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ZAKÁZKY\2023\Muglinov\projekce\"/>
    </mc:Choice>
  </mc:AlternateContent>
  <bookViews>
    <workbookView xWindow="0" yWindow="0" windowWidth="0" windowHeight="0"/>
  </bookViews>
  <sheets>
    <sheet name="Rekapitulace stavby" sheetId="1" r:id="rId1"/>
    <sheet name="D.1.4.6 - Měření a regulace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'D.1.4.6 - Měření a regulace'!$C$87:$K$241</definedName>
    <definedName name="_xlnm.Print_Area" localSheetId="1">'D.1.4.6 - Měření a regulace'!$C$4:$J$39,'D.1.4.6 - Měření a regulace'!$C$45:$J$69,'D.1.4.6 - Měření a regulace'!$C$75:$J$241</definedName>
    <definedName name="_xlnm.Print_Titles" localSheetId="1">'D.1.4.6 - Měření a regulace'!$87:$87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J85"/>
  <c r="F82"/>
  <c r="E80"/>
  <c r="J55"/>
  <c r="F52"/>
  <c r="E50"/>
  <c r="J21"/>
  <c r="E21"/>
  <c r="J54"/>
  <c r="J20"/>
  <c r="J18"/>
  <c r="E18"/>
  <c r="F85"/>
  <c r="J17"/>
  <c r="J15"/>
  <c r="E15"/>
  <c r="F54"/>
  <c r="J14"/>
  <c r="J12"/>
  <c r="J82"/>
  <c r="E7"/>
  <c r="E78"/>
  <c i="1" r="L50"/>
  <c r="AM50"/>
  <c r="AM49"/>
  <c r="L49"/>
  <c r="AM47"/>
  <c r="L47"/>
  <c r="L45"/>
  <c r="L44"/>
  <c i="2" r="J121"/>
  <c r="BK143"/>
  <c r="BK163"/>
  <c r="J163"/>
  <c r="BK182"/>
  <c r="J139"/>
  <c r="BK215"/>
  <c r="J185"/>
  <c r="J181"/>
  <c r="J196"/>
  <c r="J180"/>
  <c r="J236"/>
  <c r="J238"/>
  <c r="BK154"/>
  <c r="BK174"/>
  <c r="BK97"/>
  <c r="BK115"/>
  <c r="J195"/>
  <c r="BK119"/>
  <c r="J218"/>
  <c r="J186"/>
  <c r="BK153"/>
  <c r="BK147"/>
  <c r="BK227"/>
  <c r="J149"/>
  <c r="BK135"/>
  <c r="BK225"/>
  <c r="J151"/>
  <c r="BK196"/>
  <c r="BK91"/>
  <c r="J131"/>
  <c r="BK179"/>
  <c r="BK96"/>
  <c r="BK217"/>
  <c r="J100"/>
  <c r="J205"/>
  <c r="BK111"/>
  <c r="J102"/>
  <c r="J123"/>
  <c r="J119"/>
  <c r="J154"/>
  <c r="BK202"/>
  <c r="J209"/>
  <c r="J227"/>
  <c r="J214"/>
  <c r="J113"/>
  <c r="BK201"/>
  <c r="BK94"/>
  <c r="J192"/>
  <c r="J115"/>
  <c r="J207"/>
  <c r="BK190"/>
  <c r="BK152"/>
  <c r="BK175"/>
  <c r="BK184"/>
  <c r="BK240"/>
  <c r="J210"/>
  <c r="J220"/>
  <c r="J193"/>
  <c r="J145"/>
  <c r="J239"/>
  <c r="BK155"/>
  <c r="BK211"/>
  <c r="J94"/>
  <c r="BK137"/>
  <c r="J96"/>
  <c r="BK200"/>
  <c r="BK220"/>
  <c r="BK206"/>
  <c r="J173"/>
  <c r="BK166"/>
  <c r="BK139"/>
  <c r="BK236"/>
  <c r="BK238"/>
  <c r="J204"/>
  <c r="BK186"/>
  <c r="J133"/>
  <c r="BK133"/>
  <c r="BK168"/>
  <c r="BK213"/>
  <c r="J168"/>
  <c r="BK181"/>
  <c r="J125"/>
  <c r="J150"/>
  <c r="J153"/>
  <c r="BK188"/>
  <c r="J206"/>
  <c r="J198"/>
  <c r="J182"/>
  <c r="BK193"/>
  <c r="J97"/>
  <c r="J143"/>
  <c r="J215"/>
  <c r="J155"/>
  <c r="BK141"/>
  <c r="J158"/>
  <c r="J157"/>
  <c r="J172"/>
  <c r="BK102"/>
  <c r="J170"/>
  <c r="J233"/>
  <c r="BK105"/>
  <c r="BK197"/>
  <c r="J178"/>
  <c r="J200"/>
  <c r="BK170"/>
  <c r="J225"/>
  <c r="BK205"/>
  <c r="J135"/>
  <c r="BK234"/>
  <c r="J175"/>
  <c r="BK199"/>
  <c r="BK125"/>
  <c r="BK106"/>
  <c r="J211"/>
  <c r="BK183"/>
  <c i="1" r="AS54"/>
  <c i="2" r="J152"/>
  <c r="BK185"/>
  <c r="BK210"/>
  <c r="J184"/>
  <c r="J111"/>
  <c r="BK158"/>
  <c r="BK129"/>
  <c r="BK103"/>
  <c r="BK180"/>
  <c r="J147"/>
  <c r="BK172"/>
  <c r="BK207"/>
  <c r="BK108"/>
  <c r="BK221"/>
  <c r="J191"/>
  <c r="J219"/>
  <c r="J188"/>
  <c r="BK237"/>
  <c r="BK173"/>
  <c r="J212"/>
  <c r="J187"/>
  <c r="BK93"/>
  <c r="J234"/>
  <c r="BK100"/>
  <c r="J237"/>
  <c r="BK149"/>
  <c r="BK212"/>
  <c r="BK219"/>
  <c r="J213"/>
  <c r="BK189"/>
  <c r="BK127"/>
  <c r="J203"/>
  <c r="J240"/>
  <c r="BK99"/>
  <c r="J141"/>
  <c r="BK150"/>
  <c r="J201"/>
  <c r="BK117"/>
  <c r="BK233"/>
  <c r="J127"/>
  <c r="BK195"/>
  <c r="J105"/>
  <c r="J117"/>
  <c r="BK222"/>
  <c r="BK208"/>
  <c r="J103"/>
  <c r="J108"/>
  <c r="J161"/>
  <c r="J166"/>
  <c r="BK131"/>
  <c r="BK191"/>
  <c r="J129"/>
  <c r="J109"/>
  <c r="J222"/>
  <c r="BK121"/>
  <c r="J221"/>
  <c r="J217"/>
  <c r="BK204"/>
  <c r="J91"/>
  <c r="J190"/>
  <c r="J189"/>
  <c r="BK161"/>
  <c r="J197"/>
  <c r="BK239"/>
  <c r="J174"/>
  <c r="J99"/>
  <c r="J106"/>
  <c r="J93"/>
  <c r="J137"/>
  <c r="BK198"/>
  <c r="J229"/>
  <c r="BK214"/>
  <c r="BK151"/>
  <c r="J199"/>
  <c r="J202"/>
  <c r="BK178"/>
  <c r="J179"/>
  <c r="J183"/>
  <c r="BK145"/>
  <c r="BK157"/>
  <c r="BK192"/>
  <c r="BK109"/>
  <c r="BK229"/>
  <c r="BK218"/>
  <c r="BK194"/>
  <c r="J194"/>
  <c r="BK113"/>
  <c r="J208"/>
  <c r="BK203"/>
  <c r="BK209"/>
  <c r="BK187"/>
  <c r="BK123"/>
  <c l="1" r="BK90"/>
  <c r="P160"/>
  <c r="R165"/>
  <c r="R90"/>
  <c r="R89"/>
  <c r="BK177"/>
  <c r="J177"/>
  <c r="J65"/>
  <c r="T90"/>
  <c r="R160"/>
  <c r="P165"/>
  <c r="T177"/>
  <c r="R224"/>
  <c r="P90"/>
  <c r="P89"/>
  <c r="BK165"/>
  <c r="J165"/>
  <c r="J63"/>
  <c r="R177"/>
  <c r="P224"/>
  <c r="P232"/>
  <c r="P231"/>
  <c r="BK160"/>
  <c r="J160"/>
  <c r="J62"/>
  <c r="T160"/>
  <c r="T165"/>
  <c r="P177"/>
  <c r="P176"/>
  <c r="BK224"/>
  <c r="J224"/>
  <c r="J66"/>
  <c r="T224"/>
  <c r="BK232"/>
  <c r="J232"/>
  <c r="J68"/>
  <c r="R232"/>
  <c r="R231"/>
  <c r="T232"/>
  <c r="T231"/>
  <c r="J52"/>
  <c r="J84"/>
  <c r="BE91"/>
  <c r="BE97"/>
  <c r="BE102"/>
  <c r="BE109"/>
  <c r="BE115"/>
  <c r="BE117"/>
  <c r="BE137"/>
  <c r="BE151"/>
  <c r="BE152"/>
  <c r="BE153"/>
  <c r="BE155"/>
  <c r="BE166"/>
  <c r="BE173"/>
  <c r="BE179"/>
  <c r="BE195"/>
  <c r="BE196"/>
  <c r="BE202"/>
  <c r="BE208"/>
  <c r="BE211"/>
  <c r="BE212"/>
  <c r="BE229"/>
  <c r="BE119"/>
  <c r="BE139"/>
  <c r="BE141"/>
  <c r="BE157"/>
  <c r="BE178"/>
  <c r="BE227"/>
  <c r="BE238"/>
  <c r="BE239"/>
  <c r="BE94"/>
  <c r="BE108"/>
  <c r="BE129"/>
  <c r="BE131"/>
  <c r="BE133"/>
  <c r="BE188"/>
  <c r="BE190"/>
  <c r="BE194"/>
  <c r="BE197"/>
  <c r="BE201"/>
  <c r="BE206"/>
  <c r="BE220"/>
  <c r="BE233"/>
  <c r="BE240"/>
  <c r="F55"/>
  <c r="F84"/>
  <c r="BE93"/>
  <c r="BE103"/>
  <c r="BE125"/>
  <c r="BE127"/>
  <c r="BE154"/>
  <c r="BE161"/>
  <c r="BE163"/>
  <c r="BE168"/>
  <c r="BE170"/>
  <c r="BE172"/>
  <c r="BE174"/>
  <c r="BE186"/>
  <c r="BE187"/>
  <c r="BE199"/>
  <c r="BE203"/>
  <c r="BE204"/>
  <c r="E48"/>
  <c r="BE135"/>
  <c r="BE183"/>
  <c r="BE184"/>
  <c r="BE189"/>
  <c r="BE191"/>
  <c r="BE193"/>
  <c r="BE200"/>
  <c r="BE209"/>
  <c r="BE210"/>
  <c r="BE99"/>
  <c r="BE113"/>
  <c r="BE123"/>
  <c r="BE143"/>
  <c r="BE145"/>
  <c r="BE147"/>
  <c r="BE175"/>
  <c r="BE180"/>
  <c r="BE185"/>
  <c r="BE234"/>
  <c r="BE236"/>
  <c r="BE237"/>
  <c r="BE96"/>
  <c r="BE100"/>
  <c r="BE105"/>
  <c r="BE106"/>
  <c r="BE111"/>
  <c r="BE121"/>
  <c r="BE149"/>
  <c r="BE150"/>
  <c r="BE158"/>
  <c r="BE181"/>
  <c r="BE182"/>
  <c r="BE192"/>
  <c r="BE198"/>
  <c r="BE205"/>
  <c r="BE207"/>
  <c r="BE213"/>
  <c r="BE214"/>
  <c r="BE215"/>
  <c r="BE217"/>
  <c r="BE218"/>
  <c r="BE219"/>
  <c r="BE221"/>
  <c r="BE222"/>
  <c r="BE225"/>
  <c r="F36"/>
  <c i="1" r="BC55"/>
  <c r="BC54"/>
  <c r="W32"/>
  <c i="2" r="F34"/>
  <c i="1" r="BA55"/>
  <c r="BA54"/>
  <c r="W30"/>
  <c i="2" r="F35"/>
  <c i="1" r="BB55"/>
  <c r="BB54"/>
  <c r="W31"/>
  <c i="2" r="J34"/>
  <c i="1" r="AW55"/>
  <c i="2" r="F37"/>
  <c i="1" r="BD55"/>
  <c r="BD54"/>
  <c r="W33"/>
  <c i="2" l="1" r="P88"/>
  <c i="1" r="AU55"/>
  <c i="2" r="T89"/>
  <c r="R176"/>
  <c r="R88"/>
  <c r="T176"/>
  <c r="BK89"/>
  <c r="J89"/>
  <c r="J60"/>
  <c r="J90"/>
  <c r="J61"/>
  <c r="BK176"/>
  <c r="J176"/>
  <c r="J64"/>
  <c r="BK231"/>
  <c r="J231"/>
  <c r="J67"/>
  <c i="1" r="AU54"/>
  <c r="AY54"/>
  <c i="2" r="F33"/>
  <c i="1" r="AZ55"/>
  <c r="AZ54"/>
  <c r="W29"/>
  <c r="AX54"/>
  <c r="AW54"/>
  <c r="AK30"/>
  <c i="2" r="J33"/>
  <c i="1" r="AV55"/>
  <c r="AT55"/>
  <c i="2" l="1" r="T88"/>
  <c r="BK88"/>
  <c r="J88"/>
  <c r="J59"/>
  <c i="1" r="AV54"/>
  <c r="AK29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<sst xmlns="http://schemas.openxmlformats.org/spreadsheetml/2006/main">
  <si>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</si>
  <si>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</si>
  <si>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</si>
  <si>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</si>
  <si>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</si>
  <si>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{cf6c04dd-cbbf-4b81-9482-448571a10685}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</si>
  <si>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</si>
  <si>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</si>
  <si>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</si>
  <si>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</si>
  <si>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</si>
  <si>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</si>
  <si>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</si>
  <si>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</si>
  <si>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2369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</si>
  <si>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</si>
  <si>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</si>
  <si>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Multifunkční dům Muglinov</t>
  </si>
  <si>
    <t>KSO:</t>
  </si>
  <si>
    <t/>
  </si>
  <si>
    <t>CC-CZ:</t>
  </si>
  <si>
    <t>Místo:</t>
  </si>
  <si>
    <t xml:space="preserve"> </t>
  </si>
  <si>
    <t>Datum:</t>
  </si>
  <si>
    <t>22. 9. 2023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</si>
  <si>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</si>
  <si>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</si>
  <si>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</si>
  <si>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</si>
  <si>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</si>
  <si>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</si>
  <si>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</si>
  <si>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</si>
  <si>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Arnošt Gőbel, MAR DESIGN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</si>
  <si>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</si>
  <si>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</si>
  <si>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</si>
  <si>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</si>
  <si>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</si>
  <si>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</si>
  <si>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</si>
  <si>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</si>
  <si>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</si>
  <si>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</si>
  <si>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</si>
  <si>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</si>
  <si>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</si>
  <si>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</si>
  <si>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</si>
  <si>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</si>
  <si>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</si>
  <si>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</si>
  <si>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</si>
  <si>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</si>
  <si>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</si>
  <si>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</si>
  <si>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</si>
  <si>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</si>
  <si>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</si>
  <si>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</si>
  <si>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</si>
  <si>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</si>
  <si>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</si>
  <si>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</si>
  <si>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</si>
  <si>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</si>
  <si>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</si>
  <si>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</si>
  <si>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</si>
  <si>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</si>
  <si>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</si>
  <si>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</si>
  <si>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</si>
  <si>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</si>
  <si>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</si>
  <si>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D.1.4.6</t>
  </si>
  <si>
    <t>Měření a regulace</t>
  </si>
  <si>
    <t>STA</t>
  </si>
  <si>
    <t>1</t>
  </si>
  <si>
    <t>{dd5417b3-3567-448d-a6fd-1c80e71fc91d}</t>
  </si>
  <si>
    <t>2</t>
  </si>
  <si>
    <t>KRYCÍ LIST SOUPISU PRACÍ</t>
  </si>
  <si>
    <t>Objekt:</t>
  </si>
  <si>
    <t>D.1.4.6 - Měření a regulace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</si>
  <si>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</si>
  <si>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</si>
  <si>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</si>
  <si>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</si>
  <si>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</si>
  <si>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</si>
  <si>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 xml:space="preserve">    742 - Elektroinstalace - slaboproud</t>
  </si>
  <si>
    <t>RS - Dodávka řídícího systému</t>
  </si>
  <si>
    <t>M - Práce a dodávky M</t>
  </si>
  <si>
    <t xml:space="preserve">    36-M - Montáž prov.,měř. a regul. zařízení</t>
  </si>
  <si>
    <t xml:space="preserve">    46-M - Zemní práce při extr.mont.pracích</t>
  </si>
  <si>
    <t>OST - Ostatní</t>
  </si>
  <si>
    <t xml:space="preserve">    O01 - Práce projektové, softwarové, oživení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</si>
  <si>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</si>
  <si>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</si>
  <si>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</si>
  <si>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</si>
  <si>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</si>
  <si>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</si>
  <si>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</si>
  <si>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</si>
  <si>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</si>
  <si>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</si>
  <si>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</si>
  <si>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</si>
  <si>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</si>
  <si>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</si>
  <si>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</si>
  <si>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</si>
  <si>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</si>
  <si>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</si>
  <si>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</si>
  <si>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741110001</t>
  </si>
  <si>
    <t>Montáž trubek elektroinstalačních s nasunutím nebo našroubováním do krabic plastových tuhých, uložených pevně, vnější Ø přes 16 do 23 mm</t>
  </si>
  <si>
    <t>m</t>
  </si>
  <si>
    <t>16</t>
  </si>
  <si>
    <t>1236378631</t>
  </si>
  <si>
    <t>Online PSC</t>
  </si>
  <si>
    <t>https://podminky.urs.cz/item/CS_URS_2022_02/741110001</t>
  </si>
  <si>
    <t>M</t>
  </si>
  <si>
    <t>34571092</t>
  </si>
  <si>
    <t>trubka elektroinstalační tuhá z PVC D 17,4/20 mm, délka 3m</t>
  </si>
  <si>
    <t>32</t>
  </si>
  <si>
    <t>-2056099589</t>
  </si>
  <si>
    <t>3</t>
  </si>
  <si>
    <t>741110002</t>
  </si>
  <si>
    <t>Montáž trubek elektroinstalačních s nasunutím nebo našroubováním do krabic plastových tuhých, uložených pevně, vnější Ø přes 23 do 35 mm</t>
  </si>
  <si>
    <t>2139228433</t>
  </si>
  <si>
    <t>https://podminky.urs.cz/item/CS_URS_2022_02/741110002</t>
  </si>
  <si>
    <t>4</t>
  </si>
  <si>
    <t>34571093</t>
  </si>
  <si>
    <t>trubka elektroinstalační tuhá z PVC D 22,1/25 mm, délka 3m</t>
  </si>
  <si>
    <t>1520156626</t>
  </si>
  <si>
    <t>5</t>
  </si>
  <si>
    <t>741110041</t>
  </si>
  <si>
    <t>Montáž trubek elektroinstalačních s nasunutím nebo našroubováním do krabic plastových ohebných, uložených pevně, vnější Ø přes 11 do 23 mm</t>
  </si>
  <si>
    <t>-176359564</t>
  </si>
  <si>
    <t>https://podminky.urs.cz/item/CS_URS_2022_02/741110041</t>
  </si>
  <si>
    <t>6</t>
  </si>
  <si>
    <t>34571072</t>
  </si>
  <si>
    <t>trubka elektroinstalační ohebná z PVC (EN) 2320</t>
  </si>
  <si>
    <t>-754333545</t>
  </si>
  <si>
    <t>7</t>
  </si>
  <si>
    <t>741110042</t>
  </si>
  <si>
    <t>Montáž trubek elektroinstalačních s nasunutím nebo našroubováním do krabic plastových ohebných, uložených pevně, vnější Ø přes 23 do 35 mm</t>
  </si>
  <si>
    <t>-561131237</t>
  </si>
  <si>
    <t>https://podminky.urs.cz/item/CS_URS_2022_02/741110042</t>
  </si>
  <si>
    <t>8</t>
  </si>
  <si>
    <t>34571073</t>
  </si>
  <si>
    <t>trubka elektroinstalační ohebná z PVC (EN) 2325</t>
  </si>
  <si>
    <t>1812949778</t>
  </si>
  <si>
    <t>9</t>
  </si>
  <si>
    <t>741112001</t>
  </si>
  <si>
    <t>Montáž krabic elektroinstalačních bez napojení na trubky a lišty, demontáže a montáže víčka a přístroje protahovacích nebo odbočných zapuštěných plastových kruhových</t>
  </si>
  <si>
    <t>kus</t>
  </si>
  <si>
    <t>-2087929513</t>
  </si>
  <si>
    <t>https://podminky.urs.cz/item/CS_URS_2022_02/741112001</t>
  </si>
  <si>
    <t>10</t>
  </si>
  <si>
    <t>34571450</t>
  </si>
  <si>
    <t>krabice pod omítku PVC přístrojová kruhová D 70mm</t>
  </si>
  <si>
    <t>-765781230</t>
  </si>
  <si>
    <t>11</t>
  </si>
  <si>
    <t>741112021</t>
  </si>
  <si>
    <t>Montáž krabic elektroinstalačních bez napojení na trubky a lišty, demontáže a montáže víčka a přístroje protahovacích nebo odbočných nástěnných plastových čtyřhranných, vel. do 100x100 mm</t>
  </si>
  <si>
    <t>-1173978007</t>
  </si>
  <si>
    <t>https://podminky.urs.cz/item/CS_URS_2022_02/741112021</t>
  </si>
  <si>
    <t>12</t>
  </si>
  <si>
    <t>34571482</t>
  </si>
  <si>
    <t>krabice v uzavřeném provedení PVC s krytím IP 54 čtvercová 100x100mm</t>
  </si>
  <si>
    <t>100305795</t>
  </si>
  <si>
    <t>13</t>
  </si>
  <si>
    <t>741122611</t>
  </si>
  <si>
    <t>Montáž kabelů měděných bez ukončení uložených pevně plných kulatých nebo bezhalogenových (např. CYKY) počtu a průřezu žil 3x1,5 až 6 mm2</t>
  </si>
  <si>
    <t>-2030484319</t>
  </si>
  <si>
    <t>https://podminky.urs.cz/item/CS_URS_2022_02/741122611</t>
  </si>
  <si>
    <t>14</t>
  </si>
  <si>
    <t>34111030</t>
  </si>
  <si>
    <t>kabel instalační jádro Cu plné izolace PVC plášť PVC 450/750V (CYKY) 3x1,5mm2</t>
  </si>
  <si>
    <t>683802206</t>
  </si>
  <si>
    <t>P</t>
  </si>
  <si>
    <t>Poznámka k položce:_x000d_
CYKY, průměr kabelu 8,6mm</t>
  </si>
  <si>
    <t>34111123</t>
  </si>
  <si>
    <t>kabel silový oheň retardující bezhalogenový bez funkční schopnosti při požáru třída reakce na oheň B2cas1d1a1 jádro Cu 0,6/1kV (1-CXKH-R B2) 3x1,5mm2</t>
  </si>
  <si>
    <t>1006685873</t>
  </si>
  <si>
    <t>Poznámka k položce:_x000d_
1-CXKH-R B2 B2cas1d1a1, průměr kabelu 10,2mm</t>
  </si>
  <si>
    <t>741122621</t>
  </si>
  <si>
    <t>Montáž kabelů měděných bez ukončení uložených pevně plných kulatých nebo bezhalogenových (např. CYKY) počtu a průřezu žil 4x1,5 až 4 mm2</t>
  </si>
  <si>
    <t>506349022</t>
  </si>
  <si>
    <t>https://podminky.urs.cz/item/CS_URS_2022_02/741122621</t>
  </si>
  <si>
    <t>17</t>
  </si>
  <si>
    <t>34111060</t>
  </si>
  <si>
    <t>kabel instalační jádro Cu plné izolace PVC plášť PVC 450/750V (CYKY) 4x1,5mm2</t>
  </si>
  <si>
    <t>1586006915</t>
  </si>
  <si>
    <t>Poznámka k položce:_x000d_
CYKY, průměr kabelu 9,3mm</t>
  </si>
  <si>
    <t>18</t>
  </si>
  <si>
    <t>34111145</t>
  </si>
  <si>
    <t>kabel silový oheň retardující bezhalogenový bez funkční schopnosti při požáru třída reakce na oheň B2cas1d1a1 jádro Cu 0,6/1kV (1-CXKH-R B2) 4x1,5mm2</t>
  </si>
  <si>
    <t>-1555690898</t>
  </si>
  <si>
    <t>Poznámka k položce:_x000d_
1-CXKH-R B2 B2cas1d1a1, průměr kabelu 11mm</t>
  </si>
  <si>
    <t>19</t>
  </si>
  <si>
    <t>741124731</t>
  </si>
  <si>
    <t>Montáž kabelů měděných ovládacích bez ukončení uložených pevně stíněných ovládacích s plným jádrem (např. JYTY) počtu a průměru žil 2 až 19x0,8 mm2</t>
  </si>
  <si>
    <t>-1085860717</t>
  </si>
  <si>
    <t>https://podminky.urs.cz/item/CS_URS_2022_02/741124731</t>
  </si>
  <si>
    <t>20</t>
  </si>
  <si>
    <t>34121231</t>
  </si>
  <si>
    <t>kabel sdělovací stíněný laminovanou Al fólií s příložným Cu drátem jádro Cu plné izolace PVC plášť PVC 300V (J-Y(St)Y…Lg) 1x2x0,8mm2</t>
  </si>
  <si>
    <t>1685865018</t>
  </si>
  <si>
    <t>Poznámka k položce:_x000d_
J-Y(St)Y, průměr kabelu 6mm</t>
  </si>
  <si>
    <t>34121233</t>
  </si>
  <si>
    <t>kabel sdělovací stíněný laminovanou Al fólií s příložným Cu drátem jádro Cu plné izolace PVC plášť PVC 300V (J-Y(St)Y…Lg) 2x2x0,8mm2</t>
  </si>
  <si>
    <t>154769807</t>
  </si>
  <si>
    <t>Poznámka k položce:_x000d_
J-Y(St)Y, průměr kabelu 7mm</t>
  </si>
  <si>
    <t>22</t>
  </si>
  <si>
    <t>34121237</t>
  </si>
  <si>
    <t>kabel sdělovací stíněný laminovanou Al fólií s příložným Cu drátem jádro Cu plné izolace PVC plášť PVC 300V (J-Y(St)Y…Lg) 4x2x0,8mm2</t>
  </si>
  <si>
    <t>329831060</t>
  </si>
  <si>
    <t>Poznámka k položce:_x000d_
J-Y(St)Y, průměr kabelu 9mm</t>
  </si>
  <si>
    <t>23</t>
  </si>
  <si>
    <t>34121144</t>
  </si>
  <si>
    <t>kabel sdělovací oheň retardující bezhalogenový stíněný laminovanou Al fólií s příložným CuSn drátem bez funkčnosti při požáru reakce na oheň B2cas1d1a1 jádro Cu plné 100V (SHKFH-R) 1x2x0,8mm2</t>
  </si>
  <si>
    <t>347308038</t>
  </si>
  <si>
    <t>Poznámka k položce:_x000d_
SHKFH-R, průměr kabelu 7,1mm</t>
  </si>
  <si>
    <t>24</t>
  </si>
  <si>
    <t>34121146</t>
  </si>
  <si>
    <t>kabel sdělovací oheň retardující bezhalogenový stíněný laminovanou Al fólií s příložným CuSn drátem bez funkčnosti při požáru reakce na oheň B2cas1d1a1 jádro Cu plné 100V (SHKFH-R) 2x2x0,8mm2</t>
  </si>
  <si>
    <t>1461046360</t>
  </si>
  <si>
    <t>Poznámka k položce:_x000d_
SHKFH-R, průměr kabelu 9,5mm</t>
  </si>
  <si>
    <t>25</t>
  </si>
  <si>
    <t>34121150</t>
  </si>
  <si>
    <t>kabel sdělovací oheň retardující bezhalogenový stíněný laminovanou Al fólií s příložným CuSn drátem bez funkčnosti při požáru reakce na oheň B2cas1d1a1 jádro Cu plné 100V (SHKFH-R) 4x2x0,8mm2</t>
  </si>
  <si>
    <t>773414640</t>
  </si>
  <si>
    <t>Poznámka k položce:_x000d_
SHKFH-R, průměr kabelu 10,9mm</t>
  </si>
  <si>
    <t>26</t>
  </si>
  <si>
    <t>741124733</t>
  </si>
  <si>
    <t>Montáž kabelů měděných ovládacích bez ukončení uložených pevně stíněných ovládacích s plným jádrem (např. JYTY) počtu a průměru žil 2 až 19x1 mm2</t>
  </si>
  <si>
    <t>-1405554958</t>
  </si>
  <si>
    <t>https://podminky.urs.cz/item/CS_URS_2022_02/741124733</t>
  </si>
  <si>
    <t>27</t>
  </si>
  <si>
    <t>34113150</t>
  </si>
  <si>
    <t>kabel ovládací průmyslový stíněný laminovanou Al fólií s příložným Cu drátem jádro Cu plné izolace PVC plášť PVC 250V (JYTY) 4x1,00mm2</t>
  </si>
  <si>
    <t>676590813</t>
  </si>
  <si>
    <t>Poznámka k položce:_x000d_
JYTY, průměr kabelu 7,4mm</t>
  </si>
  <si>
    <t>28</t>
  </si>
  <si>
    <t>741210202</t>
  </si>
  <si>
    <t>Montáž rozváděčů skříňových nebo panelových bez zapojení vodičů dělitelných, hmotnosti jednoho pole do 300 kg</t>
  </si>
  <si>
    <t>939911484</t>
  </si>
  <si>
    <t>https://podminky.urs.cz/item/CS_URS_2022_02/741210202</t>
  </si>
  <si>
    <t>29</t>
  </si>
  <si>
    <t>ROZ-DT01</t>
  </si>
  <si>
    <t>Rozvaděč MaR DT01</t>
  </si>
  <si>
    <t>ks</t>
  </si>
  <si>
    <t>1579962464</t>
  </si>
  <si>
    <t xml:space="preserve">Poznámka k položce:_x000d_
Rozvaděč dle projektové dokumentace a soupisu vývodů, včetně příslušenství, hlavního vypínače, svodičů přepětí, zapojení, pomocných relé, signálek, všech vnitřních propojů a svorek jedno či vícepatrových. _x000d_
_x000d_
Přesná přístrojová náplň záleží na firemních standartech nabízejícího a bude nabízejícím oceněna souhrnně do ceny rozvaděče podle jeho zvyklostí a technického řešení._x000d_
_x000d_
Měrná jednotka jeden kompletní kus vybaveného a zapojeného funkčního rozváděče, včetně protokolu o kusovém ověření, prohlášení o shodě, typového štítku, kapsa na dokumentace, zámek jako výklopná klika s doppelbart_x000d_
</t>
  </si>
  <si>
    <t>30</t>
  </si>
  <si>
    <t>ROZ-DT02</t>
  </si>
  <si>
    <t>Rozvaděč MaR DT02</t>
  </si>
  <si>
    <t>277822339</t>
  </si>
  <si>
    <t>Poznámka k položce:_x000d_
Rozvaděč dle projektové dokumentace a soupisu vývodů, včetně příslušenství, hlavního vypínače, svodičů přepětí, zapojení, pomocných relé, signálek, všech vnitřních propojů a svorek jedno či vícepatrových. _x000d_
_x000d_
Přesná přístrojová náplň záleží na firemních standartech nabízejícího a bude nabízejícím oceněna souhrnně do ceny rozvaděče podle jeho zvyklostí a technického řešení._x000d_
_x000d_
Měrná jednotka jeden kompletní kus vybaveného a zapojeného funkčního rozváděče, včetně protokolu o kusovém ověření, prohlášení o shodě, typového štítku, kapsa na dokumentace, zámek jako výklopná klika s doppelbart</t>
  </si>
  <si>
    <t>31</t>
  </si>
  <si>
    <t>741811021</t>
  </si>
  <si>
    <t>Zkoušky a prohlídky rozvodných zařízení oživení jednoho pole rozváděče zhotoveného subdodavatelem v podmínkách externí montáže se složitou výstrojí</t>
  </si>
  <si>
    <t>-1153566927</t>
  </si>
  <si>
    <t>https://podminky.urs.cz/item/CS_URS_2022_02/741811021</t>
  </si>
  <si>
    <t>741910414</t>
  </si>
  <si>
    <t>Montáž žlabů bez stojiny a výložníků kovových s podpěrkami a příslušenstvím bez víka, šířky do 250 mm</t>
  </si>
  <si>
    <t>1021201804</t>
  </si>
  <si>
    <t>https://podminky.urs.cz/item/CS_URS_2022_02/741910414</t>
  </si>
  <si>
    <t>33</t>
  </si>
  <si>
    <t>KZ60x200</t>
  </si>
  <si>
    <t>Žlab kabelový perforovaný 60x200 včetně spojek a spojovacího materiálu</t>
  </si>
  <si>
    <t>540643904</t>
  </si>
  <si>
    <t>34</t>
  </si>
  <si>
    <t>P60S</t>
  </si>
  <si>
    <t>Přepážka žlabu 60mm</t>
  </si>
  <si>
    <t>-490587511</t>
  </si>
  <si>
    <t>35</t>
  </si>
  <si>
    <t>KZ60x100</t>
  </si>
  <si>
    <t>Žlab kabelový perforovaný 60x100 včetně spojek a spojovacího materiálu</t>
  </si>
  <si>
    <t>-1469698658</t>
  </si>
  <si>
    <t>36</t>
  </si>
  <si>
    <t>34575491</t>
  </si>
  <si>
    <t>žlab kabelový pozinkovaný 2m/ks 50X62</t>
  </si>
  <si>
    <t>-988215257</t>
  </si>
  <si>
    <t>37</t>
  </si>
  <si>
    <t>741920051</t>
  </si>
  <si>
    <t>Montáž a zhotovení ohnivzdorných konstrukcí pro elektrozařízení přepážek z desek nebo vyztužených omítek silikátových s výplní ve stěnovém průchodu, tl. do 150 mm</t>
  </si>
  <si>
    <t>m2</t>
  </si>
  <si>
    <t>589025625</t>
  </si>
  <si>
    <t>38</t>
  </si>
  <si>
    <t>PU</t>
  </si>
  <si>
    <t>Těsnící hmota pro utěsnění prostupů mezi požárními úseky</t>
  </si>
  <si>
    <t>-1999898879</t>
  </si>
  <si>
    <t>39</t>
  </si>
  <si>
    <t>998741203</t>
  </si>
  <si>
    <t>Přesun hmot pro silnoproud stanovený procentní sazbou (%) z ceny vodorovná dopravní vzdálenost do 50 m v objektech výšky přes 12 do 24 m</t>
  </si>
  <si>
    <t>%</t>
  </si>
  <si>
    <t>-1291805612</t>
  </si>
  <si>
    <t>https://podminky.urs.cz/item/CS_URS_2022_02/998741203</t>
  </si>
  <si>
    <t>40</t>
  </si>
  <si>
    <t>M3611001</t>
  </si>
  <si>
    <t>Montáž nosné konstrukce - závěs stropní pro žlab</t>
  </si>
  <si>
    <t>14905145</t>
  </si>
  <si>
    <t>41</t>
  </si>
  <si>
    <t>ZSM8</t>
  </si>
  <si>
    <t>Nosná konstrukce - závěs stropní pro žlab</t>
  </si>
  <si>
    <t>-1852343506</t>
  </si>
  <si>
    <t>Poznámka k položce:_x000d_
Závitová tyč 8mm je zavěšena pomocí 2 ks kotev/trapézových držáků ke stropu. Montážní profily 41X41 jsou na závitových tyčích ukotveny z horní části pomocí matice M8 a podložky. Spodní ukotvení montážního profilu je provedeno pomocí spojovací matice M8 s podložkou. Tato sestava je určena pro max. 2 trasy nad sebou. Žlab je k montážnímu profilu upevněn pomocí šroubu a podložky.</t>
  </si>
  <si>
    <t>742</t>
  </si>
  <si>
    <t>Elektroinstalace - slaboproud</t>
  </si>
  <si>
    <t>42</t>
  </si>
  <si>
    <t>742121001</t>
  </si>
  <si>
    <t>Montáž kabelů sdělovacích pro vnitřní rozvody počtu žil do 15</t>
  </si>
  <si>
    <t>892164451</t>
  </si>
  <si>
    <t>https://podminky.urs.cz/item/CS_URS_2022_02/742121001</t>
  </si>
  <si>
    <t>43</t>
  </si>
  <si>
    <t>34121268</t>
  </si>
  <si>
    <t>kabel datový bezhalogenový třída reakce na oheň B2cas1d1a1 jádro Cu plné (U/UTP) kategorie 6</t>
  </si>
  <si>
    <t>1205526619</t>
  </si>
  <si>
    <t>Poznámka k položce:_x000d_
U/UTP, průměr kabelu 6,6mm</t>
  </si>
  <si>
    <t>RS</t>
  </si>
  <si>
    <t>Dodávka řídícího systému</t>
  </si>
  <si>
    <t>44</t>
  </si>
  <si>
    <t>M36901</t>
  </si>
  <si>
    <t>Uživatelský software pro DDC za jeden fyzický datový bod</t>
  </si>
  <si>
    <t>d.b.</t>
  </si>
  <si>
    <t>-1502352842</t>
  </si>
  <si>
    <t>Poznámka k položce:_x000d_
Uživatelský software pro DDC za jeden fyzický datový bod_x000d_
obsahuje také potřebné množství softwarových datových bodů, proměnných, definicí a softwarových bloků potřebných pro zpracování fyzického datového bodu</t>
  </si>
  <si>
    <t>45</t>
  </si>
  <si>
    <t>M36904</t>
  </si>
  <si>
    <t>Programování uživatelského rozhraní - HMI - grafický panel, za 1 fyzický datový bod</t>
  </si>
  <si>
    <t>1974664080</t>
  </si>
  <si>
    <t>Poznámka k položce:_x000d_
Programování uživatelského rozhraní - HMI - grafický panel, množství práce přepočteno na 1 fyzický datový bod, obsahuje minimálně základní grafickou vizualizaci řešené technologie, přehled měřených a žádaných hodnot, možnost ovládání, nastavení, parametrizace řešené technologie, zobrazení a kvitace poruch, nastavení časových režimů a režimů chodu zařízení - v závislosti na požadavcích uživatele a zvyklostí řešené technologie</t>
  </si>
  <si>
    <t>46</t>
  </si>
  <si>
    <t>M36905</t>
  </si>
  <si>
    <t>Programování komunikace pro 1ks připojeného zařízení</t>
  </si>
  <si>
    <t>2041203762</t>
  </si>
  <si>
    <t xml:space="preserve">Poznámka k položce:_x000d_
Programování komunikace pro připojení sběrnicových zařízení, čtení a zápis hodnot dle potřeby řešené aplikace. Položka uvádí cenu práce za jedno připojené zařízení na sběrnici. </t>
  </si>
  <si>
    <t>47</t>
  </si>
  <si>
    <t>M003</t>
  </si>
  <si>
    <t>Kompaktní řídící systém, 32DI, 32DO, 16AI, 8AO, ethernet port</t>
  </si>
  <si>
    <t>-871577653</t>
  </si>
  <si>
    <t>48</t>
  </si>
  <si>
    <t>M004</t>
  </si>
  <si>
    <t>Rozšiřující modul 8AI, 8AO</t>
  </si>
  <si>
    <t>996217958</t>
  </si>
  <si>
    <t>49</t>
  </si>
  <si>
    <t>M005</t>
  </si>
  <si>
    <t>Průmyslový ethernet switch 5xRJ45, 24V DC</t>
  </si>
  <si>
    <t>1873937719</t>
  </si>
  <si>
    <t>50</t>
  </si>
  <si>
    <t>D3614001</t>
  </si>
  <si>
    <t>10" LCD TFT barevný displej (16.7M barev), dotyková obrazovka, rozlišení obrazovky 1024 x 600, 3x sériový port, 1x Ethernet, 1x USB,napájení 24VDC, montáž do panelu</t>
  </si>
  <si>
    <t>290903266</t>
  </si>
  <si>
    <t>Práce a dodávky M</t>
  </si>
  <si>
    <t>36-M</t>
  </si>
  <si>
    <t>Montáž prov.,měř. a regul. zařízení</t>
  </si>
  <si>
    <t>51</t>
  </si>
  <si>
    <t>M361001</t>
  </si>
  <si>
    <t>Montáž snímače teploty do potrubí, jímkového, montáž zasunutím do jímky, zajištění aretačním šroubem</t>
  </si>
  <si>
    <t>64</t>
  </si>
  <si>
    <t>1614352679</t>
  </si>
  <si>
    <t>52</t>
  </si>
  <si>
    <t>C3610010</t>
  </si>
  <si>
    <t>Snímač teploty odporový, do jímky, délka stonku 100mm</t>
  </si>
  <si>
    <t>128</t>
  </si>
  <si>
    <t>-1167692039</t>
  </si>
  <si>
    <t>53</t>
  </si>
  <si>
    <t>D3610010</t>
  </si>
  <si>
    <t>Jímka pro snímač teploty, délka 100mm, materiál nerez, připojovací závit vnější dle potřeby technologie, např. G1/2", G1/4", M20x1,5_x000d_
pouze dodávka, montáž a utěsnění provede dodavatel technologie</t>
  </si>
  <si>
    <t>-1019050396</t>
  </si>
  <si>
    <t>54</t>
  </si>
  <si>
    <t>D361008</t>
  </si>
  <si>
    <t>Nátrubek varný, l=50mm, vnitřní závit, pro montáž jímky_x000d_
pouze dodávka, montáž přivařením zajistí dodavatel technologie</t>
  </si>
  <si>
    <t>-61645151</t>
  </si>
  <si>
    <t>55</t>
  </si>
  <si>
    <t>C3610011</t>
  </si>
  <si>
    <t>Snímač teploty odporový, do jímky, délka stonku 300mm, s rychlou odezvou</t>
  </si>
  <si>
    <t>1078553648</t>
  </si>
  <si>
    <t>56</t>
  </si>
  <si>
    <t>M361002</t>
  </si>
  <si>
    <t>Montáž snímače teploty odporového, venkovního</t>
  </si>
  <si>
    <t>-1097270580</t>
  </si>
  <si>
    <t>57</t>
  </si>
  <si>
    <t>D36102</t>
  </si>
  <si>
    <t>Snímač teploty odporový, venkovní</t>
  </si>
  <si>
    <t>1520376962</t>
  </si>
  <si>
    <t>58</t>
  </si>
  <si>
    <t>M361003</t>
  </si>
  <si>
    <t>Montáž snímače teploty odporového, příložného na potrubí, včetně upevnění ocelovou páskou a očištění teplosměnné plochy</t>
  </si>
  <si>
    <t>-2125381435</t>
  </si>
  <si>
    <t>59</t>
  </si>
  <si>
    <t>C361003</t>
  </si>
  <si>
    <t>Snímač teploty odporový, příložný, včetně ocelového pásku pro montáž na potrubí</t>
  </si>
  <si>
    <t>849507371</t>
  </si>
  <si>
    <t>60</t>
  </si>
  <si>
    <t>M361004</t>
  </si>
  <si>
    <t>Montáž snímač teploty do VZT potrubí</t>
  </si>
  <si>
    <t>-286480425</t>
  </si>
  <si>
    <t>61</t>
  </si>
  <si>
    <t>D361051</t>
  </si>
  <si>
    <t>Snímač teploty do VZT, odporový, délka stonku do 600mm vč. montážní příruby</t>
  </si>
  <si>
    <t>-1331273535</t>
  </si>
  <si>
    <t>62</t>
  </si>
  <si>
    <t>M36301</t>
  </si>
  <si>
    <t>Montáž termostatu příložného na potrubí</t>
  </si>
  <si>
    <t>1975093399</t>
  </si>
  <si>
    <t>63</t>
  </si>
  <si>
    <t>C362001</t>
  </si>
  <si>
    <t>Termostat příložný na potrubí, rozsah 40-120°C, SPDT kontakt 250V/6A</t>
  </si>
  <si>
    <t>-1003402739</t>
  </si>
  <si>
    <t>M36302</t>
  </si>
  <si>
    <t>Montáž protimrazová ochrana / termostat kapilárový</t>
  </si>
  <si>
    <t>737480918</t>
  </si>
  <si>
    <t>65</t>
  </si>
  <si>
    <t>D36204</t>
  </si>
  <si>
    <t>Termostat protimrazové ochrany, rozsah -10 až +12°C, kapilára 6m, IP54, přepínací kontakt, včetně příslušenství pro montáž</t>
  </si>
  <si>
    <t>-955986477</t>
  </si>
  <si>
    <t>66</t>
  </si>
  <si>
    <t>M36303</t>
  </si>
  <si>
    <t>Montáž termostatu do místnosti</t>
  </si>
  <si>
    <t>524103864</t>
  </si>
  <si>
    <t>67</t>
  </si>
  <si>
    <t>M001</t>
  </si>
  <si>
    <t>Týdenní digitální programovatelný termostat, drátový, 230V</t>
  </si>
  <si>
    <t>256</t>
  </si>
  <si>
    <t>583513987</t>
  </si>
  <si>
    <t>68</t>
  </si>
  <si>
    <t>K001</t>
  </si>
  <si>
    <t>Montáž ovladač VZT do místnosti</t>
  </si>
  <si>
    <t>-985884140</t>
  </si>
  <si>
    <t>69</t>
  </si>
  <si>
    <t>M002</t>
  </si>
  <si>
    <t>Nástěnný dotekový ovladač pro ovládání VZT jednotky, grafický LCD displej, komunikace RS485 Modbus, integrované měření prostorové teploty</t>
  </si>
  <si>
    <t>-817230217</t>
  </si>
  <si>
    <t>70</t>
  </si>
  <si>
    <t>M36402</t>
  </si>
  <si>
    <t>Montáž snímač tlaku kapalin</t>
  </si>
  <si>
    <t>1876303904</t>
  </si>
  <si>
    <t>71</t>
  </si>
  <si>
    <t>D361006</t>
  </si>
  <si>
    <t>Snímač tlaku kapalin, 0-4bar, 0-10V, 24VAC/DC</t>
  </si>
  <si>
    <t>-1510095312</t>
  </si>
  <si>
    <t>72</t>
  </si>
  <si>
    <t>D368-001</t>
  </si>
  <si>
    <t>Kohout tlakoměrový zkušební</t>
  </si>
  <si>
    <t>218462264</t>
  </si>
  <si>
    <t>73</t>
  </si>
  <si>
    <t>M36501</t>
  </si>
  <si>
    <t>Montáž spínač dif. tlaku do VZT potrubí</t>
  </si>
  <si>
    <t>1310417074</t>
  </si>
  <si>
    <t>74</t>
  </si>
  <si>
    <t>D36503</t>
  </si>
  <si>
    <t>Spínač dif. tlaku vzduchu, rozsah 200Pa, kontakt SPDT, IP54, dodávka včetně příslušenství, nátrubků a hadiček</t>
  </si>
  <si>
    <t>-2061993258</t>
  </si>
  <si>
    <t>75</t>
  </si>
  <si>
    <t>D36504</t>
  </si>
  <si>
    <t>Spínač dif. tlaku vzduchu, rozsah 500Pa, kontakt SPDT, IP54, dodávka včetně příslušenství, nátrubků a hadiček</t>
  </si>
  <si>
    <t>881783073</t>
  </si>
  <si>
    <t>76</t>
  </si>
  <si>
    <t>M36601</t>
  </si>
  <si>
    <t>Připojení - regulační 2-cestný ventil + servopohon</t>
  </si>
  <si>
    <t>-52845922</t>
  </si>
  <si>
    <t>77</t>
  </si>
  <si>
    <t>M36602</t>
  </si>
  <si>
    <t>Připojení - regulační 3-cestný ventil + servopohon</t>
  </si>
  <si>
    <t>-1889318170</t>
  </si>
  <si>
    <t>78</t>
  </si>
  <si>
    <t>M36603</t>
  </si>
  <si>
    <t xml:space="preserve">Montáž servopohonu klapkového_x000d_
</t>
  </si>
  <si>
    <t>-1660710401</t>
  </si>
  <si>
    <t>79</t>
  </si>
  <si>
    <t>D36605</t>
  </si>
  <si>
    <t>Servopohon klapkový, 24V AC/DC, 10Nm, s havarijní funkcí, ovládání on/off, IP54</t>
  </si>
  <si>
    <t>-1056366428</t>
  </si>
  <si>
    <t>80</t>
  </si>
  <si>
    <t>D36603</t>
  </si>
  <si>
    <t xml:space="preserve">Servopohon klapkový, 24V AC/DC, 10Nm, s havarijní funkcí, ovládání 0-10V, IP54_x000d_
pro klapky s havarijní funkcí do cca 2 m², až 95° pracovní úhel, univerzální třmen  10...22 mm  14...25.4 mm, doba přestavení motor&lt; 150 s, doba přestavení pružina&lt; 20 s, omezení pracovního úhlu, připojení kabelem 1m PVC</t>
  </si>
  <si>
    <t>1538269722</t>
  </si>
  <si>
    <t>81</t>
  </si>
  <si>
    <t>D36703</t>
  </si>
  <si>
    <t xml:space="preserve">Servopohon klapkový, 24V AC/DC, ovládání 0-10V, IP54, pro klapky do cca 2 m²_x000d_
až 95° pracovního úhlu, univerzální třmen  10...20 mm, kroutící moment 10 Nm, doba přestavení	150 s, připojení kabel 1 m, 4 x 0,75 mm2, směr otáčení volitelný přepínačem 0 / 1</t>
  </si>
  <si>
    <t>628955465</t>
  </si>
  <si>
    <t>82</t>
  </si>
  <si>
    <t>M36701</t>
  </si>
  <si>
    <t>Montáž snímač kvality vzduchu kanálový</t>
  </si>
  <si>
    <t>-1290643636</t>
  </si>
  <si>
    <t>83</t>
  </si>
  <si>
    <t>D3612008</t>
  </si>
  <si>
    <t>Kanálové čidlo kvality vzduchu CO2 a VOC, 24V AC/DC, analogový výstup_x000d_
Zařízení je určeno pro měření koncentrace CO2 a VOC v klimatizačním kanále s analogovým napěťovým výstupem 0 - 10V nebo proudovým výstupem 4 – 20 mA, přičemž toto výstupní napětí nebo proud jsou úměrné koncentraci měřené veličiny. Čidlo je schopno měřit koncentraci VOC ve vzduchu v rozsahu 0-100%, CO2 v rozsahu 0-2000ppm</t>
  </si>
  <si>
    <t>-948587764</t>
  </si>
  <si>
    <t>84</t>
  </si>
  <si>
    <t>M36703</t>
  </si>
  <si>
    <t>Montáž plovákový spínač hladiny - zaplavení, SPDT kontakt</t>
  </si>
  <si>
    <t>76452485</t>
  </si>
  <si>
    <t>85</t>
  </si>
  <si>
    <t>D36401</t>
  </si>
  <si>
    <t>Plovákový spínač hladiny, svislý plovákový spínač. Magnet umístěný v plováku slouží pro aktivaci jazýčkového spínače buď při stoupání, nebo klesání hladiny kapaliny a konstrukce umožňuje nastavení stavu spínače (sepnuto nebo rozepnuto) jednoduše otočením spínače nebo plováku o 180°. Rozsah teplot měřeného média -30 až +130°C, kontakt 250V/15W, závit 16x2 s plastovou maticí, připojovací vodič délky 2m</t>
  </si>
  <si>
    <t>-1379515986</t>
  </si>
  <si>
    <t>86</t>
  </si>
  <si>
    <t>M36704</t>
  </si>
  <si>
    <t>Montáž detektor hořlavých plynů</t>
  </si>
  <si>
    <t>-655867815</t>
  </si>
  <si>
    <t>87</t>
  </si>
  <si>
    <t>D36301</t>
  </si>
  <si>
    <t>Detektor úniku plynu, dvoustupňový, kalibrace metan_x000d_
Stacionární elektronický přístroj pro detekci hořlavých plynů nebo par látek_x000d_
Použití od malých a středních kotelen, objektů pro garážování a přestavbu aut na LPG až po různé sklady a technologické provozy (pro prostory bez nebezpečí výbuchu)_x000d_
Dva stupně detekce se samostatnými výstupy_x000d_
Digitální kalibrace</t>
  </si>
  <si>
    <t>775848375</t>
  </si>
  <si>
    <t>88</t>
  </si>
  <si>
    <t>M36801</t>
  </si>
  <si>
    <t>El. připojení - napájení pro motor 1x230V</t>
  </si>
  <si>
    <t>1461673019</t>
  </si>
  <si>
    <t>Poznámka k položce:_x000d_
El. připojení - napájení pro motor 1x230V, připojení pevně instalovaného motoru na připojovací svorkovnici, sejmutí a zpětná montáž krytu, kabelem s vodiči průřezu 1,5 až 16mm2</t>
  </si>
  <si>
    <t>89</t>
  </si>
  <si>
    <t>M36802</t>
  </si>
  <si>
    <t>El. připojení - požární klapka / PSUM</t>
  </si>
  <si>
    <t>896006790</t>
  </si>
  <si>
    <t>90</t>
  </si>
  <si>
    <t>M36803</t>
  </si>
  <si>
    <t>El. připojení - FM s motorem 3x400V (3x230V)</t>
  </si>
  <si>
    <t>394742822</t>
  </si>
  <si>
    <t>91</t>
  </si>
  <si>
    <t>M36805</t>
  </si>
  <si>
    <t>El. připojení - FM s motorem 1x230V</t>
  </si>
  <si>
    <t>1756872389</t>
  </si>
  <si>
    <t>92</t>
  </si>
  <si>
    <t>M36807</t>
  </si>
  <si>
    <t>Připojení regulačního setu přímého výparníku (AHU KIT)</t>
  </si>
  <si>
    <t>-626826176</t>
  </si>
  <si>
    <t>93</t>
  </si>
  <si>
    <t>M36809</t>
  </si>
  <si>
    <t>El. připojení - komunikační rozhraní sběrnicového prvku</t>
  </si>
  <si>
    <t>-926401538</t>
  </si>
  <si>
    <t>94</t>
  </si>
  <si>
    <t>M36810</t>
  </si>
  <si>
    <t>El. připojení - napájení pro obecný spotřebič 1x230V</t>
  </si>
  <si>
    <t>1744682529</t>
  </si>
  <si>
    <t>Poznámka k položce:_x000d_
připojení pevně instalovaného spotřebiče na připojovací svorkovnici, sejmutí a zpětná montáž krytu, kabelem s vodiči průřezu 1,5 až 16mm2_x000d_
- 3x AHU kit_x000d_
- 1x komunikační brána VRV</t>
  </si>
  <si>
    <t>46-M</t>
  </si>
  <si>
    <t>Zemní práce při extr.mont.pracích</t>
  </si>
  <si>
    <t>95</t>
  </si>
  <si>
    <t>460941211</t>
  </si>
  <si>
    <t>Vyplnění rýh vyplnění a omítnutí rýh ve stěnách hloubky do 3 cm a šířky do 3 cm</t>
  </si>
  <si>
    <t>-2023775953</t>
  </si>
  <si>
    <t>https://podminky.urs.cz/item/CS_URS_2022_02/460941211</t>
  </si>
  <si>
    <t>96</t>
  </si>
  <si>
    <t>468094111</t>
  </si>
  <si>
    <t>Vyvrtání otvorů pro elektroinstalační krabice ve stěnách z cihel, hloubky do 6 cm</t>
  </si>
  <si>
    <t>1635973443</t>
  </si>
  <si>
    <t>https://podminky.urs.cz/item/CS_URS_2022_02/468094111</t>
  </si>
  <si>
    <t>97</t>
  </si>
  <si>
    <t>468101411</t>
  </si>
  <si>
    <t>Vysekání rýh pro montáž trubek a kabelů v cihelných zdech hloubky do 3 cm a šířky do 3 cm</t>
  </si>
  <si>
    <t>2052340273</t>
  </si>
  <si>
    <t>https://podminky.urs.cz/item/CS_URS_2022_02/468101411</t>
  </si>
  <si>
    <t>OST</t>
  </si>
  <si>
    <t>Ostatní</t>
  </si>
  <si>
    <t>O01</t>
  </si>
  <si>
    <t>Práce projektové, softwarové, oživení</t>
  </si>
  <si>
    <t>98</t>
  </si>
  <si>
    <t>K004</t>
  </si>
  <si>
    <t>Výchozí revize el. zařízení</t>
  </si>
  <si>
    <t>512</t>
  </si>
  <si>
    <t>1995658696</t>
  </si>
  <si>
    <t>99</t>
  </si>
  <si>
    <t>K010</t>
  </si>
  <si>
    <t>Komplexní zkouška a oživení systému - za jeden fyzický datový bod nebo připojené zařízení</t>
  </si>
  <si>
    <t>702070789</t>
  </si>
  <si>
    <t>Poznámka k položce:_x000d_
Komplexní zkouška a oživení systému, cena za odzkoušení vazeb mezi PLC a rozvaděčem, mezi rozvaděčem a polní instrumentací nebo funkční zkouška připojeného přístroje, případně včetně úpravy - přepojení, změna směru rotace, nastavení rozsahu apod.</t>
  </si>
  <si>
    <t>100</t>
  </si>
  <si>
    <t>K011</t>
  </si>
  <si>
    <t>Koordinace s ostatními profesemi</t>
  </si>
  <si>
    <t>hod</t>
  </si>
  <si>
    <t>1559646289</t>
  </si>
  <si>
    <t>101</t>
  </si>
  <si>
    <t>K014</t>
  </si>
  <si>
    <t>Zaškolení obsluhy</t>
  </si>
  <si>
    <t>-936592640</t>
  </si>
  <si>
    <t>102</t>
  </si>
  <si>
    <t>K016</t>
  </si>
  <si>
    <t>Projektová dokumentace pro realizaci a výrobní dokumentace rozvaděče</t>
  </si>
  <si>
    <t>1538188960</t>
  </si>
  <si>
    <t>103</t>
  </si>
  <si>
    <t>K017</t>
  </si>
  <si>
    <t>Projektová dokumentace skutečného provedení stavby</t>
  </si>
  <si>
    <t>222989712</t>
  </si>
  <si>
    <t>104</t>
  </si>
  <si>
    <t>M36814</t>
  </si>
  <si>
    <t>Ostatní práce a dodávky jinde neuvedené, ale nezbytné pro řádné dokončení funkčního díla</t>
  </si>
  <si>
    <t>-462111121</t>
  </si>
  <si>
    <t>Poznámka k položce:_x000d_
uchazeč ocení souhnnou položkou a doplní položkovým soupisem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</si>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</sst>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65430" cy="26543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65430" cy="26543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741110001" TargetMode="External" /><Relationship Id="rId2" Type="http://schemas.openxmlformats.org/officeDocument/2006/relationships/hyperlink" Target="https://podminky.urs.cz/item/CS_URS_2022_02/741110002" TargetMode="External" /><Relationship Id="rId3" Type="http://schemas.openxmlformats.org/officeDocument/2006/relationships/hyperlink" Target="https://podminky.urs.cz/item/CS_URS_2022_02/741110041" TargetMode="External" /><Relationship Id="rId4" Type="http://schemas.openxmlformats.org/officeDocument/2006/relationships/hyperlink" Target="https://podminky.urs.cz/item/CS_URS_2022_02/741110042" TargetMode="External" /><Relationship Id="rId5" Type="http://schemas.openxmlformats.org/officeDocument/2006/relationships/hyperlink" Target="https://podminky.urs.cz/item/CS_URS_2022_02/741112001" TargetMode="External" /><Relationship Id="rId6" Type="http://schemas.openxmlformats.org/officeDocument/2006/relationships/hyperlink" Target="https://podminky.urs.cz/item/CS_URS_2022_02/741112021" TargetMode="External" /><Relationship Id="rId7" Type="http://schemas.openxmlformats.org/officeDocument/2006/relationships/hyperlink" Target="https://podminky.urs.cz/item/CS_URS_2022_02/741122611" TargetMode="External" /><Relationship Id="rId8" Type="http://schemas.openxmlformats.org/officeDocument/2006/relationships/hyperlink" Target="https://podminky.urs.cz/item/CS_URS_2022_02/741122621" TargetMode="External" /><Relationship Id="rId9" Type="http://schemas.openxmlformats.org/officeDocument/2006/relationships/hyperlink" Target="https://podminky.urs.cz/item/CS_URS_2022_02/741124731" TargetMode="External" /><Relationship Id="rId10" Type="http://schemas.openxmlformats.org/officeDocument/2006/relationships/hyperlink" Target="https://podminky.urs.cz/item/CS_URS_2022_02/741124733" TargetMode="External" /><Relationship Id="rId11" Type="http://schemas.openxmlformats.org/officeDocument/2006/relationships/hyperlink" Target="https://podminky.urs.cz/item/CS_URS_2022_02/741210202" TargetMode="External" /><Relationship Id="rId12" Type="http://schemas.openxmlformats.org/officeDocument/2006/relationships/hyperlink" Target="https://podminky.urs.cz/item/CS_URS_2022_02/741811021" TargetMode="External" /><Relationship Id="rId13" Type="http://schemas.openxmlformats.org/officeDocument/2006/relationships/hyperlink" Target="https://podminky.urs.cz/item/CS_URS_2022_02/741910414" TargetMode="External" /><Relationship Id="rId14" Type="http://schemas.openxmlformats.org/officeDocument/2006/relationships/hyperlink" Target="https://podminky.urs.cz/item/CS_URS_2022_02/998741203" TargetMode="External" /><Relationship Id="rId15" Type="http://schemas.openxmlformats.org/officeDocument/2006/relationships/hyperlink" Target="https://podminky.urs.cz/item/CS_URS_2022_02/742121001" TargetMode="External" /><Relationship Id="rId16" Type="http://schemas.openxmlformats.org/officeDocument/2006/relationships/hyperlink" Target="https://podminky.urs.cz/item/CS_URS_2022_02/460941211" TargetMode="External" /><Relationship Id="rId17" Type="http://schemas.openxmlformats.org/officeDocument/2006/relationships/hyperlink" Target="https://podminky.urs.cz/item/CS_URS_2022_02/468094111" TargetMode="External" /><Relationship Id="rId18" Type="http://schemas.openxmlformats.org/officeDocument/2006/relationships/hyperlink" Target="https://podminky.urs.cz/item/CS_URS_2022_02/468101411" TargetMode="External" /><Relationship Id="rId1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140625" style="1" customWidth="1"/>
    <col min="2" max="2" width="1.574219" style="1" customWidth="1"/>
    <col min="3" max="3" width="4.140625" style="1" customWidth="1"/>
    <col min="4" max="4" width="2.574219" style="1" customWidth="1"/>
    <col min="5" max="5" width="2.574219" style="1" customWidth="1"/>
    <col min="6" max="6" width="2.574219" style="1" customWidth="1"/>
    <col min="7" max="7" width="2.574219" style="1" customWidth="1"/>
    <col min="8" max="8" width="2.574219" style="1" customWidth="1"/>
    <col min="9" max="9" width="2.574219" style="1" customWidth="1"/>
    <col min="10" max="10" width="2.574219" style="1" customWidth="1"/>
    <col min="11" max="11" width="2.574219" style="1" customWidth="1"/>
    <col min="12" max="12" width="2.574219" style="1" customWidth="1"/>
    <col min="13" max="13" width="2.574219" style="1" customWidth="1"/>
    <col min="14" max="14" width="2.574219" style="1" customWidth="1"/>
    <col min="15" max="15" width="2.574219" style="1" customWidth="1"/>
    <col min="16" max="16" width="2.574219" style="1" customWidth="1"/>
    <col min="17" max="17" width="2.574219" style="1" customWidth="1"/>
    <col min="18" max="18" width="2.574219" style="1" customWidth="1"/>
    <col min="19" max="19" width="2.574219" style="1" customWidth="1"/>
    <col min="20" max="20" width="2.574219" style="1" customWidth="1"/>
    <col min="21" max="21" width="2.574219" style="1" customWidth="1"/>
    <col min="22" max="22" width="2.574219" style="1" customWidth="1"/>
    <col min="23" max="23" width="2.574219" style="1" customWidth="1"/>
    <col min="24" max="24" width="2.574219" style="1" customWidth="1"/>
    <col min="25" max="25" width="2.574219" style="1" customWidth="1"/>
    <col min="26" max="26" width="2.574219" style="1" customWidth="1"/>
    <col min="27" max="27" width="2.574219" style="1" customWidth="1"/>
    <col min="28" max="28" width="2.574219" style="1" customWidth="1"/>
    <col min="29" max="29" width="2.574219" style="1" customWidth="1"/>
    <col min="30" max="30" width="2.574219" style="1" customWidth="1"/>
    <col min="31" max="31" width="2.574219" style="1" customWidth="1"/>
    <col min="32" max="32" width="2.574219" style="1" customWidth="1"/>
    <col min="33" max="33" width="2.574219" style="1" customWidth="1"/>
    <col min="34" max="34" width="3.292969" style="1" customWidth="1"/>
    <col min="35" max="35" width="35.57422" style="1" customWidth="1"/>
    <col min="36" max="36" width="2.433594" style="1" customWidth="1"/>
    <col min="37" max="37" width="2.433594" style="1" customWidth="1"/>
    <col min="38" max="38" width="8.140625" style="1" customWidth="1"/>
    <col min="39" max="39" width="3.292969" style="1" customWidth="1"/>
    <col min="40" max="40" width="13.14063" style="1" customWidth="1"/>
    <col min="41" max="41" width="7.292969" style="1" customWidth="1"/>
    <col min="42" max="42" width="4.140625" style="1" customWidth="1"/>
    <col min="43" max="43" width="15.29297" style="1" customWidth="1"/>
    <col min="44" max="44" width="13.43359" style="1" customWidth="1"/>
    <col min="45" max="45" width="25.29297" style="1" hidden="1" customWidth="1"/>
    <col min="46" max="46" width="25.29297" style="1" hidden="1" customWidth="1"/>
    <col min="47" max="47" width="25.29297" style="1" hidden="1" customWidth="1"/>
    <col min="48" max="48" width="21.29297" style="1" hidden="1" customWidth="1"/>
    <col min="49" max="49" width="21.29297" style="1" hidden="1" customWidth="1"/>
    <col min="50" max="50" width="24.57422" style="1" hidden="1" customWidth="1"/>
    <col min="51" max="51" width="24.57422" style="1" hidden="1" customWidth="1"/>
    <col min="52" max="52" width="21.29297" style="1" hidden="1" customWidth="1"/>
    <col min="53" max="53" width="18.86328" style="1" hidden="1" customWidth="1"/>
    <col min="54" max="54" width="24.57422" style="1" hidden="1" customWidth="1"/>
    <col min="55" max="55" width="21.29297" style="1" hidden="1" customWidth="1"/>
    <col min="56" max="56" width="18.86328" style="1" hidden="1" customWidth="1"/>
    <col min="57" max="57" width="65.29297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31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3.85455" customHeight="1">
      <c r="B23" s="19"/>
      <c r="C23" s="20"/>
      <c r="D23" s="20"/>
      <c r="E23" s="34" t="s">
        <v>35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2369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Multifunkční dům Muglinov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22. 9. 2023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4.83636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30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50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4.83636" customHeight="1">
      <c r="A50" s="36"/>
      <c r="B50" s="37"/>
      <c r="C50" s="30" t="s">
        <v>28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32</v>
      </c>
      <c r="AJ50" s="38"/>
      <c r="AK50" s="38"/>
      <c r="AL50" s="38"/>
      <c r="AM50" s="71" t="str">
        <f>IF(E20="","",E20)</f>
        <v>Arnošt Gőbel, MAR DESIGN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51</v>
      </c>
      <c r="D52" s="85"/>
      <c r="E52" s="85"/>
      <c r="F52" s="85"/>
      <c r="G52" s="85"/>
      <c r="H52" s="86"/>
      <c r="I52" s="87" t="s">
        <v>52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53</v>
      </c>
      <c r="AH52" s="85"/>
      <c r="AI52" s="85"/>
      <c r="AJ52" s="85"/>
      <c r="AK52" s="85"/>
      <c r="AL52" s="85"/>
      <c r="AM52" s="85"/>
      <c r="AN52" s="87" t="s">
        <v>54</v>
      </c>
      <c r="AO52" s="85"/>
      <c r="AP52" s="85"/>
      <c r="AQ52" s="89" t="s">
        <v>55</v>
      </c>
      <c r="AR52" s="42"/>
      <c r="AS52" s="90" t="s">
        <v>56</v>
      </c>
      <c r="AT52" s="91" t="s">
        <v>57</v>
      </c>
      <c r="AU52" s="91" t="s">
        <v>58</v>
      </c>
      <c r="AV52" s="91" t="s">
        <v>59</v>
      </c>
      <c r="AW52" s="91" t="s">
        <v>60</v>
      </c>
      <c r="AX52" s="91" t="s">
        <v>61</v>
      </c>
      <c r="AY52" s="91" t="s">
        <v>62</v>
      </c>
      <c r="AZ52" s="91" t="s">
        <v>63</v>
      </c>
      <c r="BA52" s="91" t="s">
        <v>64</v>
      </c>
      <c r="BB52" s="91" t="s">
        <v>65</v>
      </c>
      <c r="BC52" s="91" t="s">
        <v>66</v>
      </c>
      <c r="BD52" s="92" t="s">
        <v>67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68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69</v>
      </c>
      <c r="BT54" s="107" t="s">
        <v>70</v>
      </c>
      <c r="BU54" s="108" t="s">
        <v>71</v>
      </c>
      <c r="BV54" s="107" t="s">
        <v>72</v>
      </c>
      <c r="BW54" s="107" t="s">
        <v>5</v>
      </c>
      <c r="BX54" s="107" t="s">
        <v>73</v>
      </c>
      <c r="CL54" s="107" t="s">
        <v>19</v>
      </c>
    </row>
    <row r="55" s="7" customFormat="1" ht="15.70909" customHeight="1">
      <c r="A55" s="109" t="s">
        <v>74</v>
      </c>
      <c r="B55" s="110"/>
      <c r="C55" s="111"/>
      <c r="D55" s="112" t="s">
        <v>75</v>
      </c>
      <c r="E55" s="112"/>
      <c r="F55" s="112"/>
      <c r="G55" s="112"/>
      <c r="H55" s="112"/>
      <c r="I55" s="113"/>
      <c r="J55" s="112" t="s">
        <v>76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'D.1.4.6 - Měření a regulace'!J30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77</v>
      </c>
      <c r="AR55" s="116"/>
      <c r="AS55" s="117">
        <v>0</v>
      </c>
      <c r="AT55" s="118">
        <f>ROUND(SUM(AV55:AW55),2)</f>
        <v>0</v>
      </c>
      <c r="AU55" s="119">
        <f>'D.1.4.6 - Měření a regulace'!P88</f>
        <v>0</v>
      </c>
      <c r="AV55" s="118">
        <f>'D.1.4.6 - Měření a regulace'!J33</f>
        <v>0</v>
      </c>
      <c r="AW55" s="118">
        <f>'D.1.4.6 - Měření a regulace'!J34</f>
        <v>0</v>
      </c>
      <c r="AX55" s="118">
        <f>'D.1.4.6 - Měření a regulace'!J35</f>
        <v>0</v>
      </c>
      <c r="AY55" s="118">
        <f>'D.1.4.6 - Měření a regulace'!J36</f>
        <v>0</v>
      </c>
      <c r="AZ55" s="118">
        <f>'D.1.4.6 - Měření a regulace'!F33</f>
        <v>0</v>
      </c>
      <c r="BA55" s="118">
        <f>'D.1.4.6 - Měření a regulace'!F34</f>
        <v>0</v>
      </c>
      <c r="BB55" s="118">
        <f>'D.1.4.6 - Měření a regulace'!F35</f>
        <v>0</v>
      </c>
      <c r="BC55" s="118">
        <f>'D.1.4.6 - Měření a regulace'!F36</f>
        <v>0</v>
      </c>
      <c r="BD55" s="120">
        <f>'D.1.4.6 - Měření a regulace'!F37</f>
        <v>0</v>
      </c>
      <c r="BE55" s="7"/>
      <c r="BT55" s="121" t="s">
        <v>78</v>
      </c>
      <c r="BV55" s="121" t="s">
        <v>72</v>
      </c>
      <c r="BW55" s="121" t="s">
        <v>79</v>
      </c>
      <c r="BX55" s="121" t="s">
        <v>5</v>
      </c>
      <c r="CL55" s="121" t="s">
        <v>19</v>
      </c>
      <c r="CM55" s="121" t="s">
        <v>80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2j5XNv8tp9PQMj13MPMU4tLWirgx/9mVwv0o6xG5ok6HE9gMqU8922JxXiENKckdFYNWBLl2o0c1RZ+hTJfWWQ==" hashValue="AJWs3wjLnbqTSCkdsiViOa7JXVpKJ9Crs33Kkl7QmfrJ8NaY7e93eK89VmkJ4sKHf8ebjkQgSPQqEiTmmOSks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D.1.4.6 - Měření a regu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140625" style="1" customWidth="1"/>
    <col min="2" max="2" width="1.148438" style="1" customWidth="1"/>
    <col min="3" max="3" width="4.140625" style="1" customWidth="1"/>
    <col min="4" max="4" width="4.292969" style="1" customWidth="1"/>
    <col min="5" max="5" width="16.86328" style="1" customWidth="1"/>
    <col min="6" max="6" width="49.86328" style="1" customWidth="1"/>
    <col min="7" max="7" width="7.292969" style="1" customWidth="1"/>
    <col min="8" max="8" width="13.71094" style="1" customWidth="1"/>
    <col min="9" max="9" width="15.43359" style="1" customWidth="1"/>
    <col min="10" max="10" width="21.86328" style="1" customWidth="1"/>
    <col min="11" max="11" width="21.86328" style="1" hidden="1" customWidth="1"/>
    <col min="12" max="12" width="9.140625" style="1" customWidth="1"/>
    <col min="13" max="13" width="10.57422" style="1" hidden="1" customWidth="1"/>
    <col min="14" max="14" width="9.140625" style="1" hidden="1"/>
    <col min="15" max="15" width="13.86328" style="1" hidden="1" customWidth="1"/>
    <col min="16" max="16" width="13.86328" style="1" hidden="1" customWidth="1"/>
    <col min="17" max="17" width="13.86328" style="1" hidden="1" customWidth="1"/>
    <col min="18" max="18" width="13.86328" style="1" hidden="1" customWidth="1"/>
    <col min="19" max="19" width="13.86328" style="1" hidden="1" customWidth="1"/>
    <col min="20" max="20" width="13.86328" style="1" hidden="1" customWidth="1"/>
    <col min="21" max="21" width="16.00391" style="1" hidden="1" customWidth="1"/>
    <col min="22" max="22" width="12.14063" style="1" customWidth="1"/>
    <col min="23" max="23" width="16.00391" style="1" customWidth="1"/>
    <col min="24" max="24" width="12.14063" style="1" customWidth="1"/>
    <col min="25" max="25" width="14.71094" style="1" customWidth="1"/>
    <col min="26" max="26" width="10.86328" style="1" customWidth="1"/>
    <col min="27" max="27" width="14.71094" style="1" customWidth="1"/>
    <col min="28" max="28" width="16.00391" style="1" customWidth="1"/>
    <col min="29" max="29" width="10.86328" style="1" customWidth="1"/>
    <col min="30" max="30" width="14.71094" style="1" customWidth="1"/>
    <col min="31" max="31" width="16.00391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79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80</v>
      </c>
    </row>
    <row r="4" s="1" customFormat="1" ht="24.96" customHeight="1">
      <c r="B4" s="18"/>
      <c r="D4" s="124" t="s">
        <v>81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5.70909" customHeight="1">
      <c r="B7" s="18"/>
      <c r="E7" s="127" t="str">
        <f>'Rekapitulace stavby'!K6</f>
        <v>Multifunkční dům Muglinov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82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5.70909" customHeight="1">
      <c r="A9" s="36"/>
      <c r="B9" s="42"/>
      <c r="C9" s="36"/>
      <c r="D9" s="36"/>
      <c r="E9" s="129" t="s">
        <v>83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22. 9. 2023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tr">
        <f>IF('Rekapitulace stavby'!AN10="","",'Rekapitulace stavby'!AN10)</f>
        <v/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tr">
        <f>IF('Rekapitulace stavby'!E11="","",'Rekapitulace stavby'!E11)</f>
        <v xml:space="preserve"> </v>
      </c>
      <c r="F15" s="36"/>
      <c r="G15" s="36"/>
      <c r="H15" s="36"/>
      <c r="I15" s="126" t="s">
        <v>27</v>
      </c>
      <c r="J15" s="130" t="str">
        <f>IF('Rekapitulace stavby'!AN11="","",'Rekapitulace stavby'!AN11)</f>
        <v/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28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27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30</v>
      </c>
      <c r="E20" s="36"/>
      <c r="F20" s="36"/>
      <c r="G20" s="36"/>
      <c r="H20" s="36"/>
      <c r="I20" s="126" t="s">
        <v>26</v>
      </c>
      <c r="J20" s="130" t="str">
        <f>IF('Rekapitulace stavby'!AN16="","",'Rekapitulace stavby'!AN16)</f>
        <v/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tr">
        <f>IF('Rekapitulace stavby'!E17="","",'Rekapitulace stavby'!E17)</f>
        <v xml:space="preserve"> </v>
      </c>
      <c r="F21" s="36"/>
      <c r="G21" s="36"/>
      <c r="H21" s="36"/>
      <c r="I21" s="126" t="s">
        <v>27</v>
      </c>
      <c r="J21" s="130" t="str">
        <f>IF('Rekapitulace stavby'!AN17="","",'Rekapitulace stavby'!AN17)</f>
        <v/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32</v>
      </c>
      <c r="E23" s="36"/>
      <c r="F23" s="36"/>
      <c r="G23" s="36"/>
      <c r="H23" s="36"/>
      <c r="I23" s="126" t="s">
        <v>26</v>
      </c>
      <c r="J23" s="130" t="s">
        <v>19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33</v>
      </c>
      <c r="F24" s="36"/>
      <c r="G24" s="36"/>
      <c r="H24" s="36"/>
      <c r="I24" s="126" t="s">
        <v>27</v>
      </c>
      <c r="J24" s="130" t="s">
        <v>19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34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5.70909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36</v>
      </c>
      <c r="E30" s="36"/>
      <c r="F30" s="36"/>
      <c r="G30" s="36"/>
      <c r="H30" s="36"/>
      <c r="I30" s="36"/>
      <c r="J30" s="138">
        <f>ROUND(J88,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38</v>
      </c>
      <c r="G32" s="36"/>
      <c r="H32" s="36"/>
      <c r="I32" s="139" t="s">
        <v>37</v>
      </c>
      <c r="J32" s="139" t="s">
        <v>39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40</v>
      </c>
      <c r="E33" s="126" t="s">
        <v>41</v>
      </c>
      <c r="F33" s="141">
        <f>ROUND((SUM(BE88:BE241)),  2)</f>
        <v>0</v>
      </c>
      <c r="G33" s="36"/>
      <c r="H33" s="36"/>
      <c r="I33" s="142">
        <v>0.20999999999999999</v>
      </c>
      <c r="J33" s="141">
        <f>ROUND(((SUM(BE88:BE241))*I33),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42</v>
      </c>
      <c r="F34" s="141">
        <f>ROUND((SUM(BF88:BF241)),  2)</f>
        <v>0</v>
      </c>
      <c r="G34" s="36"/>
      <c r="H34" s="36"/>
      <c r="I34" s="142">
        <v>0.14999999999999999</v>
      </c>
      <c r="J34" s="141">
        <f>ROUND(((SUM(BF88:BF241))*I34),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43</v>
      </c>
      <c r="F35" s="141">
        <f>ROUND((SUM(BG88:BG241)),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44</v>
      </c>
      <c r="F36" s="141">
        <f>ROUND((SUM(BH88:BH241)),  2)</f>
        <v>0</v>
      </c>
      <c r="G36" s="36"/>
      <c r="H36" s="36"/>
      <c r="I36" s="142">
        <v>0.14999999999999999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45</v>
      </c>
      <c r="F37" s="141">
        <f>ROUND((SUM(BI88:BI241)),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46</v>
      </c>
      <c r="E39" s="145"/>
      <c r="F39" s="145"/>
      <c r="G39" s="146" t="s">
        <v>47</v>
      </c>
      <c r="H39" s="147" t="s">
        <v>48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84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5.70909" customHeight="1">
      <c r="A48" s="36"/>
      <c r="B48" s="37"/>
      <c r="C48" s="38"/>
      <c r="D48" s="38"/>
      <c r="E48" s="154" t="str">
        <f>E7</f>
        <v>Multifunkční dům Muglinov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82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5.70909" customHeight="1">
      <c r="A50" s="36"/>
      <c r="B50" s="37"/>
      <c r="C50" s="38"/>
      <c r="D50" s="38"/>
      <c r="E50" s="67" t="str">
        <f>E9</f>
        <v>D.1.4.6 - Měření a regulace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22. 9. 2023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4.83636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30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4" customHeight="1">
      <c r="A55" s="36"/>
      <c r="B55" s="37"/>
      <c r="C55" s="30" t="s">
        <v>28</v>
      </c>
      <c r="D55" s="38"/>
      <c r="E55" s="38"/>
      <c r="F55" s="25" t="str">
        <f>IF(E18="","",E18)</f>
        <v>Vyplň údaj</v>
      </c>
      <c r="G55" s="38"/>
      <c r="H55" s="38"/>
      <c r="I55" s="30" t="s">
        <v>32</v>
      </c>
      <c r="J55" s="34" t="str">
        <f>E24</f>
        <v>Arnošt Gőbel, MAR DESIGN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85</v>
      </c>
      <c r="D57" s="156"/>
      <c r="E57" s="156"/>
      <c r="F57" s="156"/>
      <c r="G57" s="156"/>
      <c r="H57" s="156"/>
      <c r="I57" s="156"/>
      <c r="J57" s="157" t="s">
        <v>86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68</v>
      </c>
      <c r="D59" s="38"/>
      <c r="E59" s="38"/>
      <c r="F59" s="38"/>
      <c r="G59" s="38"/>
      <c r="H59" s="38"/>
      <c r="I59" s="38"/>
      <c r="J59" s="100">
        <f>J88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87</v>
      </c>
    </row>
    <row r="60" s="9" customFormat="1" ht="24.96" customHeight="1">
      <c r="A60" s="9"/>
      <c r="B60" s="159"/>
      <c r="C60" s="160"/>
      <c r="D60" s="161" t="s">
        <v>88</v>
      </c>
      <c r="E60" s="162"/>
      <c r="F60" s="162"/>
      <c r="G60" s="162"/>
      <c r="H60" s="162"/>
      <c r="I60" s="162"/>
      <c r="J60" s="163">
        <f>J89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5"/>
      <c r="C61" s="166"/>
      <c r="D61" s="167" t="s">
        <v>89</v>
      </c>
      <c r="E61" s="168"/>
      <c r="F61" s="168"/>
      <c r="G61" s="168"/>
      <c r="H61" s="168"/>
      <c r="I61" s="168"/>
      <c r="J61" s="169">
        <f>J90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5"/>
      <c r="C62" s="166"/>
      <c r="D62" s="167" t="s">
        <v>90</v>
      </c>
      <c r="E62" s="168"/>
      <c r="F62" s="168"/>
      <c r="G62" s="168"/>
      <c r="H62" s="168"/>
      <c r="I62" s="168"/>
      <c r="J62" s="169">
        <f>J160</f>
        <v>0</v>
      </c>
      <c r="K62" s="166"/>
      <c r="L62" s="17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59"/>
      <c r="C63" s="160"/>
      <c r="D63" s="161" t="s">
        <v>91</v>
      </c>
      <c r="E63" s="162"/>
      <c r="F63" s="162"/>
      <c r="G63" s="162"/>
      <c r="H63" s="162"/>
      <c r="I63" s="162"/>
      <c r="J63" s="163">
        <f>J165</f>
        <v>0</v>
      </c>
      <c r="K63" s="160"/>
      <c r="L63" s="16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59"/>
      <c r="C64" s="160"/>
      <c r="D64" s="161" t="s">
        <v>92</v>
      </c>
      <c r="E64" s="162"/>
      <c r="F64" s="162"/>
      <c r="G64" s="162"/>
      <c r="H64" s="162"/>
      <c r="I64" s="162"/>
      <c r="J64" s="163">
        <f>J176</f>
        <v>0</v>
      </c>
      <c r="K64" s="160"/>
      <c r="L64" s="1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5"/>
      <c r="C65" s="166"/>
      <c r="D65" s="167" t="s">
        <v>93</v>
      </c>
      <c r="E65" s="168"/>
      <c r="F65" s="168"/>
      <c r="G65" s="168"/>
      <c r="H65" s="168"/>
      <c r="I65" s="168"/>
      <c r="J65" s="169">
        <f>J177</f>
        <v>0</v>
      </c>
      <c r="K65" s="166"/>
      <c r="L65" s="17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5"/>
      <c r="C66" s="166"/>
      <c r="D66" s="167" t="s">
        <v>94</v>
      </c>
      <c r="E66" s="168"/>
      <c r="F66" s="168"/>
      <c r="G66" s="168"/>
      <c r="H66" s="168"/>
      <c r="I66" s="168"/>
      <c r="J66" s="169">
        <f>J224</f>
        <v>0</v>
      </c>
      <c r="K66" s="166"/>
      <c r="L66" s="17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59"/>
      <c r="C67" s="160"/>
      <c r="D67" s="161" t="s">
        <v>95</v>
      </c>
      <c r="E67" s="162"/>
      <c r="F67" s="162"/>
      <c r="G67" s="162"/>
      <c r="H67" s="162"/>
      <c r="I67" s="162"/>
      <c r="J67" s="163">
        <f>J231</f>
        <v>0</v>
      </c>
      <c r="K67" s="160"/>
      <c r="L67" s="164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65"/>
      <c r="C68" s="166"/>
      <c r="D68" s="167" t="s">
        <v>96</v>
      </c>
      <c r="E68" s="168"/>
      <c r="F68" s="168"/>
      <c r="G68" s="168"/>
      <c r="H68" s="168"/>
      <c r="I68" s="168"/>
      <c r="J68" s="169">
        <f>J232</f>
        <v>0</v>
      </c>
      <c r="K68" s="166"/>
      <c r="L68" s="17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2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57"/>
      <c r="C70" s="58"/>
      <c r="D70" s="58"/>
      <c r="E70" s="58"/>
      <c r="F70" s="58"/>
      <c r="G70" s="58"/>
      <c r="H70" s="58"/>
      <c r="I70" s="58"/>
      <c r="J70" s="58"/>
      <c r="K70" s="58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4" s="2" customFormat="1" ht="6.96" customHeight="1">
      <c r="A74" s="36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24.96" customHeight="1">
      <c r="A75" s="36"/>
      <c r="B75" s="37"/>
      <c r="C75" s="21" t="s">
        <v>97</v>
      </c>
      <c r="D75" s="38"/>
      <c r="E75" s="38"/>
      <c r="F75" s="38"/>
      <c r="G75" s="38"/>
      <c r="H75" s="38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16</v>
      </c>
      <c r="D77" s="38"/>
      <c r="E77" s="38"/>
      <c r="F77" s="38"/>
      <c r="G77" s="38"/>
      <c r="H77" s="38"/>
      <c r="I77" s="38"/>
      <c r="J77" s="38"/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70909" customHeight="1">
      <c r="A78" s="36"/>
      <c r="B78" s="37"/>
      <c r="C78" s="38"/>
      <c r="D78" s="38"/>
      <c r="E78" s="154" t="str">
        <f>E7</f>
        <v>Multifunkční dům Muglinov</v>
      </c>
      <c r="F78" s="30"/>
      <c r="G78" s="30"/>
      <c r="H78" s="30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82</v>
      </c>
      <c r="D79" s="38"/>
      <c r="E79" s="38"/>
      <c r="F79" s="38"/>
      <c r="G79" s="38"/>
      <c r="H79" s="38"/>
      <c r="I79" s="38"/>
      <c r="J79" s="38"/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70909" customHeight="1">
      <c r="A80" s="36"/>
      <c r="B80" s="37"/>
      <c r="C80" s="38"/>
      <c r="D80" s="38"/>
      <c r="E80" s="67" t="str">
        <f>E9</f>
        <v>D.1.4.6 - Měření a regulace</v>
      </c>
      <c r="F80" s="38"/>
      <c r="G80" s="38"/>
      <c r="H80" s="38"/>
      <c r="I80" s="38"/>
      <c r="J80" s="38"/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2" customHeight="1">
      <c r="A82" s="36"/>
      <c r="B82" s="37"/>
      <c r="C82" s="30" t="s">
        <v>21</v>
      </c>
      <c r="D82" s="38"/>
      <c r="E82" s="38"/>
      <c r="F82" s="25" t="str">
        <f>F12</f>
        <v xml:space="preserve"> </v>
      </c>
      <c r="G82" s="38"/>
      <c r="H82" s="38"/>
      <c r="I82" s="30" t="s">
        <v>23</v>
      </c>
      <c r="J82" s="70" t="str">
        <f>IF(J12="","",J12)</f>
        <v>22. 9. 2023</v>
      </c>
      <c r="K82" s="38"/>
      <c r="L82" s="12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2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4.83636" customHeight="1">
      <c r="A84" s="36"/>
      <c r="B84" s="37"/>
      <c r="C84" s="30" t="s">
        <v>25</v>
      </c>
      <c r="D84" s="38"/>
      <c r="E84" s="38"/>
      <c r="F84" s="25" t="str">
        <f>E15</f>
        <v xml:space="preserve"> </v>
      </c>
      <c r="G84" s="38"/>
      <c r="H84" s="38"/>
      <c r="I84" s="30" t="s">
        <v>30</v>
      </c>
      <c r="J84" s="34" t="str">
        <f>E21</f>
        <v xml:space="preserve"> </v>
      </c>
      <c r="K84" s="38"/>
      <c r="L84" s="12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4" customHeight="1">
      <c r="A85" s="36"/>
      <c r="B85" s="37"/>
      <c r="C85" s="30" t="s">
        <v>28</v>
      </c>
      <c r="D85" s="38"/>
      <c r="E85" s="38"/>
      <c r="F85" s="25" t="str">
        <f>IF(E18="","",E18)</f>
        <v>Vyplň údaj</v>
      </c>
      <c r="G85" s="38"/>
      <c r="H85" s="38"/>
      <c r="I85" s="30" t="s">
        <v>32</v>
      </c>
      <c r="J85" s="34" t="str">
        <f>E24</f>
        <v>Arnošt Gőbel, MAR DESIGN</v>
      </c>
      <c r="K85" s="38"/>
      <c r="L85" s="12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0.32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2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11" customFormat="1" ht="29.28" customHeight="1">
      <c r="A87" s="171"/>
      <c r="B87" s="172"/>
      <c r="C87" s="173" t="s">
        <v>98</v>
      </c>
      <c r="D87" s="174" t="s">
        <v>55</v>
      </c>
      <c r="E87" s="174" t="s">
        <v>51</v>
      </c>
      <c r="F87" s="174" t="s">
        <v>52</v>
      </c>
      <c r="G87" s="174" t="s">
        <v>99</v>
      </c>
      <c r="H87" s="174" t="s">
        <v>100</v>
      </c>
      <c r="I87" s="174" t="s">
        <v>101</v>
      </c>
      <c r="J87" s="175" t="s">
        <v>86</v>
      </c>
      <c r="K87" s="176" t="s">
        <v>102</v>
      </c>
      <c r="L87" s="177"/>
      <c r="M87" s="90" t="s">
        <v>19</v>
      </c>
      <c r="N87" s="91" t="s">
        <v>40</v>
      </c>
      <c r="O87" s="91" t="s">
        <v>103</v>
      </c>
      <c r="P87" s="91" t="s">
        <v>104</v>
      </c>
      <c r="Q87" s="91" t="s">
        <v>105</v>
      </c>
      <c r="R87" s="91" t="s">
        <v>106</v>
      </c>
      <c r="S87" s="91" t="s">
        <v>107</v>
      </c>
      <c r="T87" s="92" t="s">
        <v>108</v>
      </c>
      <c r="U87" s="171"/>
      <c r="V87" s="171"/>
      <c r="W87" s="171"/>
      <c r="X87" s="171"/>
      <c r="Y87" s="171"/>
      <c r="Z87" s="171"/>
      <c r="AA87" s="171"/>
      <c r="AB87" s="171"/>
      <c r="AC87" s="171"/>
      <c r="AD87" s="171"/>
      <c r="AE87" s="171"/>
    </row>
    <row r="88" s="2" customFormat="1" ht="22.8" customHeight="1">
      <c r="A88" s="36"/>
      <c r="B88" s="37"/>
      <c r="C88" s="97" t="s">
        <v>109</v>
      </c>
      <c r="D88" s="38"/>
      <c r="E88" s="38"/>
      <c r="F88" s="38"/>
      <c r="G88" s="38"/>
      <c r="H88" s="38"/>
      <c r="I88" s="38"/>
      <c r="J88" s="178">
        <f>BK88</f>
        <v>0</v>
      </c>
      <c r="K88" s="38"/>
      <c r="L88" s="42"/>
      <c r="M88" s="93"/>
      <c r="N88" s="179"/>
      <c r="O88" s="94"/>
      <c r="P88" s="180">
        <f>P89+P165+P176+P231</f>
        <v>0</v>
      </c>
      <c r="Q88" s="94"/>
      <c r="R88" s="180">
        <f>R89+R165+R176+R231</f>
        <v>0.7030900000000001</v>
      </c>
      <c r="S88" s="94"/>
      <c r="T88" s="181">
        <f>T89+T165+T176+T231</f>
        <v>0.30740999999999996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69</v>
      </c>
      <c r="AU88" s="15" t="s">
        <v>87</v>
      </c>
      <c r="BK88" s="182">
        <f>BK89+BK165+BK176+BK231</f>
        <v>0</v>
      </c>
    </row>
    <row r="89" s="12" customFormat="1" ht="25.92" customHeight="1">
      <c r="A89" s="12"/>
      <c r="B89" s="183"/>
      <c r="C89" s="184"/>
      <c r="D89" s="185" t="s">
        <v>69</v>
      </c>
      <c r="E89" s="186" t="s">
        <v>110</v>
      </c>
      <c r="F89" s="186" t="s">
        <v>111</v>
      </c>
      <c r="G89" s="184"/>
      <c r="H89" s="184"/>
      <c r="I89" s="187"/>
      <c r="J89" s="188">
        <f>BK89</f>
        <v>0</v>
      </c>
      <c r="K89" s="184"/>
      <c r="L89" s="189"/>
      <c r="M89" s="190"/>
      <c r="N89" s="191"/>
      <c r="O89" s="191"/>
      <c r="P89" s="192">
        <f>P90+P160</f>
        <v>0</v>
      </c>
      <c r="Q89" s="191"/>
      <c r="R89" s="192">
        <f>R90+R160</f>
        <v>0.66979000000000011</v>
      </c>
      <c r="S89" s="191"/>
      <c r="T89" s="193">
        <f>T90+T160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4" t="s">
        <v>80</v>
      </c>
      <c r="AT89" s="195" t="s">
        <v>69</v>
      </c>
      <c r="AU89" s="195" t="s">
        <v>70</v>
      </c>
      <c r="AY89" s="194" t="s">
        <v>112</v>
      </c>
      <c r="BK89" s="196">
        <f>BK90+BK160</f>
        <v>0</v>
      </c>
    </row>
    <row r="90" s="12" customFormat="1" ht="22.8" customHeight="1">
      <c r="A90" s="12"/>
      <c r="B90" s="183"/>
      <c r="C90" s="184"/>
      <c r="D90" s="185" t="s">
        <v>69</v>
      </c>
      <c r="E90" s="197" t="s">
        <v>113</v>
      </c>
      <c r="F90" s="197" t="s">
        <v>114</v>
      </c>
      <c r="G90" s="184"/>
      <c r="H90" s="184"/>
      <c r="I90" s="187"/>
      <c r="J90" s="198">
        <f>BK90</f>
        <v>0</v>
      </c>
      <c r="K90" s="184"/>
      <c r="L90" s="189"/>
      <c r="M90" s="190"/>
      <c r="N90" s="191"/>
      <c r="O90" s="191"/>
      <c r="P90" s="192">
        <f>SUM(P91:P159)</f>
        <v>0</v>
      </c>
      <c r="Q90" s="191"/>
      <c r="R90" s="192">
        <f>SUM(R91:R159)</f>
        <v>0.66739000000000015</v>
      </c>
      <c r="S90" s="191"/>
      <c r="T90" s="193">
        <f>SUM(T91:T159)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4" t="s">
        <v>80</v>
      </c>
      <c r="AT90" s="195" t="s">
        <v>69</v>
      </c>
      <c r="AU90" s="195" t="s">
        <v>78</v>
      </c>
      <c r="AY90" s="194" t="s">
        <v>112</v>
      </c>
      <c r="BK90" s="196">
        <f>SUM(BK91:BK159)</f>
        <v>0</v>
      </c>
    </row>
    <row r="91" s="2" customFormat="1" ht="44.50909" customHeight="1">
      <c r="A91" s="36"/>
      <c r="B91" s="37"/>
      <c r="C91" s="199" t="s">
        <v>78</v>
      </c>
      <c r="D91" s="199" t="s">
        <v>115</v>
      </c>
      <c r="E91" s="200" t="s">
        <v>116</v>
      </c>
      <c r="F91" s="201" t="s">
        <v>117</v>
      </c>
      <c r="G91" s="202" t="s">
        <v>118</v>
      </c>
      <c r="H91" s="203">
        <v>360</v>
      </c>
      <c r="I91" s="204"/>
      <c r="J91" s="205">
        <f>ROUND(I91*H91,2)</f>
        <v>0</v>
      </c>
      <c r="K91" s="206"/>
      <c r="L91" s="42"/>
      <c r="M91" s="207" t="s">
        <v>19</v>
      </c>
      <c r="N91" s="208" t="s">
        <v>41</v>
      </c>
      <c r="O91" s="82"/>
      <c r="P91" s="209">
        <f>O91*H91</f>
        <v>0</v>
      </c>
      <c r="Q91" s="209">
        <v>0</v>
      </c>
      <c r="R91" s="209">
        <f>Q91*H91</f>
        <v>0</v>
      </c>
      <c r="S91" s="209">
        <v>0</v>
      </c>
      <c r="T91" s="21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1" t="s">
        <v>119</v>
      </c>
      <c r="AT91" s="211" t="s">
        <v>115</v>
      </c>
      <c r="AU91" s="211" t="s">
        <v>80</v>
      </c>
      <c r="AY91" s="15" t="s">
        <v>112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15" t="s">
        <v>78</v>
      </c>
      <c r="BK91" s="212">
        <f>ROUND(I91*H91,2)</f>
        <v>0</v>
      </c>
      <c r="BL91" s="15" t="s">
        <v>119</v>
      </c>
      <c r="BM91" s="211" t="s">
        <v>120</v>
      </c>
    </row>
    <row r="92" s="2" customFormat="1">
      <c r="A92" s="36"/>
      <c r="B92" s="37"/>
      <c r="C92" s="38"/>
      <c r="D92" s="213" t="s">
        <v>121</v>
      </c>
      <c r="E92" s="38"/>
      <c r="F92" s="214" t="s">
        <v>122</v>
      </c>
      <c r="G92" s="38"/>
      <c r="H92" s="38"/>
      <c r="I92" s="215"/>
      <c r="J92" s="38"/>
      <c r="K92" s="38"/>
      <c r="L92" s="42"/>
      <c r="M92" s="216"/>
      <c r="N92" s="217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121</v>
      </c>
      <c r="AU92" s="15" t="s">
        <v>80</v>
      </c>
    </row>
    <row r="93" s="2" customFormat="1" ht="24.65454" customHeight="1">
      <c r="A93" s="36"/>
      <c r="B93" s="37"/>
      <c r="C93" s="218" t="s">
        <v>80</v>
      </c>
      <c r="D93" s="218" t="s">
        <v>123</v>
      </c>
      <c r="E93" s="219" t="s">
        <v>124</v>
      </c>
      <c r="F93" s="220" t="s">
        <v>125</v>
      </c>
      <c r="G93" s="221" t="s">
        <v>118</v>
      </c>
      <c r="H93" s="222">
        <v>360</v>
      </c>
      <c r="I93" s="223"/>
      <c r="J93" s="224">
        <f>ROUND(I93*H93,2)</f>
        <v>0</v>
      </c>
      <c r="K93" s="225"/>
      <c r="L93" s="226"/>
      <c r="M93" s="227" t="s">
        <v>19</v>
      </c>
      <c r="N93" s="228" t="s">
        <v>41</v>
      </c>
      <c r="O93" s="82"/>
      <c r="P93" s="209">
        <f>O93*H93</f>
        <v>0</v>
      </c>
      <c r="Q93" s="209">
        <v>0.00019000000000000001</v>
      </c>
      <c r="R93" s="209">
        <f>Q93*H93</f>
        <v>0.068400000000000002</v>
      </c>
      <c r="S93" s="209">
        <v>0</v>
      </c>
      <c r="T93" s="21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1" t="s">
        <v>126</v>
      </c>
      <c r="AT93" s="211" t="s">
        <v>123</v>
      </c>
      <c r="AU93" s="211" t="s">
        <v>80</v>
      </c>
      <c r="AY93" s="15" t="s">
        <v>112</v>
      </c>
      <c r="BE93" s="212">
        <f>IF(N93="základní",J93,0)</f>
        <v>0</v>
      </c>
      <c r="BF93" s="212">
        <f>IF(N93="snížená",J93,0)</f>
        <v>0</v>
      </c>
      <c r="BG93" s="212">
        <f>IF(N93="zákl. přenesená",J93,0)</f>
        <v>0</v>
      </c>
      <c r="BH93" s="212">
        <f>IF(N93="sníž. přenesená",J93,0)</f>
        <v>0</v>
      </c>
      <c r="BI93" s="212">
        <f>IF(N93="nulová",J93,0)</f>
        <v>0</v>
      </c>
      <c r="BJ93" s="15" t="s">
        <v>78</v>
      </c>
      <c r="BK93" s="212">
        <f>ROUND(I93*H93,2)</f>
        <v>0</v>
      </c>
      <c r="BL93" s="15" t="s">
        <v>119</v>
      </c>
      <c r="BM93" s="211" t="s">
        <v>127</v>
      </c>
    </row>
    <row r="94" s="2" customFormat="1" ht="44.50909" customHeight="1">
      <c r="A94" s="36"/>
      <c r="B94" s="37"/>
      <c r="C94" s="199" t="s">
        <v>128</v>
      </c>
      <c r="D94" s="199" t="s">
        <v>115</v>
      </c>
      <c r="E94" s="200" t="s">
        <v>129</v>
      </c>
      <c r="F94" s="201" t="s">
        <v>130</v>
      </c>
      <c r="G94" s="202" t="s">
        <v>118</v>
      </c>
      <c r="H94" s="203">
        <v>50</v>
      </c>
      <c r="I94" s="204"/>
      <c r="J94" s="205">
        <f>ROUND(I94*H94,2)</f>
        <v>0</v>
      </c>
      <c r="K94" s="206"/>
      <c r="L94" s="42"/>
      <c r="M94" s="207" t="s">
        <v>19</v>
      </c>
      <c r="N94" s="208" t="s">
        <v>41</v>
      </c>
      <c r="O94" s="82"/>
      <c r="P94" s="209">
        <f>O94*H94</f>
        <v>0</v>
      </c>
      <c r="Q94" s="209">
        <v>0</v>
      </c>
      <c r="R94" s="209">
        <f>Q94*H94</f>
        <v>0</v>
      </c>
      <c r="S94" s="209">
        <v>0</v>
      </c>
      <c r="T94" s="21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11" t="s">
        <v>119</v>
      </c>
      <c r="AT94" s="211" t="s">
        <v>115</v>
      </c>
      <c r="AU94" s="211" t="s">
        <v>80</v>
      </c>
      <c r="AY94" s="15" t="s">
        <v>112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15" t="s">
        <v>78</v>
      </c>
      <c r="BK94" s="212">
        <f>ROUND(I94*H94,2)</f>
        <v>0</v>
      </c>
      <c r="BL94" s="15" t="s">
        <v>119</v>
      </c>
      <c r="BM94" s="211" t="s">
        <v>131</v>
      </c>
    </row>
    <row r="95" s="2" customFormat="1">
      <c r="A95" s="36"/>
      <c r="B95" s="37"/>
      <c r="C95" s="38"/>
      <c r="D95" s="213" t="s">
        <v>121</v>
      </c>
      <c r="E95" s="38"/>
      <c r="F95" s="214" t="s">
        <v>132</v>
      </c>
      <c r="G95" s="38"/>
      <c r="H95" s="38"/>
      <c r="I95" s="215"/>
      <c r="J95" s="38"/>
      <c r="K95" s="38"/>
      <c r="L95" s="42"/>
      <c r="M95" s="216"/>
      <c r="N95" s="217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121</v>
      </c>
      <c r="AU95" s="15" t="s">
        <v>80</v>
      </c>
    </row>
    <row r="96" s="2" customFormat="1" ht="24.65454" customHeight="1">
      <c r="A96" s="36"/>
      <c r="B96" s="37"/>
      <c r="C96" s="218" t="s">
        <v>133</v>
      </c>
      <c r="D96" s="218" t="s">
        <v>123</v>
      </c>
      <c r="E96" s="219" t="s">
        <v>134</v>
      </c>
      <c r="F96" s="220" t="s">
        <v>135</v>
      </c>
      <c r="G96" s="221" t="s">
        <v>118</v>
      </c>
      <c r="H96" s="222">
        <v>50</v>
      </c>
      <c r="I96" s="223"/>
      <c r="J96" s="224">
        <f>ROUND(I96*H96,2)</f>
        <v>0</v>
      </c>
      <c r="K96" s="225"/>
      <c r="L96" s="226"/>
      <c r="M96" s="227" t="s">
        <v>19</v>
      </c>
      <c r="N96" s="228" t="s">
        <v>41</v>
      </c>
      <c r="O96" s="82"/>
      <c r="P96" s="209">
        <f>O96*H96</f>
        <v>0</v>
      </c>
      <c r="Q96" s="209">
        <v>0.00031</v>
      </c>
      <c r="R96" s="209">
        <f>Q96*H96</f>
        <v>0.0155</v>
      </c>
      <c r="S96" s="209">
        <v>0</v>
      </c>
      <c r="T96" s="21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1" t="s">
        <v>126</v>
      </c>
      <c r="AT96" s="211" t="s">
        <v>123</v>
      </c>
      <c r="AU96" s="211" t="s">
        <v>80</v>
      </c>
      <c r="AY96" s="15" t="s">
        <v>112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15" t="s">
        <v>78</v>
      </c>
      <c r="BK96" s="212">
        <f>ROUND(I96*H96,2)</f>
        <v>0</v>
      </c>
      <c r="BL96" s="15" t="s">
        <v>119</v>
      </c>
      <c r="BM96" s="211" t="s">
        <v>136</v>
      </c>
    </row>
    <row r="97" s="2" customFormat="1" ht="44.50909" customHeight="1">
      <c r="A97" s="36"/>
      <c r="B97" s="37"/>
      <c r="C97" s="199" t="s">
        <v>137</v>
      </c>
      <c r="D97" s="199" t="s">
        <v>115</v>
      </c>
      <c r="E97" s="200" t="s">
        <v>138</v>
      </c>
      <c r="F97" s="201" t="s">
        <v>139</v>
      </c>
      <c r="G97" s="202" t="s">
        <v>118</v>
      </c>
      <c r="H97" s="203">
        <v>60</v>
      </c>
      <c r="I97" s="204"/>
      <c r="J97" s="205">
        <f>ROUND(I97*H97,2)</f>
        <v>0</v>
      </c>
      <c r="K97" s="206"/>
      <c r="L97" s="42"/>
      <c r="M97" s="207" t="s">
        <v>19</v>
      </c>
      <c r="N97" s="208" t="s">
        <v>41</v>
      </c>
      <c r="O97" s="82"/>
      <c r="P97" s="209">
        <f>O97*H97</f>
        <v>0</v>
      </c>
      <c r="Q97" s="209">
        <v>0</v>
      </c>
      <c r="R97" s="209">
        <f>Q97*H97</f>
        <v>0</v>
      </c>
      <c r="S97" s="209">
        <v>0</v>
      </c>
      <c r="T97" s="21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11" t="s">
        <v>119</v>
      </c>
      <c r="AT97" s="211" t="s">
        <v>115</v>
      </c>
      <c r="AU97" s="211" t="s">
        <v>80</v>
      </c>
      <c r="AY97" s="15" t="s">
        <v>112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5" t="s">
        <v>78</v>
      </c>
      <c r="BK97" s="212">
        <f>ROUND(I97*H97,2)</f>
        <v>0</v>
      </c>
      <c r="BL97" s="15" t="s">
        <v>119</v>
      </c>
      <c r="BM97" s="211" t="s">
        <v>140</v>
      </c>
    </row>
    <row r="98" s="2" customFormat="1">
      <c r="A98" s="36"/>
      <c r="B98" s="37"/>
      <c r="C98" s="38"/>
      <c r="D98" s="213" t="s">
        <v>121</v>
      </c>
      <c r="E98" s="38"/>
      <c r="F98" s="214" t="s">
        <v>141</v>
      </c>
      <c r="G98" s="38"/>
      <c r="H98" s="38"/>
      <c r="I98" s="215"/>
      <c r="J98" s="38"/>
      <c r="K98" s="38"/>
      <c r="L98" s="42"/>
      <c r="M98" s="216"/>
      <c r="N98" s="217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121</v>
      </c>
      <c r="AU98" s="15" t="s">
        <v>80</v>
      </c>
    </row>
    <row r="99" s="2" customFormat="1" ht="22.25455" customHeight="1">
      <c r="A99" s="36"/>
      <c r="B99" s="37"/>
      <c r="C99" s="218" t="s">
        <v>142</v>
      </c>
      <c r="D99" s="218" t="s">
        <v>123</v>
      </c>
      <c r="E99" s="219" t="s">
        <v>143</v>
      </c>
      <c r="F99" s="220" t="s">
        <v>144</v>
      </c>
      <c r="G99" s="221" t="s">
        <v>118</v>
      </c>
      <c r="H99" s="222">
        <v>60</v>
      </c>
      <c r="I99" s="223"/>
      <c r="J99" s="224">
        <f>ROUND(I99*H99,2)</f>
        <v>0</v>
      </c>
      <c r="K99" s="225"/>
      <c r="L99" s="226"/>
      <c r="M99" s="227" t="s">
        <v>19</v>
      </c>
      <c r="N99" s="228" t="s">
        <v>41</v>
      </c>
      <c r="O99" s="82"/>
      <c r="P99" s="209">
        <f>O99*H99</f>
        <v>0</v>
      </c>
      <c r="Q99" s="209">
        <v>4.0000000000000003E-05</v>
      </c>
      <c r="R99" s="209">
        <f>Q99*H99</f>
        <v>0.0024000000000000002</v>
      </c>
      <c r="S99" s="209">
        <v>0</v>
      </c>
      <c r="T99" s="21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1" t="s">
        <v>126</v>
      </c>
      <c r="AT99" s="211" t="s">
        <v>123</v>
      </c>
      <c r="AU99" s="211" t="s">
        <v>80</v>
      </c>
      <c r="AY99" s="15" t="s">
        <v>112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15" t="s">
        <v>78</v>
      </c>
      <c r="BK99" s="212">
        <f>ROUND(I99*H99,2)</f>
        <v>0</v>
      </c>
      <c r="BL99" s="15" t="s">
        <v>119</v>
      </c>
      <c r="BM99" s="211" t="s">
        <v>145</v>
      </c>
    </row>
    <row r="100" s="2" customFormat="1" ht="44.50909" customHeight="1">
      <c r="A100" s="36"/>
      <c r="B100" s="37"/>
      <c r="C100" s="199" t="s">
        <v>146</v>
      </c>
      <c r="D100" s="199" t="s">
        <v>115</v>
      </c>
      <c r="E100" s="200" t="s">
        <v>147</v>
      </c>
      <c r="F100" s="201" t="s">
        <v>148</v>
      </c>
      <c r="G100" s="202" t="s">
        <v>118</v>
      </c>
      <c r="H100" s="203">
        <v>30</v>
      </c>
      <c r="I100" s="204"/>
      <c r="J100" s="205">
        <f>ROUND(I100*H100,2)</f>
        <v>0</v>
      </c>
      <c r="K100" s="206"/>
      <c r="L100" s="42"/>
      <c r="M100" s="207" t="s">
        <v>19</v>
      </c>
      <c r="N100" s="208" t="s">
        <v>41</v>
      </c>
      <c r="O100" s="82"/>
      <c r="P100" s="209">
        <f>O100*H100</f>
        <v>0</v>
      </c>
      <c r="Q100" s="209">
        <v>0</v>
      </c>
      <c r="R100" s="209">
        <f>Q100*H100</f>
        <v>0</v>
      </c>
      <c r="S100" s="209">
        <v>0</v>
      </c>
      <c r="T100" s="21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1" t="s">
        <v>119</v>
      </c>
      <c r="AT100" s="211" t="s">
        <v>115</v>
      </c>
      <c r="AU100" s="211" t="s">
        <v>80</v>
      </c>
      <c r="AY100" s="15" t="s">
        <v>112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15" t="s">
        <v>78</v>
      </c>
      <c r="BK100" s="212">
        <f>ROUND(I100*H100,2)</f>
        <v>0</v>
      </c>
      <c r="BL100" s="15" t="s">
        <v>119</v>
      </c>
      <c r="BM100" s="211" t="s">
        <v>149</v>
      </c>
    </row>
    <row r="101" s="2" customFormat="1">
      <c r="A101" s="36"/>
      <c r="B101" s="37"/>
      <c r="C101" s="38"/>
      <c r="D101" s="213" t="s">
        <v>121</v>
      </c>
      <c r="E101" s="38"/>
      <c r="F101" s="214" t="s">
        <v>150</v>
      </c>
      <c r="G101" s="38"/>
      <c r="H101" s="38"/>
      <c r="I101" s="215"/>
      <c r="J101" s="38"/>
      <c r="K101" s="38"/>
      <c r="L101" s="42"/>
      <c r="M101" s="216"/>
      <c r="N101" s="217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121</v>
      </c>
      <c r="AU101" s="15" t="s">
        <v>80</v>
      </c>
    </row>
    <row r="102" s="2" customFormat="1" ht="22.25455" customHeight="1">
      <c r="A102" s="36"/>
      <c r="B102" s="37"/>
      <c r="C102" s="218" t="s">
        <v>151</v>
      </c>
      <c r="D102" s="218" t="s">
        <v>123</v>
      </c>
      <c r="E102" s="219" t="s">
        <v>152</v>
      </c>
      <c r="F102" s="220" t="s">
        <v>153</v>
      </c>
      <c r="G102" s="221" t="s">
        <v>118</v>
      </c>
      <c r="H102" s="222">
        <v>30</v>
      </c>
      <c r="I102" s="223"/>
      <c r="J102" s="224">
        <f>ROUND(I102*H102,2)</f>
        <v>0</v>
      </c>
      <c r="K102" s="225"/>
      <c r="L102" s="226"/>
      <c r="M102" s="227" t="s">
        <v>19</v>
      </c>
      <c r="N102" s="228" t="s">
        <v>41</v>
      </c>
      <c r="O102" s="82"/>
      <c r="P102" s="209">
        <f>O102*H102</f>
        <v>0</v>
      </c>
      <c r="Q102" s="209">
        <v>6.9999999999999994E-05</v>
      </c>
      <c r="R102" s="209">
        <f>Q102*H102</f>
        <v>0.0020999999999999999</v>
      </c>
      <c r="S102" s="209">
        <v>0</v>
      </c>
      <c r="T102" s="21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1" t="s">
        <v>126</v>
      </c>
      <c r="AT102" s="211" t="s">
        <v>123</v>
      </c>
      <c r="AU102" s="211" t="s">
        <v>80</v>
      </c>
      <c r="AY102" s="15" t="s">
        <v>112</v>
      </c>
      <c r="BE102" s="212">
        <f>IF(N102="základní",J102,0)</f>
        <v>0</v>
      </c>
      <c r="BF102" s="212">
        <f>IF(N102="snížená",J102,0)</f>
        <v>0</v>
      </c>
      <c r="BG102" s="212">
        <f>IF(N102="zákl. přenesená",J102,0)</f>
        <v>0</v>
      </c>
      <c r="BH102" s="212">
        <f>IF(N102="sníž. přenesená",J102,0)</f>
        <v>0</v>
      </c>
      <c r="BI102" s="212">
        <f>IF(N102="nulová",J102,0)</f>
        <v>0</v>
      </c>
      <c r="BJ102" s="15" t="s">
        <v>78</v>
      </c>
      <c r="BK102" s="212">
        <f>ROUND(I102*H102,2)</f>
        <v>0</v>
      </c>
      <c r="BL102" s="15" t="s">
        <v>119</v>
      </c>
      <c r="BM102" s="211" t="s">
        <v>154</v>
      </c>
    </row>
    <row r="103" s="2" customFormat="1" ht="49.30909" customHeight="1">
      <c r="A103" s="36"/>
      <c r="B103" s="37"/>
      <c r="C103" s="199" t="s">
        <v>155</v>
      </c>
      <c r="D103" s="199" t="s">
        <v>115</v>
      </c>
      <c r="E103" s="200" t="s">
        <v>156</v>
      </c>
      <c r="F103" s="201" t="s">
        <v>157</v>
      </c>
      <c r="G103" s="202" t="s">
        <v>158</v>
      </c>
      <c r="H103" s="203">
        <v>13</v>
      </c>
      <c r="I103" s="204"/>
      <c r="J103" s="205">
        <f>ROUND(I103*H103,2)</f>
        <v>0</v>
      </c>
      <c r="K103" s="206"/>
      <c r="L103" s="42"/>
      <c r="M103" s="207" t="s">
        <v>19</v>
      </c>
      <c r="N103" s="208" t="s">
        <v>41</v>
      </c>
      <c r="O103" s="82"/>
      <c r="P103" s="209">
        <f>O103*H103</f>
        <v>0</v>
      </c>
      <c r="Q103" s="209">
        <v>0</v>
      </c>
      <c r="R103" s="209">
        <f>Q103*H103</f>
        <v>0</v>
      </c>
      <c r="S103" s="209">
        <v>0</v>
      </c>
      <c r="T103" s="21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1" t="s">
        <v>119</v>
      </c>
      <c r="AT103" s="211" t="s">
        <v>115</v>
      </c>
      <c r="AU103" s="211" t="s">
        <v>80</v>
      </c>
      <c r="AY103" s="15" t="s">
        <v>112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15" t="s">
        <v>78</v>
      </c>
      <c r="BK103" s="212">
        <f>ROUND(I103*H103,2)</f>
        <v>0</v>
      </c>
      <c r="BL103" s="15" t="s">
        <v>119</v>
      </c>
      <c r="BM103" s="211" t="s">
        <v>159</v>
      </c>
    </row>
    <row r="104" s="2" customFormat="1">
      <c r="A104" s="36"/>
      <c r="B104" s="37"/>
      <c r="C104" s="38"/>
      <c r="D104" s="213" t="s">
        <v>121</v>
      </c>
      <c r="E104" s="38"/>
      <c r="F104" s="214" t="s">
        <v>160</v>
      </c>
      <c r="G104" s="38"/>
      <c r="H104" s="38"/>
      <c r="I104" s="215"/>
      <c r="J104" s="38"/>
      <c r="K104" s="38"/>
      <c r="L104" s="42"/>
      <c r="M104" s="216"/>
      <c r="N104" s="217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121</v>
      </c>
      <c r="AU104" s="15" t="s">
        <v>80</v>
      </c>
    </row>
    <row r="105" s="2" customFormat="1" ht="22.25455" customHeight="1">
      <c r="A105" s="36"/>
      <c r="B105" s="37"/>
      <c r="C105" s="218" t="s">
        <v>161</v>
      </c>
      <c r="D105" s="218" t="s">
        <v>123</v>
      </c>
      <c r="E105" s="219" t="s">
        <v>162</v>
      </c>
      <c r="F105" s="220" t="s">
        <v>163</v>
      </c>
      <c r="G105" s="221" t="s">
        <v>158</v>
      </c>
      <c r="H105" s="222">
        <v>13</v>
      </c>
      <c r="I105" s="223"/>
      <c r="J105" s="224">
        <f>ROUND(I105*H105,2)</f>
        <v>0</v>
      </c>
      <c r="K105" s="225"/>
      <c r="L105" s="226"/>
      <c r="M105" s="227" t="s">
        <v>19</v>
      </c>
      <c r="N105" s="228" t="s">
        <v>41</v>
      </c>
      <c r="O105" s="82"/>
      <c r="P105" s="209">
        <f>O105*H105</f>
        <v>0</v>
      </c>
      <c r="Q105" s="209">
        <v>4.0000000000000003E-05</v>
      </c>
      <c r="R105" s="209">
        <f>Q105*H105</f>
        <v>0.00052000000000000006</v>
      </c>
      <c r="S105" s="209">
        <v>0</v>
      </c>
      <c r="T105" s="21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1" t="s">
        <v>126</v>
      </c>
      <c r="AT105" s="211" t="s">
        <v>123</v>
      </c>
      <c r="AU105" s="211" t="s">
        <v>80</v>
      </c>
      <c r="AY105" s="15" t="s">
        <v>112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5" t="s">
        <v>78</v>
      </c>
      <c r="BK105" s="212">
        <f>ROUND(I105*H105,2)</f>
        <v>0</v>
      </c>
      <c r="BL105" s="15" t="s">
        <v>119</v>
      </c>
      <c r="BM105" s="211" t="s">
        <v>164</v>
      </c>
    </row>
    <row r="106" s="2" customFormat="1" ht="55.63636" customHeight="1">
      <c r="A106" s="36"/>
      <c r="B106" s="37"/>
      <c r="C106" s="199" t="s">
        <v>165</v>
      </c>
      <c r="D106" s="199" t="s">
        <v>115</v>
      </c>
      <c r="E106" s="200" t="s">
        <v>166</v>
      </c>
      <c r="F106" s="201" t="s">
        <v>167</v>
      </c>
      <c r="G106" s="202" t="s">
        <v>158</v>
      </c>
      <c r="H106" s="203">
        <v>25</v>
      </c>
      <c r="I106" s="204"/>
      <c r="J106" s="205">
        <f>ROUND(I106*H106,2)</f>
        <v>0</v>
      </c>
      <c r="K106" s="206"/>
      <c r="L106" s="42"/>
      <c r="M106" s="207" t="s">
        <v>19</v>
      </c>
      <c r="N106" s="208" t="s">
        <v>41</v>
      </c>
      <c r="O106" s="82"/>
      <c r="P106" s="209">
        <f>O106*H106</f>
        <v>0</v>
      </c>
      <c r="Q106" s="209">
        <v>0</v>
      </c>
      <c r="R106" s="209">
        <f>Q106*H106</f>
        <v>0</v>
      </c>
      <c r="S106" s="209">
        <v>0</v>
      </c>
      <c r="T106" s="21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11" t="s">
        <v>119</v>
      </c>
      <c r="AT106" s="211" t="s">
        <v>115</v>
      </c>
      <c r="AU106" s="211" t="s">
        <v>80</v>
      </c>
      <c r="AY106" s="15" t="s">
        <v>112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15" t="s">
        <v>78</v>
      </c>
      <c r="BK106" s="212">
        <f>ROUND(I106*H106,2)</f>
        <v>0</v>
      </c>
      <c r="BL106" s="15" t="s">
        <v>119</v>
      </c>
      <c r="BM106" s="211" t="s">
        <v>168</v>
      </c>
    </row>
    <row r="107" s="2" customFormat="1">
      <c r="A107" s="36"/>
      <c r="B107" s="37"/>
      <c r="C107" s="38"/>
      <c r="D107" s="213" t="s">
        <v>121</v>
      </c>
      <c r="E107" s="38"/>
      <c r="F107" s="214" t="s">
        <v>169</v>
      </c>
      <c r="G107" s="38"/>
      <c r="H107" s="38"/>
      <c r="I107" s="215"/>
      <c r="J107" s="38"/>
      <c r="K107" s="38"/>
      <c r="L107" s="42"/>
      <c r="M107" s="216"/>
      <c r="N107" s="217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121</v>
      </c>
      <c r="AU107" s="15" t="s">
        <v>80</v>
      </c>
    </row>
    <row r="108" s="2" customFormat="1" ht="24.65454" customHeight="1">
      <c r="A108" s="36"/>
      <c r="B108" s="37"/>
      <c r="C108" s="218" t="s">
        <v>170</v>
      </c>
      <c r="D108" s="218" t="s">
        <v>123</v>
      </c>
      <c r="E108" s="219" t="s">
        <v>171</v>
      </c>
      <c r="F108" s="220" t="s">
        <v>172</v>
      </c>
      <c r="G108" s="221" t="s">
        <v>158</v>
      </c>
      <c r="H108" s="222">
        <v>25</v>
      </c>
      <c r="I108" s="223"/>
      <c r="J108" s="224">
        <f>ROUND(I108*H108,2)</f>
        <v>0</v>
      </c>
      <c r="K108" s="225"/>
      <c r="L108" s="226"/>
      <c r="M108" s="227" t="s">
        <v>19</v>
      </c>
      <c r="N108" s="228" t="s">
        <v>41</v>
      </c>
      <c r="O108" s="82"/>
      <c r="P108" s="209">
        <f>O108*H108</f>
        <v>0</v>
      </c>
      <c r="Q108" s="209">
        <v>0.00014999999999999999</v>
      </c>
      <c r="R108" s="209">
        <f>Q108*H108</f>
        <v>0.0037499999999999999</v>
      </c>
      <c r="S108" s="209">
        <v>0</v>
      </c>
      <c r="T108" s="21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11" t="s">
        <v>126</v>
      </c>
      <c r="AT108" s="211" t="s">
        <v>123</v>
      </c>
      <c r="AU108" s="211" t="s">
        <v>80</v>
      </c>
      <c r="AY108" s="15" t="s">
        <v>112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15" t="s">
        <v>78</v>
      </c>
      <c r="BK108" s="212">
        <f>ROUND(I108*H108,2)</f>
        <v>0</v>
      </c>
      <c r="BL108" s="15" t="s">
        <v>119</v>
      </c>
      <c r="BM108" s="211" t="s">
        <v>173</v>
      </c>
    </row>
    <row r="109" s="2" customFormat="1" ht="44.50909" customHeight="1">
      <c r="A109" s="36"/>
      <c r="B109" s="37"/>
      <c r="C109" s="199" t="s">
        <v>174</v>
      </c>
      <c r="D109" s="199" t="s">
        <v>115</v>
      </c>
      <c r="E109" s="200" t="s">
        <v>175</v>
      </c>
      <c r="F109" s="201" t="s">
        <v>176</v>
      </c>
      <c r="G109" s="202" t="s">
        <v>118</v>
      </c>
      <c r="H109" s="203">
        <v>720</v>
      </c>
      <c r="I109" s="204"/>
      <c r="J109" s="205">
        <f>ROUND(I109*H109,2)</f>
        <v>0</v>
      </c>
      <c r="K109" s="206"/>
      <c r="L109" s="42"/>
      <c r="M109" s="207" t="s">
        <v>19</v>
      </c>
      <c r="N109" s="208" t="s">
        <v>41</v>
      </c>
      <c r="O109" s="82"/>
      <c r="P109" s="209">
        <f>O109*H109</f>
        <v>0</v>
      </c>
      <c r="Q109" s="209">
        <v>0</v>
      </c>
      <c r="R109" s="209">
        <f>Q109*H109</f>
        <v>0</v>
      </c>
      <c r="S109" s="209">
        <v>0</v>
      </c>
      <c r="T109" s="21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11" t="s">
        <v>119</v>
      </c>
      <c r="AT109" s="211" t="s">
        <v>115</v>
      </c>
      <c r="AU109" s="211" t="s">
        <v>80</v>
      </c>
      <c r="AY109" s="15" t="s">
        <v>112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15" t="s">
        <v>78</v>
      </c>
      <c r="BK109" s="212">
        <f>ROUND(I109*H109,2)</f>
        <v>0</v>
      </c>
      <c r="BL109" s="15" t="s">
        <v>119</v>
      </c>
      <c r="BM109" s="211" t="s">
        <v>177</v>
      </c>
    </row>
    <row r="110" s="2" customFormat="1">
      <c r="A110" s="36"/>
      <c r="B110" s="37"/>
      <c r="C110" s="38"/>
      <c r="D110" s="213" t="s">
        <v>121</v>
      </c>
      <c r="E110" s="38"/>
      <c r="F110" s="214" t="s">
        <v>178</v>
      </c>
      <c r="G110" s="38"/>
      <c r="H110" s="38"/>
      <c r="I110" s="215"/>
      <c r="J110" s="38"/>
      <c r="K110" s="38"/>
      <c r="L110" s="42"/>
      <c r="M110" s="216"/>
      <c r="N110" s="217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121</v>
      </c>
      <c r="AU110" s="15" t="s">
        <v>80</v>
      </c>
    </row>
    <row r="111" s="2" customFormat="1" ht="24.65454" customHeight="1">
      <c r="A111" s="36"/>
      <c r="B111" s="37"/>
      <c r="C111" s="218" t="s">
        <v>179</v>
      </c>
      <c r="D111" s="218" t="s">
        <v>123</v>
      </c>
      <c r="E111" s="219" t="s">
        <v>180</v>
      </c>
      <c r="F111" s="220" t="s">
        <v>181</v>
      </c>
      <c r="G111" s="221" t="s">
        <v>118</v>
      </c>
      <c r="H111" s="222">
        <v>510</v>
      </c>
      <c r="I111" s="223"/>
      <c r="J111" s="224">
        <f>ROUND(I111*H111,2)</f>
        <v>0</v>
      </c>
      <c r="K111" s="225"/>
      <c r="L111" s="226"/>
      <c r="M111" s="227" t="s">
        <v>19</v>
      </c>
      <c r="N111" s="228" t="s">
        <v>41</v>
      </c>
      <c r="O111" s="82"/>
      <c r="P111" s="209">
        <f>O111*H111</f>
        <v>0</v>
      </c>
      <c r="Q111" s="209">
        <v>0.00012</v>
      </c>
      <c r="R111" s="209">
        <f>Q111*H111</f>
        <v>0.061200000000000004</v>
      </c>
      <c r="S111" s="209">
        <v>0</v>
      </c>
      <c r="T111" s="21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11" t="s">
        <v>126</v>
      </c>
      <c r="AT111" s="211" t="s">
        <v>123</v>
      </c>
      <c r="AU111" s="211" t="s">
        <v>80</v>
      </c>
      <c r="AY111" s="15" t="s">
        <v>112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15" t="s">
        <v>78</v>
      </c>
      <c r="BK111" s="212">
        <f>ROUND(I111*H111,2)</f>
        <v>0</v>
      </c>
      <c r="BL111" s="15" t="s">
        <v>119</v>
      </c>
      <c r="BM111" s="211" t="s">
        <v>182</v>
      </c>
    </row>
    <row r="112" s="2" customFormat="1">
      <c r="A112" s="36"/>
      <c r="B112" s="37"/>
      <c r="C112" s="38"/>
      <c r="D112" s="229" t="s">
        <v>183</v>
      </c>
      <c r="E112" s="38"/>
      <c r="F112" s="230" t="s">
        <v>184</v>
      </c>
      <c r="G112" s="38"/>
      <c r="H112" s="38"/>
      <c r="I112" s="215"/>
      <c r="J112" s="38"/>
      <c r="K112" s="38"/>
      <c r="L112" s="42"/>
      <c r="M112" s="216"/>
      <c r="N112" s="217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183</v>
      </c>
      <c r="AU112" s="15" t="s">
        <v>80</v>
      </c>
    </row>
    <row r="113" s="2" customFormat="1" ht="49.30909" customHeight="1">
      <c r="A113" s="36"/>
      <c r="B113" s="37"/>
      <c r="C113" s="218" t="s">
        <v>8</v>
      </c>
      <c r="D113" s="218" t="s">
        <v>123</v>
      </c>
      <c r="E113" s="219" t="s">
        <v>185</v>
      </c>
      <c r="F113" s="220" t="s">
        <v>186</v>
      </c>
      <c r="G113" s="221" t="s">
        <v>118</v>
      </c>
      <c r="H113" s="222">
        <v>200</v>
      </c>
      <c r="I113" s="223"/>
      <c r="J113" s="224">
        <f>ROUND(I113*H113,2)</f>
        <v>0</v>
      </c>
      <c r="K113" s="225"/>
      <c r="L113" s="226"/>
      <c r="M113" s="227" t="s">
        <v>19</v>
      </c>
      <c r="N113" s="228" t="s">
        <v>41</v>
      </c>
      <c r="O113" s="82"/>
      <c r="P113" s="209">
        <f>O113*H113</f>
        <v>0</v>
      </c>
      <c r="Q113" s="209">
        <v>0.00012999999999999999</v>
      </c>
      <c r="R113" s="209">
        <f>Q113*H113</f>
        <v>0.025999999999999999</v>
      </c>
      <c r="S113" s="209">
        <v>0</v>
      </c>
      <c r="T113" s="21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11" t="s">
        <v>126</v>
      </c>
      <c r="AT113" s="211" t="s">
        <v>123</v>
      </c>
      <c r="AU113" s="211" t="s">
        <v>80</v>
      </c>
      <c r="AY113" s="15" t="s">
        <v>112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15" t="s">
        <v>78</v>
      </c>
      <c r="BK113" s="212">
        <f>ROUND(I113*H113,2)</f>
        <v>0</v>
      </c>
      <c r="BL113" s="15" t="s">
        <v>119</v>
      </c>
      <c r="BM113" s="211" t="s">
        <v>187</v>
      </c>
    </row>
    <row r="114" s="2" customFormat="1">
      <c r="A114" s="36"/>
      <c r="B114" s="37"/>
      <c r="C114" s="38"/>
      <c r="D114" s="229" t="s">
        <v>183</v>
      </c>
      <c r="E114" s="38"/>
      <c r="F114" s="230" t="s">
        <v>188</v>
      </c>
      <c r="G114" s="38"/>
      <c r="H114" s="38"/>
      <c r="I114" s="215"/>
      <c r="J114" s="38"/>
      <c r="K114" s="38"/>
      <c r="L114" s="42"/>
      <c r="M114" s="216"/>
      <c r="N114" s="217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183</v>
      </c>
      <c r="AU114" s="15" t="s">
        <v>80</v>
      </c>
    </row>
    <row r="115" s="2" customFormat="1" ht="44.50909" customHeight="1">
      <c r="A115" s="36"/>
      <c r="B115" s="37"/>
      <c r="C115" s="199" t="s">
        <v>119</v>
      </c>
      <c r="D115" s="199" t="s">
        <v>115</v>
      </c>
      <c r="E115" s="200" t="s">
        <v>189</v>
      </c>
      <c r="F115" s="201" t="s">
        <v>190</v>
      </c>
      <c r="G115" s="202" t="s">
        <v>118</v>
      </c>
      <c r="H115" s="203">
        <v>200</v>
      </c>
      <c r="I115" s="204"/>
      <c r="J115" s="205">
        <f>ROUND(I115*H115,2)</f>
        <v>0</v>
      </c>
      <c r="K115" s="206"/>
      <c r="L115" s="42"/>
      <c r="M115" s="207" t="s">
        <v>19</v>
      </c>
      <c r="N115" s="208" t="s">
        <v>41</v>
      </c>
      <c r="O115" s="82"/>
      <c r="P115" s="209">
        <f>O115*H115</f>
        <v>0</v>
      </c>
      <c r="Q115" s="209">
        <v>0</v>
      </c>
      <c r="R115" s="209">
        <f>Q115*H115</f>
        <v>0</v>
      </c>
      <c r="S115" s="209">
        <v>0</v>
      </c>
      <c r="T115" s="21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11" t="s">
        <v>119</v>
      </c>
      <c r="AT115" s="211" t="s">
        <v>115</v>
      </c>
      <c r="AU115" s="211" t="s">
        <v>80</v>
      </c>
      <c r="AY115" s="15" t="s">
        <v>112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15" t="s">
        <v>78</v>
      </c>
      <c r="BK115" s="212">
        <f>ROUND(I115*H115,2)</f>
        <v>0</v>
      </c>
      <c r="BL115" s="15" t="s">
        <v>119</v>
      </c>
      <c r="BM115" s="211" t="s">
        <v>191</v>
      </c>
    </row>
    <row r="116" s="2" customFormat="1">
      <c r="A116" s="36"/>
      <c r="B116" s="37"/>
      <c r="C116" s="38"/>
      <c r="D116" s="213" t="s">
        <v>121</v>
      </c>
      <c r="E116" s="38"/>
      <c r="F116" s="214" t="s">
        <v>192</v>
      </c>
      <c r="G116" s="38"/>
      <c r="H116" s="38"/>
      <c r="I116" s="215"/>
      <c r="J116" s="38"/>
      <c r="K116" s="38"/>
      <c r="L116" s="42"/>
      <c r="M116" s="216"/>
      <c r="N116" s="217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121</v>
      </c>
      <c r="AU116" s="15" t="s">
        <v>80</v>
      </c>
    </row>
    <row r="117" s="2" customFormat="1" ht="24.65454" customHeight="1">
      <c r="A117" s="36"/>
      <c r="B117" s="37"/>
      <c r="C117" s="218" t="s">
        <v>193</v>
      </c>
      <c r="D117" s="218" t="s">
        <v>123</v>
      </c>
      <c r="E117" s="219" t="s">
        <v>194</v>
      </c>
      <c r="F117" s="220" t="s">
        <v>195</v>
      </c>
      <c r="G117" s="221" t="s">
        <v>118</v>
      </c>
      <c r="H117" s="222">
        <v>40</v>
      </c>
      <c r="I117" s="223"/>
      <c r="J117" s="224">
        <f>ROUND(I117*H117,2)</f>
        <v>0</v>
      </c>
      <c r="K117" s="225"/>
      <c r="L117" s="226"/>
      <c r="M117" s="227" t="s">
        <v>19</v>
      </c>
      <c r="N117" s="228" t="s">
        <v>41</v>
      </c>
      <c r="O117" s="82"/>
      <c r="P117" s="209">
        <f>O117*H117</f>
        <v>0</v>
      </c>
      <c r="Q117" s="209">
        <v>0.00013999999999999999</v>
      </c>
      <c r="R117" s="209">
        <f>Q117*H117</f>
        <v>0.0055999999999999991</v>
      </c>
      <c r="S117" s="209">
        <v>0</v>
      </c>
      <c r="T117" s="21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1" t="s">
        <v>126</v>
      </c>
      <c r="AT117" s="211" t="s">
        <v>123</v>
      </c>
      <c r="AU117" s="211" t="s">
        <v>80</v>
      </c>
      <c r="AY117" s="15" t="s">
        <v>112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15" t="s">
        <v>78</v>
      </c>
      <c r="BK117" s="212">
        <f>ROUND(I117*H117,2)</f>
        <v>0</v>
      </c>
      <c r="BL117" s="15" t="s">
        <v>119</v>
      </c>
      <c r="BM117" s="211" t="s">
        <v>196</v>
      </c>
    </row>
    <row r="118" s="2" customFormat="1">
      <c r="A118" s="36"/>
      <c r="B118" s="37"/>
      <c r="C118" s="38"/>
      <c r="D118" s="229" t="s">
        <v>183</v>
      </c>
      <c r="E118" s="38"/>
      <c r="F118" s="230" t="s">
        <v>197</v>
      </c>
      <c r="G118" s="38"/>
      <c r="H118" s="38"/>
      <c r="I118" s="215"/>
      <c r="J118" s="38"/>
      <c r="K118" s="38"/>
      <c r="L118" s="42"/>
      <c r="M118" s="216"/>
      <c r="N118" s="217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183</v>
      </c>
      <c r="AU118" s="15" t="s">
        <v>80</v>
      </c>
    </row>
    <row r="119" s="2" customFormat="1" ht="49.30909" customHeight="1">
      <c r="A119" s="36"/>
      <c r="B119" s="37"/>
      <c r="C119" s="218" t="s">
        <v>198</v>
      </c>
      <c r="D119" s="218" t="s">
        <v>123</v>
      </c>
      <c r="E119" s="219" t="s">
        <v>199</v>
      </c>
      <c r="F119" s="220" t="s">
        <v>200</v>
      </c>
      <c r="G119" s="221" t="s">
        <v>118</v>
      </c>
      <c r="H119" s="222">
        <v>160</v>
      </c>
      <c r="I119" s="223"/>
      <c r="J119" s="224">
        <f>ROUND(I119*H119,2)</f>
        <v>0</v>
      </c>
      <c r="K119" s="225"/>
      <c r="L119" s="226"/>
      <c r="M119" s="227" t="s">
        <v>19</v>
      </c>
      <c r="N119" s="228" t="s">
        <v>41</v>
      </c>
      <c r="O119" s="82"/>
      <c r="P119" s="209">
        <f>O119*H119</f>
        <v>0</v>
      </c>
      <c r="Q119" s="209">
        <v>0.00014999999999999999</v>
      </c>
      <c r="R119" s="209">
        <f>Q119*H119</f>
        <v>0.023999999999999997</v>
      </c>
      <c r="S119" s="209">
        <v>0</v>
      </c>
      <c r="T119" s="21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11" t="s">
        <v>126</v>
      </c>
      <c r="AT119" s="211" t="s">
        <v>123</v>
      </c>
      <c r="AU119" s="211" t="s">
        <v>80</v>
      </c>
      <c r="AY119" s="15" t="s">
        <v>112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5" t="s">
        <v>78</v>
      </c>
      <c r="BK119" s="212">
        <f>ROUND(I119*H119,2)</f>
        <v>0</v>
      </c>
      <c r="BL119" s="15" t="s">
        <v>119</v>
      </c>
      <c r="BM119" s="211" t="s">
        <v>201</v>
      </c>
    </row>
    <row r="120" s="2" customFormat="1">
      <c r="A120" s="36"/>
      <c r="B120" s="37"/>
      <c r="C120" s="38"/>
      <c r="D120" s="229" t="s">
        <v>183</v>
      </c>
      <c r="E120" s="38"/>
      <c r="F120" s="230" t="s">
        <v>202</v>
      </c>
      <c r="G120" s="38"/>
      <c r="H120" s="38"/>
      <c r="I120" s="215"/>
      <c r="J120" s="38"/>
      <c r="K120" s="38"/>
      <c r="L120" s="42"/>
      <c r="M120" s="216"/>
      <c r="N120" s="217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183</v>
      </c>
      <c r="AU120" s="15" t="s">
        <v>80</v>
      </c>
    </row>
    <row r="121" s="2" customFormat="1" ht="44.50909" customHeight="1">
      <c r="A121" s="36"/>
      <c r="B121" s="37"/>
      <c r="C121" s="199" t="s">
        <v>203</v>
      </c>
      <c r="D121" s="199" t="s">
        <v>115</v>
      </c>
      <c r="E121" s="200" t="s">
        <v>204</v>
      </c>
      <c r="F121" s="201" t="s">
        <v>205</v>
      </c>
      <c r="G121" s="202" t="s">
        <v>118</v>
      </c>
      <c r="H121" s="203">
        <v>2441</v>
      </c>
      <c r="I121" s="204"/>
      <c r="J121" s="205">
        <f>ROUND(I121*H121,2)</f>
        <v>0</v>
      </c>
      <c r="K121" s="206"/>
      <c r="L121" s="42"/>
      <c r="M121" s="207" t="s">
        <v>19</v>
      </c>
      <c r="N121" s="208" t="s">
        <v>41</v>
      </c>
      <c r="O121" s="82"/>
      <c r="P121" s="209">
        <f>O121*H121</f>
        <v>0</v>
      </c>
      <c r="Q121" s="209">
        <v>0</v>
      </c>
      <c r="R121" s="209">
        <f>Q121*H121</f>
        <v>0</v>
      </c>
      <c r="S121" s="209">
        <v>0</v>
      </c>
      <c r="T121" s="21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11" t="s">
        <v>119</v>
      </c>
      <c r="AT121" s="211" t="s">
        <v>115</v>
      </c>
      <c r="AU121" s="211" t="s">
        <v>80</v>
      </c>
      <c r="AY121" s="15" t="s">
        <v>112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5" t="s">
        <v>78</v>
      </c>
      <c r="BK121" s="212">
        <f>ROUND(I121*H121,2)</f>
        <v>0</v>
      </c>
      <c r="BL121" s="15" t="s">
        <v>119</v>
      </c>
      <c r="BM121" s="211" t="s">
        <v>206</v>
      </c>
    </row>
    <row r="122" s="2" customFormat="1">
      <c r="A122" s="36"/>
      <c r="B122" s="37"/>
      <c r="C122" s="38"/>
      <c r="D122" s="213" t="s">
        <v>121</v>
      </c>
      <c r="E122" s="38"/>
      <c r="F122" s="214" t="s">
        <v>207</v>
      </c>
      <c r="G122" s="38"/>
      <c r="H122" s="38"/>
      <c r="I122" s="215"/>
      <c r="J122" s="38"/>
      <c r="K122" s="38"/>
      <c r="L122" s="42"/>
      <c r="M122" s="216"/>
      <c r="N122" s="217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121</v>
      </c>
      <c r="AU122" s="15" t="s">
        <v>80</v>
      </c>
    </row>
    <row r="123" s="2" customFormat="1" ht="44.50909" customHeight="1">
      <c r="A123" s="36"/>
      <c r="B123" s="37"/>
      <c r="C123" s="218" t="s">
        <v>208</v>
      </c>
      <c r="D123" s="218" t="s">
        <v>123</v>
      </c>
      <c r="E123" s="219" t="s">
        <v>209</v>
      </c>
      <c r="F123" s="220" t="s">
        <v>210</v>
      </c>
      <c r="G123" s="221" t="s">
        <v>118</v>
      </c>
      <c r="H123" s="222">
        <v>500</v>
      </c>
      <c r="I123" s="223"/>
      <c r="J123" s="224">
        <f>ROUND(I123*H123,2)</f>
        <v>0</v>
      </c>
      <c r="K123" s="225"/>
      <c r="L123" s="226"/>
      <c r="M123" s="227" t="s">
        <v>19</v>
      </c>
      <c r="N123" s="228" t="s">
        <v>41</v>
      </c>
      <c r="O123" s="82"/>
      <c r="P123" s="209">
        <f>O123*H123</f>
        <v>0</v>
      </c>
      <c r="Q123" s="209">
        <v>3.0000000000000001E-05</v>
      </c>
      <c r="R123" s="209">
        <f>Q123*H123</f>
        <v>0.015000000000000001</v>
      </c>
      <c r="S123" s="209">
        <v>0</v>
      </c>
      <c r="T123" s="21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1" t="s">
        <v>126</v>
      </c>
      <c r="AT123" s="211" t="s">
        <v>123</v>
      </c>
      <c r="AU123" s="211" t="s">
        <v>80</v>
      </c>
      <c r="AY123" s="15" t="s">
        <v>112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5" t="s">
        <v>78</v>
      </c>
      <c r="BK123" s="212">
        <f>ROUND(I123*H123,2)</f>
        <v>0</v>
      </c>
      <c r="BL123" s="15" t="s">
        <v>119</v>
      </c>
      <c r="BM123" s="211" t="s">
        <v>211</v>
      </c>
    </row>
    <row r="124" s="2" customFormat="1">
      <c r="A124" s="36"/>
      <c r="B124" s="37"/>
      <c r="C124" s="38"/>
      <c r="D124" s="229" t="s">
        <v>183</v>
      </c>
      <c r="E124" s="38"/>
      <c r="F124" s="230" t="s">
        <v>212</v>
      </c>
      <c r="G124" s="38"/>
      <c r="H124" s="38"/>
      <c r="I124" s="215"/>
      <c r="J124" s="38"/>
      <c r="K124" s="38"/>
      <c r="L124" s="42"/>
      <c r="M124" s="216"/>
      <c r="N124" s="217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183</v>
      </c>
      <c r="AU124" s="15" t="s">
        <v>80</v>
      </c>
    </row>
    <row r="125" s="2" customFormat="1" ht="44.50909" customHeight="1">
      <c r="A125" s="36"/>
      <c r="B125" s="37"/>
      <c r="C125" s="218" t="s">
        <v>7</v>
      </c>
      <c r="D125" s="218" t="s">
        <v>123</v>
      </c>
      <c r="E125" s="219" t="s">
        <v>213</v>
      </c>
      <c r="F125" s="220" t="s">
        <v>214</v>
      </c>
      <c r="G125" s="221" t="s">
        <v>118</v>
      </c>
      <c r="H125" s="222">
        <v>280</v>
      </c>
      <c r="I125" s="223"/>
      <c r="J125" s="224">
        <f>ROUND(I125*H125,2)</f>
        <v>0</v>
      </c>
      <c r="K125" s="225"/>
      <c r="L125" s="226"/>
      <c r="M125" s="227" t="s">
        <v>19</v>
      </c>
      <c r="N125" s="228" t="s">
        <v>41</v>
      </c>
      <c r="O125" s="82"/>
      <c r="P125" s="209">
        <f>O125*H125</f>
        <v>0</v>
      </c>
      <c r="Q125" s="209">
        <v>6.9999999999999994E-05</v>
      </c>
      <c r="R125" s="209">
        <f>Q125*H125</f>
        <v>0.019599999999999999</v>
      </c>
      <c r="S125" s="209">
        <v>0</v>
      </c>
      <c r="T125" s="21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11" t="s">
        <v>126</v>
      </c>
      <c r="AT125" s="211" t="s">
        <v>123</v>
      </c>
      <c r="AU125" s="211" t="s">
        <v>80</v>
      </c>
      <c r="AY125" s="15" t="s">
        <v>112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5" t="s">
        <v>78</v>
      </c>
      <c r="BK125" s="212">
        <f>ROUND(I125*H125,2)</f>
        <v>0</v>
      </c>
      <c r="BL125" s="15" t="s">
        <v>119</v>
      </c>
      <c r="BM125" s="211" t="s">
        <v>215</v>
      </c>
    </row>
    <row r="126" s="2" customFormat="1">
      <c r="A126" s="36"/>
      <c r="B126" s="37"/>
      <c r="C126" s="38"/>
      <c r="D126" s="229" t="s">
        <v>183</v>
      </c>
      <c r="E126" s="38"/>
      <c r="F126" s="230" t="s">
        <v>216</v>
      </c>
      <c r="G126" s="38"/>
      <c r="H126" s="38"/>
      <c r="I126" s="215"/>
      <c r="J126" s="38"/>
      <c r="K126" s="38"/>
      <c r="L126" s="42"/>
      <c r="M126" s="216"/>
      <c r="N126" s="217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183</v>
      </c>
      <c r="AU126" s="15" t="s">
        <v>80</v>
      </c>
    </row>
    <row r="127" s="2" customFormat="1" ht="44.50909" customHeight="1">
      <c r="A127" s="36"/>
      <c r="B127" s="37"/>
      <c r="C127" s="218" t="s">
        <v>217</v>
      </c>
      <c r="D127" s="218" t="s">
        <v>123</v>
      </c>
      <c r="E127" s="219" t="s">
        <v>218</v>
      </c>
      <c r="F127" s="220" t="s">
        <v>219</v>
      </c>
      <c r="G127" s="221" t="s">
        <v>118</v>
      </c>
      <c r="H127" s="222">
        <v>80</v>
      </c>
      <c r="I127" s="223"/>
      <c r="J127" s="224">
        <f>ROUND(I127*H127,2)</f>
        <v>0</v>
      </c>
      <c r="K127" s="225"/>
      <c r="L127" s="226"/>
      <c r="M127" s="227" t="s">
        <v>19</v>
      </c>
      <c r="N127" s="228" t="s">
        <v>41</v>
      </c>
      <c r="O127" s="82"/>
      <c r="P127" s="209">
        <f>O127*H127</f>
        <v>0</v>
      </c>
      <c r="Q127" s="209">
        <v>0.00011</v>
      </c>
      <c r="R127" s="209">
        <f>Q127*H127</f>
        <v>0.0088000000000000005</v>
      </c>
      <c r="S127" s="209">
        <v>0</v>
      </c>
      <c r="T127" s="21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11" t="s">
        <v>126</v>
      </c>
      <c r="AT127" s="211" t="s">
        <v>123</v>
      </c>
      <c r="AU127" s="211" t="s">
        <v>80</v>
      </c>
      <c r="AY127" s="15" t="s">
        <v>112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5" t="s">
        <v>78</v>
      </c>
      <c r="BK127" s="212">
        <f>ROUND(I127*H127,2)</f>
        <v>0</v>
      </c>
      <c r="BL127" s="15" t="s">
        <v>119</v>
      </c>
      <c r="BM127" s="211" t="s">
        <v>220</v>
      </c>
    </row>
    <row r="128" s="2" customFormat="1">
      <c r="A128" s="36"/>
      <c r="B128" s="37"/>
      <c r="C128" s="38"/>
      <c r="D128" s="229" t="s">
        <v>183</v>
      </c>
      <c r="E128" s="38"/>
      <c r="F128" s="230" t="s">
        <v>221</v>
      </c>
      <c r="G128" s="38"/>
      <c r="H128" s="38"/>
      <c r="I128" s="215"/>
      <c r="J128" s="38"/>
      <c r="K128" s="38"/>
      <c r="L128" s="42"/>
      <c r="M128" s="216"/>
      <c r="N128" s="217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183</v>
      </c>
      <c r="AU128" s="15" t="s">
        <v>80</v>
      </c>
    </row>
    <row r="129" s="2" customFormat="1" ht="55.63636" customHeight="1">
      <c r="A129" s="36"/>
      <c r="B129" s="37"/>
      <c r="C129" s="218" t="s">
        <v>222</v>
      </c>
      <c r="D129" s="218" t="s">
        <v>123</v>
      </c>
      <c r="E129" s="219" t="s">
        <v>223</v>
      </c>
      <c r="F129" s="220" t="s">
        <v>224</v>
      </c>
      <c r="G129" s="221" t="s">
        <v>118</v>
      </c>
      <c r="H129" s="222">
        <v>1161</v>
      </c>
      <c r="I129" s="223"/>
      <c r="J129" s="224">
        <f>ROUND(I129*H129,2)</f>
        <v>0</v>
      </c>
      <c r="K129" s="225"/>
      <c r="L129" s="226"/>
      <c r="M129" s="227" t="s">
        <v>19</v>
      </c>
      <c r="N129" s="228" t="s">
        <v>41</v>
      </c>
      <c r="O129" s="82"/>
      <c r="P129" s="209">
        <f>O129*H129</f>
        <v>0</v>
      </c>
      <c r="Q129" s="209">
        <v>6.9999999999999994E-05</v>
      </c>
      <c r="R129" s="209">
        <f>Q129*H129</f>
        <v>0.081269999999999995</v>
      </c>
      <c r="S129" s="209">
        <v>0</v>
      </c>
      <c r="T129" s="21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11" t="s">
        <v>126</v>
      </c>
      <c r="AT129" s="211" t="s">
        <v>123</v>
      </c>
      <c r="AU129" s="211" t="s">
        <v>80</v>
      </c>
      <c r="AY129" s="15" t="s">
        <v>112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5" t="s">
        <v>78</v>
      </c>
      <c r="BK129" s="212">
        <f>ROUND(I129*H129,2)</f>
        <v>0</v>
      </c>
      <c r="BL129" s="15" t="s">
        <v>119</v>
      </c>
      <c r="BM129" s="211" t="s">
        <v>225</v>
      </c>
    </row>
    <row r="130" s="2" customFormat="1">
      <c r="A130" s="36"/>
      <c r="B130" s="37"/>
      <c r="C130" s="38"/>
      <c r="D130" s="229" t="s">
        <v>183</v>
      </c>
      <c r="E130" s="38"/>
      <c r="F130" s="230" t="s">
        <v>226</v>
      </c>
      <c r="G130" s="38"/>
      <c r="H130" s="38"/>
      <c r="I130" s="215"/>
      <c r="J130" s="38"/>
      <c r="K130" s="38"/>
      <c r="L130" s="42"/>
      <c r="M130" s="216"/>
      <c r="N130" s="217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183</v>
      </c>
      <c r="AU130" s="15" t="s">
        <v>80</v>
      </c>
    </row>
    <row r="131" s="2" customFormat="1" ht="55.63636" customHeight="1">
      <c r="A131" s="36"/>
      <c r="B131" s="37"/>
      <c r="C131" s="218" t="s">
        <v>227</v>
      </c>
      <c r="D131" s="218" t="s">
        <v>123</v>
      </c>
      <c r="E131" s="219" t="s">
        <v>228</v>
      </c>
      <c r="F131" s="220" t="s">
        <v>229</v>
      </c>
      <c r="G131" s="221" t="s">
        <v>118</v>
      </c>
      <c r="H131" s="222">
        <v>200</v>
      </c>
      <c r="I131" s="223"/>
      <c r="J131" s="224">
        <f>ROUND(I131*H131,2)</f>
        <v>0</v>
      </c>
      <c r="K131" s="225"/>
      <c r="L131" s="226"/>
      <c r="M131" s="227" t="s">
        <v>19</v>
      </c>
      <c r="N131" s="228" t="s">
        <v>41</v>
      </c>
      <c r="O131" s="82"/>
      <c r="P131" s="209">
        <f>O131*H131</f>
        <v>0</v>
      </c>
      <c r="Q131" s="209">
        <v>0.00011</v>
      </c>
      <c r="R131" s="209">
        <f>Q131*H131</f>
        <v>0.022000000000000002</v>
      </c>
      <c r="S131" s="209">
        <v>0</v>
      </c>
      <c r="T131" s="21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11" t="s">
        <v>126</v>
      </c>
      <c r="AT131" s="211" t="s">
        <v>123</v>
      </c>
      <c r="AU131" s="211" t="s">
        <v>80</v>
      </c>
      <c r="AY131" s="15" t="s">
        <v>112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5" t="s">
        <v>78</v>
      </c>
      <c r="BK131" s="212">
        <f>ROUND(I131*H131,2)</f>
        <v>0</v>
      </c>
      <c r="BL131" s="15" t="s">
        <v>119</v>
      </c>
      <c r="BM131" s="211" t="s">
        <v>230</v>
      </c>
    </row>
    <row r="132" s="2" customFormat="1">
      <c r="A132" s="36"/>
      <c r="B132" s="37"/>
      <c r="C132" s="38"/>
      <c r="D132" s="229" t="s">
        <v>183</v>
      </c>
      <c r="E132" s="38"/>
      <c r="F132" s="230" t="s">
        <v>231</v>
      </c>
      <c r="G132" s="38"/>
      <c r="H132" s="38"/>
      <c r="I132" s="215"/>
      <c r="J132" s="38"/>
      <c r="K132" s="38"/>
      <c r="L132" s="42"/>
      <c r="M132" s="216"/>
      <c r="N132" s="217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183</v>
      </c>
      <c r="AU132" s="15" t="s">
        <v>80</v>
      </c>
    </row>
    <row r="133" s="2" customFormat="1" ht="55.63636" customHeight="1">
      <c r="A133" s="36"/>
      <c r="B133" s="37"/>
      <c r="C133" s="218" t="s">
        <v>232</v>
      </c>
      <c r="D133" s="218" t="s">
        <v>123</v>
      </c>
      <c r="E133" s="219" t="s">
        <v>233</v>
      </c>
      <c r="F133" s="220" t="s">
        <v>234</v>
      </c>
      <c r="G133" s="221" t="s">
        <v>118</v>
      </c>
      <c r="H133" s="222">
        <v>220</v>
      </c>
      <c r="I133" s="223"/>
      <c r="J133" s="224">
        <f>ROUND(I133*H133,2)</f>
        <v>0</v>
      </c>
      <c r="K133" s="225"/>
      <c r="L133" s="226"/>
      <c r="M133" s="227" t="s">
        <v>19</v>
      </c>
      <c r="N133" s="228" t="s">
        <v>41</v>
      </c>
      <c r="O133" s="82"/>
      <c r="P133" s="209">
        <f>O133*H133</f>
        <v>0</v>
      </c>
      <c r="Q133" s="209">
        <v>0.00016000000000000001</v>
      </c>
      <c r="R133" s="209">
        <f>Q133*H133</f>
        <v>0.035200000000000002</v>
      </c>
      <c r="S133" s="209">
        <v>0</v>
      </c>
      <c r="T133" s="21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11" t="s">
        <v>126</v>
      </c>
      <c r="AT133" s="211" t="s">
        <v>123</v>
      </c>
      <c r="AU133" s="211" t="s">
        <v>80</v>
      </c>
      <c r="AY133" s="15" t="s">
        <v>112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15" t="s">
        <v>78</v>
      </c>
      <c r="BK133" s="212">
        <f>ROUND(I133*H133,2)</f>
        <v>0</v>
      </c>
      <c r="BL133" s="15" t="s">
        <v>119</v>
      </c>
      <c r="BM133" s="211" t="s">
        <v>235</v>
      </c>
    </row>
    <row r="134" s="2" customFormat="1">
      <c r="A134" s="36"/>
      <c r="B134" s="37"/>
      <c r="C134" s="38"/>
      <c r="D134" s="229" t="s">
        <v>183</v>
      </c>
      <c r="E134" s="38"/>
      <c r="F134" s="230" t="s">
        <v>236</v>
      </c>
      <c r="G134" s="38"/>
      <c r="H134" s="38"/>
      <c r="I134" s="215"/>
      <c r="J134" s="38"/>
      <c r="K134" s="38"/>
      <c r="L134" s="42"/>
      <c r="M134" s="216"/>
      <c r="N134" s="217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183</v>
      </c>
      <c r="AU134" s="15" t="s">
        <v>80</v>
      </c>
    </row>
    <row r="135" s="2" customFormat="1" ht="44.50909" customHeight="1">
      <c r="A135" s="36"/>
      <c r="B135" s="37"/>
      <c r="C135" s="199" t="s">
        <v>237</v>
      </c>
      <c r="D135" s="199" t="s">
        <v>115</v>
      </c>
      <c r="E135" s="200" t="s">
        <v>238</v>
      </c>
      <c r="F135" s="201" t="s">
        <v>239</v>
      </c>
      <c r="G135" s="202" t="s">
        <v>118</v>
      </c>
      <c r="H135" s="203">
        <v>60</v>
      </c>
      <c r="I135" s="204"/>
      <c r="J135" s="205">
        <f>ROUND(I135*H135,2)</f>
        <v>0</v>
      </c>
      <c r="K135" s="206"/>
      <c r="L135" s="42"/>
      <c r="M135" s="207" t="s">
        <v>19</v>
      </c>
      <c r="N135" s="208" t="s">
        <v>41</v>
      </c>
      <c r="O135" s="82"/>
      <c r="P135" s="209">
        <f>O135*H135</f>
        <v>0</v>
      </c>
      <c r="Q135" s="209">
        <v>0</v>
      </c>
      <c r="R135" s="209">
        <f>Q135*H135</f>
        <v>0</v>
      </c>
      <c r="S135" s="209">
        <v>0</v>
      </c>
      <c r="T135" s="21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11" t="s">
        <v>119</v>
      </c>
      <c r="AT135" s="211" t="s">
        <v>115</v>
      </c>
      <c r="AU135" s="211" t="s">
        <v>80</v>
      </c>
      <c r="AY135" s="15" t="s">
        <v>112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5" t="s">
        <v>78</v>
      </c>
      <c r="BK135" s="212">
        <f>ROUND(I135*H135,2)</f>
        <v>0</v>
      </c>
      <c r="BL135" s="15" t="s">
        <v>119</v>
      </c>
      <c r="BM135" s="211" t="s">
        <v>240</v>
      </c>
    </row>
    <row r="136" s="2" customFormat="1">
      <c r="A136" s="36"/>
      <c r="B136" s="37"/>
      <c r="C136" s="38"/>
      <c r="D136" s="213" t="s">
        <v>121</v>
      </c>
      <c r="E136" s="38"/>
      <c r="F136" s="214" t="s">
        <v>241</v>
      </c>
      <c r="G136" s="38"/>
      <c r="H136" s="38"/>
      <c r="I136" s="215"/>
      <c r="J136" s="38"/>
      <c r="K136" s="38"/>
      <c r="L136" s="42"/>
      <c r="M136" s="216"/>
      <c r="N136" s="217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121</v>
      </c>
      <c r="AU136" s="15" t="s">
        <v>80</v>
      </c>
    </row>
    <row r="137" s="2" customFormat="1" ht="44.50909" customHeight="1">
      <c r="A137" s="36"/>
      <c r="B137" s="37"/>
      <c r="C137" s="218" t="s">
        <v>242</v>
      </c>
      <c r="D137" s="218" t="s">
        <v>123</v>
      </c>
      <c r="E137" s="219" t="s">
        <v>243</v>
      </c>
      <c r="F137" s="220" t="s">
        <v>244</v>
      </c>
      <c r="G137" s="221" t="s">
        <v>118</v>
      </c>
      <c r="H137" s="222">
        <v>60</v>
      </c>
      <c r="I137" s="223"/>
      <c r="J137" s="224">
        <f>ROUND(I137*H137,2)</f>
        <v>0</v>
      </c>
      <c r="K137" s="225"/>
      <c r="L137" s="226"/>
      <c r="M137" s="227" t="s">
        <v>19</v>
      </c>
      <c r="N137" s="228" t="s">
        <v>41</v>
      </c>
      <c r="O137" s="82"/>
      <c r="P137" s="209">
        <f>O137*H137</f>
        <v>0</v>
      </c>
      <c r="Q137" s="209">
        <v>8.0000000000000007E-05</v>
      </c>
      <c r="R137" s="209">
        <f>Q137*H137</f>
        <v>0.0048000000000000004</v>
      </c>
      <c r="S137" s="209">
        <v>0</v>
      </c>
      <c r="T137" s="21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11" t="s">
        <v>126</v>
      </c>
      <c r="AT137" s="211" t="s">
        <v>123</v>
      </c>
      <c r="AU137" s="211" t="s">
        <v>80</v>
      </c>
      <c r="AY137" s="15" t="s">
        <v>112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5" t="s">
        <v>78</v>
      </c>
      <c r="BK137" s="212">
        <f>ROUND(I137*H137,2)</f>
        <v>0</v>
      </c>
      <c r="BL137" s="15" t="s">
        <v>119</v>
      </c>
      <c r="BM137" s="211" t="s">
        <v>245</v>
      </c>
    </row>
    <row r="138" s="2" customFormat="1">
      <c r="A138" s="36"/>
      <c r="B138" s="37"/>
      <c r="C138" s="38"/>
      <c r="D138" s="229" t="s">
        <v>183</v>
      </c>
      <c r="E138" s="38"/>
      <c r="F138" s="230" t="s">
        <v>246</v>
      </c>
      <c r="G138" s="38"/>
      <c r="H138" s="38"/>
      <c r="I138" s="215"/>
      <c r="J138" s="38"/>
      <c r="K138" s="38"/>
      <c r="L138" s="42"/>
      <c r="M138" s="216"/>
      <c r="N138" s="217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183</v>
      </c>
      <c r="AU138" s="15" t="s">
        <v>80</v>
      </c>
    </row>
    <row r="139" s="2" customFormat="1" ht="38.18182" customHeight="1">
      <c r="A139" s="36"/>
      <c r="B139" s="37"/>
      <c r="C139" s="199" t="s">
        <v>247</v>
      </c>
      <c r="D139" s="199" t="s">
        <v>115</v>
      </c>
      <c r="E139" s="200" t="s">
        <v>248</v>
      </c>
      <c r="F139" s="201" t="s">
        <v>249</v>
      </c>
      <c r="G139" s="202" t="s">
        <v>158</v>
      </c>
      <c r="H139" s="203">
        <v>16</v>
      </c>
      <c r="I139" s="204"/>
      <c r="J139" s="205">
        <f>ROUND(I139*H139,2)</f>
        <v>0</v>
      </c>
      <c r="K139" s="206"/>
      <c r="L139" s="42"/>
      <c r="M139" s="207" t="s">
        <v>19</v>
      </c>
      <c r="N139" s="208" t="s">
        <v>41</v>
      </c>
      <c r="O139" s="82"/>
      <c r="P139" s="209">
        <f>O139*H139</f>
        <v>0</v>
      </c>
      <c r="Q139" s="209">
        <v>0</v>
      </c>
      <c r="R139" s="209">
        <f>Q139*H139</f>
        <v>0</v>
      </c>
      <c r="S139" s="209">
        <v>0</v>
      </c>
      <c r="T139" s="21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11" t="s">
        <v>119</v>
      </c>
      <c r="AT139" s="211" t="s">
        <v>115</v>
      </c>
      <c r="AU139" s="211" t="s">
        <v>80</v>
      </c>
      <c r="AY139" s="15" t="s">
        <v>112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5" t="s">
        <v>78</v>
      </c>
      <c r="BK139" s="212">
        <f>ROUND(I139*H139,2)</f>
        <v>0</v>
      </c>
      <c r="BL139" s="15" t="s">
        <v>119</v>
      </c>
      <c r="BM139" s="211" t="s">
        <v>250</v>
      </c>
    </row>
    <row r="140" s="2" customFormat="1">
      <c r="A140" s="36"/>
      <c r="B140" s="37"/>
      <c r="C140" s="38"/>
      <c r="D140" s="213" t="s">
        <v>121</v>
      </c>
      <c r="E140" s="38"/>
      <c r="F140" s="214" t="s">
        <v>251</v>
      </c>
      <c r="G140" s="38"/>
      <c r="H140" s="38"/>
      <c r="I140" s="215"/>
      <c r="J140" s="38"/>
      <c r="K140" s="38"/>
      <c r="L140" s="42"/>
      <c r="M140" s="216"/>
      <c r="N140" s="217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121</v>
      </c>
      <c r="AU140" s="15" t="s">
        <v>80</v>
      </c>
    </row>
    <row r="141" s="2" customFormat="1" ht="15.70909" customHeight="1">
      <c r="A141" s="36"/>
      <c r="B141" s="37"/>
      <c r="C141" s="218" t="s">
        <v>252</v>
      </c>
      <c r="D141" s="218" t="s">
        <v>123</v>
      </c>
      <c r="E141" s="219" t="s">
        <v>253</v>
      </c>
      <c r="F141" s="220" t="s">
        <v>254</v>
      </c>
      <c r="G141" s="221" t="s">
        <v>255</v>
      </c>
      <c r="H141" s="222">
        <v>1</v>
      </c>
      <c r="I141" s="223"/>
      <c r="J141" s="224">
        <f>ROUND(I141*H141,2)</f>
        <v>0</v>
      </c>
      <c r="K141" s="225"/>
      <c r="L141" s="226"/>
      <c r="M141" s="227" t="s">
        <v>19</v>
      </c>
      <c r="N141" s="228" t="s">
        <v>41</v>
      </c>
      <c r="O141" s="82"/>
      <c r="P141" s="209">
        <f>O141*H141</f>
        <v>0</v>
      </c>
      <c r="Q141" s="209">
        <v>0</v>
      </c>
      <c r="R141" s="209">
        <f>Q141*H141</f>
        <v>0</v>
      </c>
      <c r="S141" s="209">
        <v>0</v>
      </c>
      <c r="T141" s="21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11" t="s">
        <v>126</v>
      </c>
      <c r="AT141" s="211" t="s">
        <v>123</v>
      </c>
      <c r="AU141" s="211" t="s">
        <v>80</v>
      </c>
      <c r="AY141" s="15" t="s">
        <v>112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5" t="s">
        <v>78</v>
      </c>
      <c r="BK141" s="212">
        <f>ROUND(I141*H141,2)</f>
        <v>0</v>
      </c>
      <c r="BL141" s="15" t="s">
        <v>119</v>
      </c>
      <c r="BM141" s="211" t="s">
        <v>256</v>
      </c>
    </row>
    <row r="142" s="2" customFormat="1">
      <c r="A142" s="36"/>
      <c r="B142" s="37"/>
      <c r="C142" s="38"/>
      <c r="D142" s="229" t="s">
        <v>183</v>
      </c>
      <c r="E142" s="38"/>
      <c r="F142" s="230" t="s">
        <v>257</v>
      </c>
      <c r="G142" s="38"/>
      <c r="H142" s="38"/>
      <c r="I142" s="215"/>
      <c r="J142" s="38"/>
      <c r="K142" s="38"/>
      <c r="L142" s="42"/>
      <c r="M142" s="216"/>
      <c r="N142" s="217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183</v>
      </c>
      <c r="AU142" s="15" t="s">
        <v>80</v>
      </c>
    </row>
    <row r="143" s="2" customFormat="1" ht="15.70909" customHeight="1">
      <c r="A143" s="36"/>
      <c r="B143" s="37"/>
      <c r="C143" s="218" t="s">
        <v>258</v>
      </c>
      <c r="D143" s="218" t="s">
        <v>123</v>
      </c>
      <c r="E143" s="219" t="s">
        <v>259</v>
      </c>
      <c r="F143" s="220" t="s">
        <v>260</v>
      </c>
      <c r="G143" s="221" t="s">
        <v>255</v>
      </c>
      <c r="H143" s="222">
        <v>1</v>
      </c>
      <c r="I143" s="223"/>
      <c r="J143" s="224">
        <f>ROUND(I143*H143,2)</f>
        <v>0</v>
      </c>
      <c r="K143" s="225"/>
      <c r="L143" s="226"/>
      <c r="M143" s="227" t="s">
        <v>19</v>
      </c>
      <c r="N143" s="228" t="s">
        <v>41</v>
      </c>
      <c r="O143" s="82"/>
      <c r="P143" s="209">
        <f>O143*H143</f>
        <v>0</v>
      </c>
      <c r="Q143" s="209">
        <v>0</v>
      </c>
      <c r="R143" s="209">
        <f>Q143*H143</f>
        <v>0</v>
      </c>
      <c r="S143" s="209">
        <v>0</v>
      </c>
      <c r="T143" s="21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11" t="s">
        <v>126</v>
      </c>
      <c r="AT143" s="211" t="s">
        <v>123</v>
      </c>
      <c r="AU143" s="211" t="s">
        <v>80</v>
      </c>
      <c r="AY143" s="15" t="s">
        <v>112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15" t="s">
        <v>78</v>
      </c>
      <c r="BK143" s="212">
        <f>ROUND(I143*H143,2)</f>
        <v>0</v>
      </c>
      <c r="BL143" s="15" t="s">
        <v>119</v>
      </c>
      <c r="BM143" s="211" t="s">
        <v>261</v>
      </c>
    </row>
    <row r="144" s="2" customFormat="1">
      <c r="A144" s="36"/>
      <c r="B144" s="37"/>
      <c r="C144" s="38"/>
      <c r="D144" s="229" t="s">
        <v>183</v>
      </c>
      <c r="E144" s="38"/>
      <c r="F144" s="230" t="s">
        <v>262</v>
      </c>
      <c r="G144" s="38"/>
      <c r="H144" s="38"/>
      <c r="I144" s="215"/>
      <c r="J144" s="38"/>
      <c r="K144" s="38"/>
      <c r="L144" s="42"/>
      <c r="M144" s="216"/>
      <c r="N144" s="217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183</v>
      </c>
      <c r="AU144" s="15" t="s">
        <v>80</v>
      </c>
    </row>
    <row r="145" s="2" customFormat="1" ht="49.30909" customHeight="1">
      <c r="A145" s="36"/>
      <c r="B145" s="37"/>
      <c r="C145" s="199" t="s">
        <v>263</v>
      </c>
      <c r="D145" s="199" t="s">
        <v>115</v>
      </c>
      <c r="E145" s="200" t="s">
        <v>264</v>
      </c>
      <c r="F145" s="201" t="s">
        <v>265</v>
      </c>
      <c r="G145" s="202" t="s">
        <v>158</v>
      </c>
      <c r="H145" s="203">
        <v>2</v>
      </c>
      <c r="I145" s="204"/>
      <c r="J145" s="205">
        <f>ROUND(I145*H145,2)</f>
        <v>0</v>
      </c>
      <c r="K145" s="206"/>
      <c r="L145" s="42"/>
      <c r="M145" s="207" t="s">
        <v>19</v>
      </c>
      <c r="N145" s="208" t="s">
        <v>41</v>
      </c>
      <c r="O145" s="82"/>
      <c r="P145" s="209">
        <f>O145*H145</f>
        <v>0</v>
      </c>
      <c r="Q145" s="209">
        <v>0</v>
      </c>
      <c r="R145" s="209">
        <f>Q145*H145</f>
        <v>0</v>
      </c>
      <c r="S145" s="209">
        <v>0</v>
      </c>
      <c r="T145" s="21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1" t="s">
        <v>119</v>
      </c>
      <c r="AT145" s="211" t="s">
        <v>115</v>
      </c>
      <c r="AU145" s="211" t="s">
        <v>80</v>
      </c>
      <c r="AY145" s="15" t="s">
        <v>112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5" t="s">
        <v>78</v>
      </c>
      <c r="BK145" s="212">
        <f>ROUND(I145*H145,2)</f>
        <v>0</v>
      </c>
      <c r="BL145" s="15" t="s">
        <v>119</v>
      </c>
      <c r="BM145" s="211" t="s">
        <v>266</v>
      </c>
    </row>
    <row r="146" s="2" customFormat="1">
      <c r="A146" s="36"/>
      <c r="B146" s="37"/>
      <c r="C146" s="38"/>
      <c r="D146" s="213" t="s">
        <v>121</v>
      </c>
      <c r="E146" s="38"/>
      <c r="F146" s="214" t="s">
        <v>267</v>
      </c>
      <c r="G146" s="38"/>
      <c r="H146" s="38"/>
      <c r="I146" s="215"/>
      <c r="J146" s="38"/>
      <c r="K146" s="38"/>
      <c r="L146" s="42"/>
      <c r="M146" s="216"/>
      <c r="N146" s="217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121</v>
      </c>
      <c r="AU146" s="15" t="s">
        <v>80</v>
      </c>
    </row>
    <row r="147" s="2" customFormat="1" ht="38.18182" customHeight="1">
      <c r="A147" s="36"/>
      <c r="B147" s="37"/>
      <c r="C147" s="199" t="s">
        <v>126</v>
      </c>
      <c r="D147" s="199" t="s">
        <v>115</v>
      </c>
      <c r="E147" s="200" t="s">
        <v>268</v>
      </c>
      <c r="F147" s="201" t="s">
        <v>269</v>
      </c>
      <c r="G147" s="202" t="s">
        <v>118</v>
      </c>
      <c r="H147" s="203">
        <v>138</v>
      </c>
      <c r="I147" s="204"/>
      <c r="J147" s="205">
        <f>ROUND(I147*H147,2)</f>
        <v>0</v>
      </c>
      <c r="K147" s="206"/>
      <c r="L147" s="42"/>
      <c r="M147" s="207" t="s">
        <v>19</v>
      </c>
      <c r="N147" s="208" t="s">
        <v>41</v>
      </c>
      <c r="O147" s="82"/>
      <c r="P147" s="209">
        <f>O147*H147</f>
        <v>0</v>
      </c>
      <c r="Q147" s="209">
        <v>0</v>
      </c>
      <c r="R147" s="209">
        <f>Q147*H147</f>
        <v>0</v>
      </c>
      <c r="S147" s="209">
        <v>0</v>
      </c>
      <c r="T147" s="21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11" t="s">
        <v>119</v>
      </c>
      <c r="AT147" s="211" t="s">
        <v>115</v>
      </c>
      <c r="AU147" s="211" t="s">
        <v>80</v>
      </c>
      <c r="AY147" s="15" t="s">
        <v>112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5" t="s">
        <v>78</v>
      </c>
      <c r="BK147" s="212">
        <f>ROUND(I147*H147,2)</f>
        <v>0</v>
      </c>
      <c r="BL147" s="15" t="s">
        <v>119</v>
      </c>
      <c r="BM147" s="211" t="s">
        <v>270</v>
      </c>
    </row>
    <row r="148" s="2" customFormat="1">
      <c r="A148" s="36"/>
      <c r="B148" s="37"/>
      <c r="C148" s="38"/>
      <c r="D148" s="213" t="s">
        <v>121</v>
      </c>
      <c r="E148" s="38"/>
      <c r="F148" s="214" t="s">
        <v>271</v>
      </c>
      <c r="G148" s="38"/>
      <c r="H148" s="38"/>
      <c r="I148" s="215"/>
      <c r="J148" s="38"/>
      <c r="K148" s="38"/>
      <c r="L148" s="42"/>
      <c r="M148" s="216"/>
      <c r="N148" s="217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121</v>
      </c>
      <c r="AU148" s="15" t="s">
        <v>80</v>
      </c>
    </row>
    <row r="149" s="2" customFormat="1" ht="24.65454" customHeight="1">
      <c r="A149" s="36"/>
      <c r="B149" s="37"/>
      <c r="C149" s="218" t="s">
        <v>272</v>
      </c>
      <c r="D149" s="218" t="s">
        <v>123</v>
      </c>
      <c r="E149" s="219" t="s">
        <v>273</v>
      </c>
      <c r="F149" s="220" t="s">
        <v>274</v>
      </c>
      <c r="G149" s="221" t="s">
        <v>118</v>
      </c>
      <c r="H149" s="222">
        <v>55</v>
      </c>
      <c r="I149" s="223"/>
      <c r="J149" s="224">
        <f>ROUND(I149*H149,2)</f>
        <v>0</v>
      </c>
      <c r="K149" s="225"/>
      <c r="L149" s="226"/>
      <c r="M149" s="227" t="s">
        <v>19</v>
      </c>
      <c r="N149" s="228" t="s">
        <v>41</v>
      </c>
      <c r="O149" s="82"/>
      <c r="P149" s="209">
        <f>O149*H149</f>
        <v>0</v>
      </c>
      <c r="Q149" s="209">
        <v>0</v>
      </c>
      <c r="R149" s="209">
        <f>Q149*H149</f>
        <v>0</v>
      </c>
      <c r="S149" s="209">
        <v>0</v>
      </c>
      <c r="T149" s="21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11" t="s">
        <v>126</v>
      </c>
      <c r="AT149" s="211" t="s">
        <v>123</v>
      </c>
      <c r="AU149" s="211" t="s">
        <v>80</v>
      </c>
      <c r="AY149" s="15" t="s">
        <v>112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15" t="s">
        <v>78</v>
      </c>
      <c r="BK149" s="212">
        <f>ROUND(I149*H149,2)</f>
        <v>0</v>
      </c>
      <c r="BL149" s="15" t="s">
        <v>119</v>
      </c>
      <c r="BM149" s="211" t="s">
        <v>275</v>
      </c>
    </row>
    <row r="150" s="2" customFormat="1" ht="15.70909" customHeight="1">
      <c r="A150" s="36"/>
      <c r="B150" s="37"/>
      <c r="C150" s="218" t="s">
        <v>276</v>
      </c>
      <c r="D150" s="218" t="s">
        <v>123</v>
      </c>
      <c r="E150" s="219" t="s">
        <v>277</v>
      </c>
      <c r="F150" s="220" t="s">
        <v>278</v>
      </c>
      <c r="G150" s="221" t="s">
        <v>118</v>
      </c>
      <c r="H150" s="222">
        <v>55</v>
      </c>
      <c r="I150" s="223"/>
      <c r="J150" s="224">
        <f>ROUND(I150*H150,2)</f>
        <v>0</v>
      </c>
      <c r="K150" s="225"/>
      <c r="L150" s="226"/>
      <c r="M150" s="227" t="s">
        <v>19</v>
      </c>
      <c r="N150" s="228" t="s">
        <v>41</v>
      </c>
      <c r="O150" s="82"/>
      <c r="P150" s="209">
        <f>O150*H150</f>
        <v>0</v>
      </c>
      <c r="Q150" s="209">
        <v>0</v>
      </c>
      <c r="R150" s="209">
        <f>Q150*H150</f>
        <v>0</v>
      </c>
      <c r="S150" s="209">
        <v>0</v>
      </c>
      <c r="T150" s="21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11" t="s">
        <v>126</v>
      </c>
      <c r="AT150" s="211" t="s">
        <v>123</v>
      </c>
      <c r="AU150" s="211" t="s">
        <v>80</v>
      </c>
      <c r="AY150" s="15" t="s">
        <v>112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5" t="s">
        <v>78</v>
      </c>
      <c r="BK150" s="212">
        <f>ROUND(I150*H150,2)</f>
        <v>0</v>
      </c>
      <c r="BL150" s="15" t="s">
        <v>119</v>
      </c>
      <c r="BM150" s="211" t="s">
        <v>279</v>
      </c>
    </row>
    <row r="151" s="2" customFormat="1" ht="24.65454" customHeight="1">
      <c r="A151" s="36"/>
      <c r="B151" s="37"/>
      <c r="C151" s="218" t="s">
        <v>280</v>
      </c>
      <c r="D151" s="218" t="s">
        <v>123</v>
      </c>
      <c r="E151" s="219" t="s">
        <v>281</v>
      </c>
      <c r="F151" s="220" t="s">
        <v>282</v>
      </c>
      <c r="G151" s="221" t="s">
        <v>118</v>
      </c>
      <c r="H151" s="222">
        <v>7</v>
      </c>
      <c r="I151" s="223"/>
      <c r="J151" s="224">
        <f>ROUND(I151*H151,2)</f>
        <v>0</v>
      </c>
      <c r="K151" s="225"/>
      <c r="L151" s="226"/>
      <c r="M151" s="227" t="s">
        <v>19</v>
      </c>
      <c r="N151" s="228" t="s">
        <v>41</v>
      </c>
      <c r="O151" s="82"/>
      <c r="P151" s="209">
        <f>O151*H151</f>
        <v>0</v>
      </c>
      <c r="Q151" s="209">
        <v>0</v>
      </c>
      <c r="R151" s="209">
        <f>Q151*H151</f>
        <v>0</v>
      </c>
      <c r="S151" s="209">
        <v>0</v>
      </c>
      <c r="T151" s="21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11" t="s">
        <v>126</v>
      </c>
      <c r="AT151" s="211" t="s">
        <v>123</v>
      </c>
      <c r="AU151" s="211" t="s">
        <v>80</v>
      </c>
      <c r="AY151" s="15" t="s">
        <v>112</v>
      </c>
      <c r="BE151" s="212">
        <f>IF(N151="základní",J151,0)</f>
        <v>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15" t="s">
        <v>78</v>
      </c>
      <c r="BK151" s="212">
        <f>ROUND(I151*H151,2)</f>
        <v>0</v>
      </c>
      <c r="BL151" s="15" t="s">
        <v>119</v>
      </c>
      <c r="BM151" s="211" t="s">
        <v>283</v>
      </c>
    </row>
    <row r="152" s="2" customFormat="1" ht="15.70909" customHeight="1">
      <c r="A152" s="36"/>
      <c r="B152" s="37"/>
      <c r="C152" s="218" t="s">
        <v>284</v>
      </c>
      <c r="D152" s="218" t="s">
        <v>123</v>
      </c>
      <c r="E152" s="219" t="s">
        <v>285</v>
      </c>
      <c r="F152" s="220" t="s">
        <v>286</v>
      </c>
      <c r="G152" s="221" t="s">
        <v>118</v>
      </c>
      <c r="H152" s="222">
        <v>21</v>
      </c>
      <c r="I152" s="223"/>
      <c r="J152" s="224">
        <f>ROUND(I152*H152,2)</f>
        <v>0</v>
      </c>
      <c r="K152" s="225"/>
      <c r="L152" s="226"/>
      <c r="M152" s="227" t="s">
        <v>19</v>
      </c>
      <c r="N152" s="228" t="s">
        <v>41</v>
      </c>
      <c r="O152" s="82"/>
      <c r="P152" s="209">
        <f>O152*H152</f>
        <v>0</v>
      </c>
      <c r="Q152" s="209">
        <v>0.0022499999999999998</v>
      </c>
      <c r="R152" s="209">
        <f>Q152*H152</f>
        <v>0.047249999999999993</v>
      </c>
      <c r="S152" s="209">
        <v>0</v>
      </c>
      <c r="T152" s="21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11" t="s">
        <v>126</v>
      </c>
      <c r="AT152" s="211" t="s">
        <v>123</v>
      </c>
      <c r="AU152" s="211" t="s">
        <v>80</v>
      </c>
      <c r="AY152" s="15" t="s">
        <v>112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5" t="s">
        <v>78</v>
      </c>
      <c r="BK152" s="212">
        <f>ROUND(I152*H152,2)</f>
        <v>0</v>
      </c>
      <c r="BL152" s="15" t="s">
        <v>119</v>
      </c>
      <c r="BM152" s="211" t="s">
        <v>287</v>
      </c>
    </row>
    <row r="153" s="2" customFormat="1" ht="49.30909" customHeight="1">
      <c r="A153" s="36"/>
      <c r="B153" s="37"/>
      <c r="C153" s="199" t="s">
        <v>288</v>
      </c>
      <c r="D153" s="199" t="s">
        <v>115</v>
      </c>
      <c r="E153" s="200" t="s">
        <v>289</v>
      </c>
      <c r="F153" s="201" t="s">
        <v>290</v>
      </c>
      <c r="G153" s="202" t="s">
        <v>291</v>
      </c>
      <c r="H153" s="203">
        <v>0.5</v>
      </c>
      <c r="I153" s="204"/>
      <c r="J153" s="205">
        <f>ROUND(I153*H153,2)</f>
        <v>0</v>
      </c>
      <c r="K153" s="206"/>
      <c r="L153" s="42"/>
      <c r="M153" s="207" t="s">
        <v>19</v>
      </c>
      <c r="N153" s="208" t="s">
        <v>41</v>
      </c>
      <c r="O153" s="82"/>
      <c r="P153" s="209">
        <f>O153*H153</f>
        <v>0</v>
      </c>
      <c r="Q153" s="209">
        <v>0</v>
      </c>
      <c r="R153" s="209">
        <f>Q153*H153</f>
        <v>0</v>
      </c>
      <c r="S153" s="209">
        <v>0</v>
      </c>
      <c r="T153" s="21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11" t="s">
        <v>119</v>
      </c>
      <c r="AT153" s="211" t="s">
        <v>115</v>
      </c>
      <c r="AU153" s="211" t="s">
        <v>80</v>
      </c>
      <c r="AY153" s="15" t="s">
        <v>112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5" t="s">
        <v>78</v>
      </c>
      <c r="BK153" s="212">
        <f>ROUND(I153*H153,2)</f>
        <v>0</v>
      </c>
      <c r="BL153" s="15" t="s">
        <v>119</v>
      </c>
      <c r="BM153" s="211" t="s">
        <v>292</v>
      </c>
    </row>
    <row r="154" s="2" customFormat="1" ht="24.65454" customHeight="1">
      <c r="A154" s="36"/>
      <c r="B154" s="37"/>
      <c r="C154" s="218" t="s">
        <v>293</v>
      </c>
      <c r="D154" s="218" t="s">
        <v>123</v>
      </c>
      <c r="E154" s="219" t="s">
        <v>294</v>
      </c>
      <c r="F154" s="220" t="s">
        <v>295</v>
      </c>
      <c r="G154" s="221" t="s">
        <v>291</v>
      </c>
      <c r="H154" s="222">
        <v>0.5</v>
      </c>
      <c r="I154" s="223"/>
      <c r="J154" s="224">
        <f>ROUND(I154*H154,2)</f>
        <v>0</v>
      </c>
      <c r="K154" s="225"/>
      <c r="L154" s="226"/>
      <c r="M154" s="227" t="s">
        <v>19</v>
      </c>
      <c r="N154" s="228" t="s">
        <v>41</v>
      </c>
      <c r="O154" s="82"/>
      <c r="P154" s="209">
        <f>O154*H154</f>
        <v>0</v>
      </c>
      <c r="Q154" s="209">
        <v>0</v>
      </c>
      <c r="R154" s="209">
        <f>Q154*H154</f>
        <v>0</v>
      </c>
      <c r="S154" s="209">
        <v>0</v>
      </c>
      <c r="T154" s="21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11" t="s">
        <v>126</v>
      </c>
      <c r="AT154" s="211" t="s">
        <v>123</v>
      </c>
      <c r="AU154" s="211" t="s">
        <v>80</v>
      </c>
      <c r="AY154" s="15" t="s">
        <v>112</v>
      </c>
      <c r="BE154" s="212">
        <f>IF(N154="základní",J154,0)</f>
        <v>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15" t="s">
        <v>78</v>
      </c>
      <c r="BK154" s="212">
        <f>ROUND(I154*H154,2)</f>
        <v>0</v>
      </c>
      <c r="BL154" s="15" t="s">
        <v>119</v>
      </c>
      <c r="BM154" s="211" t="s">
        <v>296</v>
      </c>
    </row>
    <row r="155" s="2" customFormat="1" ht="44.50909" customHeight="1">
      <c r="A155" s="36"/>
      <c r="B155" s="37"/>
      <c r="C155" s="199" t="s">
        <v>297</v>
      </c>
      <c r="D155" s="199" t="s">
        <v>115</v>
      </c>
      <c r="E155" s="200" t="s">
        <v>298</v>
      </c>
      <c r="F155" s="201" t="s">
        <v>299</v>
      </c>
      <c r="G155" s="202" t="s">
        <v>300</v>
      </c>
      <c r="H155" s="231"/>
      <c r="I155" s="204"/>
      <c r="J155" s="205">
        <f>ROUND(I155*H155,2)</f>
        <v>0</v>
      </c>
      <c r="K155" s="206"/>
      <c r="L155" s="42"/>
      <c r="M155" s="207" t="s">
        <v>19</v>
      </c>
      <c r="N155" s="208" t="s">
        <v>41</v>
      </c>
      <c r="O155" s="82"/>
      <c r="P155" s="209">
        <f>O155*H155</f>
        <v>0</v>
      </c>
      <c r="Q155" s="209">
        <v>0</v>
      </c>
      <c r="R155" s="209">
        <f>Q155*H155</f>
        <v>0</v>
      </c>
      <c r="S155" s="209">
        <v>0</v>
      </c>
      <c r="T155" s="21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11" t="s">
        <v>119</v>
      </c>
      <c r="AT155" s="211" t="s">
        <v>115</v>
      </c>
      <c r="AU155" s="211" t="s">
        <v>80</v>
      </c>
      <c r="AY155" s="15" t="s">
        <v>112</v>
      </c>
      <c r="BE155" s="212">
        <f>IF(N155="základní",J155,0)</f>
        <v>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15" t="s">
        <v>78</v>
      </c>
      <c r="BK155" s="212">
        <f>ROUND(I155*H155,2)</f>
        <v>0</v>
      </c>
      <c r="BL155" s="15" t="s">
        <v>119</v>
      </c>
      <c r="BM155" s="211" t="s">
        <v>301</v>
      </c>
    </row>
    <row r="156" s="2" customFormat="1">
      <c r="A156" s="36"/>
      <c r="B156" s="37"/>
      <c r="C156" s="38"/>
      <c r="D156" s="213" t="s">
        <v>121</v>
      </c>
      <c r="E156" s="38"/>
      <c r="F156" s="214" t="s">
        <v>302</v>
      </c>
      <c r="G156" s="38"/>
      <c r="H156" s="38"/>
      <c r="I156" s="215"/>
      <c r="J156" s="38"/>
      <c r="K156" s="38"/>
      <c r="L156" s="42"/>
      <c r="M156" s="216"/>
      <c r="N156" s="217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121</v>
      </c>
      <c r="AU156" s="15" t="s">
        <v>80</v>
      </c>
    </row>
    <row r="157" s="2" customFormat="1" ht="22.25455" customHeight="1">
      <c r="A157" s="36"/>
      <c r="B157" s="37"/>
      <c r="C157" s="199" t="s">
        <v>303</v>
      </c>
      <c r="D157" s="199" t="s">
        <v>115</v>
      </c>
      <c r="E157" s="200" t="s">
        <v>304</v>
      </c>
      <c r="F157" s="201" t="s">
        <v>305</v>
      </c>
      <c r="G157" s="202" t="s">
        <v>255</v>
      </c>
      <c r="H157" s="203">
        <v>56</v>
      </c>
      <c r="I157" s="204"/>
      <c r="J157" s="205">
        <f>ROUND(I157*H157,2)</f>
        <v>0</v>
      </c>
      <c r="K157" s="206"/>
      <c r="L157" s="42"/>
      <c r="M157" s="207" t="s">
        <v>19</v>
      </c>
      <c r="N157" s="208" t="s">
        <v>41</v>
      </c>
      <c r="O157" s="82"/>
      <c r="P157" s="209">
        <f>O157*H157</f>
        <v>0</v>
      </c>
      <c r="Q157" s="209">
        <v>0</v>
      </c>
      <c r="R157" s="209">
        <f>Q157*H157</f>
        <v>0</v>
      </c>
      <c r="S157" s="209">
        <v>0</v>
      </c>
      <c r="T157" s="21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11" t="s">
        <v>119</v>
      </c>
      <c r="AT157" s="211" t="s">
        <v>115</v>
      </c>
      <c r="AU157" s="211" t="s">
        <v>80</v>
      </c>
      <c r="AY157" s="15" t="s">
        <v>112</v>
      </c>
      <c r="BE157" s="212">
        <f>IF(N157="základní",J157,0)</f>
        <v>0</v>
      </c>
      <c r="BF157" s="212">
        <f>IF(N157="snížená",J157,0)</f>
        <v>0</v>
      </c>
      <c r="BG157" s="212">
        <f>IF(N157="zákl. přenesená",J157,0)</f>
        <v>0</v>
      </c>
      <c r="BH157" s="212">
        <f>IF(N157="sníž. přenesená",J157,0)</f>
        <v>0</v>
      </c>
      <c r="BI157" s="212">
        <f>IF(N157="nulová",J157,0)</f>
        <v>0</v>
      </c>
      <c r="BJ157" s="15" t="s">
        <v>78</v>
      </c>
      <c r="BK157" s="212">
        <f>ROUND(I157*H157,2)</f>
        <v>0</v>
      </c>
      <c r="BL157" s="15" t="s">
        <v>119</v>
      </c>
      <c r="BM157" s="211" t="s">
        <v>306</v>
      </c>
    </row>
    <row r="158" s="2" customFormat="1" ht="15.70909" customHeight="1">
      <c r="A158" s="36"/>
      <c r="B158" s="37"/>
      <c r="C158" s="218" t="s">
        <v>307</v>
      </c>
      <c r="D158" s="218" t="s">
        <v>123</v>
      </c>
      <c r="E158" s="219" t="s">
        <v>308</v>
      </c>
      <c r="F158" s="220" t="s">
        <v>309</v>
      </c>
      <c r="G158" s="221" t="s">
        <v>255</v>
      </c>
      <c r="H158" s="222">
        <v>56</v>
      </c>
      <c r="I158" s="223"/>
      <c r="J158" s="224">
        <f>ROUND(I158*H158,2)</f>
        <v>0</v>
      </c>
      <c r="K158" s="225"/>
      <c r="L158" s="226"/>
      <c r="M158" s="227" t="s">
        <v>19</v>
      </c>
      <c r="N158" s="228" t="s">
        <v>41</v>
      </c>
      <c r="O158" s="82"/>
      <c r="P158" s="209">
        <f>O158*H158</f>
        <v>0</v>
      </c>
      <c r="Q158" s="209">
        <v>0.0040000000000000001</v>
      </c>
      <c r="R158" s="209">
        <f>Q158*H158</f>
        <v>0.22400000000000001</v>
      </c>
      <c r="S158" s="209">
        <v>0</v>
      </c>
      <c r="T158" s="21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11" t="s">
        <v>126</v>
      </c>
      <c r="AT158" s="211" t="s">
        <v>123</v>
      </c>
      <c r="AU158" s="211" t="s">
        <v>80</v>
      </c>
      <c r="AY158" s="15" t="s">
        <v>112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5" t="s">
        <v>78</v>
      </c>
      <c r="BK158" s="212">
        <f>ROUND(I158*H158,2)</f>
        <v>0</v>
      </c>
      <c r="BL158" s="15" t="s">
        <v>119</v>
      </c>
      <c r="BM158" s="211" t="s">
        <v>310</v>
      </c>
    </row>
    <row r="159" s="2" customFormat="1">
      <c r="A159" s="36"/>
      <c r="B159" s="37"/>
      <c r="C159" s="38"/>
      <c r="D159" s="229" t="s">
        <v>183</v>
      </c>
      <c r="E159" s="38"/>
      <c r="F159" s="230" t="s">
        <v>311</v>
      </c>
      <c r="G159" s="38"/>
      <c r="H159" s="38"/>
      <c r="I159" s="215"/>
      <c r="J159" s="38"/>
      <c r="K159" s="38"/>
      <c r="L159" s="42"/>
      <c r="M159" s="216"/>
      <c r="N159" s="217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183</v>
      </c>
      <c r="AU159" s="15" t="s">
        <v>80</v>
      </c>
    </row>
    <row r="160" s="12" customFormat="1" ht="22.8" customHeight="1">
      <c r="A160" s="12"/>
      <c r="B160" s="183"/>
      <c r="C160" s="184"/>
      <c r="D160" s="185" t="s">
        <v>69</v>
      </c>
      <c r="E160" s="197" t="s">
        <v>312</v>
      </c>
      <c r="F160" s="197" t="s">
        <v>313</v>
      </c>
      <c r="G160" s="184"/>
      <c r="H160" s="184"/>
      <c r="I160" s="187"/>
      <c r="J160" s="198">
        <f>BK160</f>
        <v>0</v>
      </c>
      <c r="K160" s="184"/>
      <c r="L160" s="189"/>
      <c r="M160" s="190"/>
      <c r="N160" s="191"/>
      <c r="O160" s="191"/>
      <c r="P160" s="192">
        <f>SUM(P161:P164)</f>
        <v>0</v>
      </c>
      <c r="Q160" s="191"/>
      <c r="R160" s="192">
        <f>SUM(R161:R164)</f>
        <v>0.0024000000000000002</v>
      </c>
      <c r="S160" s="191"/>
      <c r="T160" s="193">
        <f>SUM(T161:T164)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4" t="s">
        <v>80</v>
      </c>
      <c r="AT160" s="195" t="s">
        <v>69</v>
      </c>
      <c r="AU160" s="195" t="s">
        <v>78</v>
      </c>
      <c r="AY160" s="194" t="s">
        <v>112</v>
      </c>
      <c r="BK160" s="196">
        <f>SUM(BK161:BK164)</f>
        <v>0</v>
      </c>
    </row>
    <row r="161" s="2" customFormat="1" ht="24.65454" customHeight="1">
      <c r="A161" s="36"/>
      <c r="B161" s="37"/>
      <c r="C161" s="199" t="s">
        <v>314</v>
      </c>
      <c r="D161" s="199" t="s">
        <v>115</v>
      </c>
      <c r="E161" s="200" t="s">
        <v>315</v>
      </c>
      <c r="F161" s="201" t="s">
        <v>316</v>
      </c>
      <c r="G161" s="202" t="s">
        <v>118</v>
      </c>
      <c r="H161" s="203">
        <v>40</v>
      </c>
      <c r="I161" s="204"/>
      <c r="J161" s="205">
        <f>ROUND(I161*H161,2)</f>
        <v>0</v>
      </c>
      <c r="K161" s="206"/>
      <c r="L161" s="42"/>
      <c r="M161" s="207" t="s">
        <v>19</v>
      </c>
      <c r="N161" s="208" t="s">
        <v>41</v>
      </c>
      <c r="O161" s="82"/>
      <c r="P161" s="209">
        <f>O161*H161</f>
        <v>0</v>
      </c>
      <c r="Q161" s="209">
        <v>0</v>
      </c>
      <c r="R161" s="209">
        <f>Q161*H161</f>
        <v>0</v>
      </c>
      <c r="S161" s="209">
        <v>0</v>
      </c>
      <c r="T161" s="21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11" t="s">
        <v>119</v>
      </c>
      <c r="AT161" s="211" t="s">
        <v>115</v>
      </c>
      <c r="AU161" s="211" t="s">
        <v>80</v>
      </c>
      <c r="AY161" s="15" t="s">
        <v>112</v>
      </c>
      <c r="BE161" s="212">
        <f>IF(N161="základní",J161,0)</f>
        <v>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15" t="s">
        <v>78</v>
      </c>
      <c r="BK161" s="212">
        <f>ROUND(I161*H161,2)</f>
        <v>0</v>
      </c>
      <c r="BL161" s="15" t="s">
        <v>119</v>
      </c>
      <c r="BM161" s="211" t="s">
        <v>317</v>
      </c>
    </row>
    <row r="162" s="2" customFormat="1">
      <c r="A162" s="36"/>
      <c r="B162" s="37"/>
      <c r="C162" s="38"/>
      <c r="D162" s="213" t="s">
        <v>121</v>
      </c>
      <c r="E162" s="38"/>
      <c r="F162" s="214" t="s">
        <v>318</v>
      </c>
      <c r="G162" s="38"/>
      <c r="H162" s="38"/>
      <c r="I162" s="215"/>
      <c r="J162" s="38"/>
      <c r="K162" s="38"/>
      <c r="L162" s="42"/>
      <c r="M162" s="216"/>
      <c r="N162" s="217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121</v>
      </c>
      <c r="AU162" s="15" t="s">
        <v>80</v>
      </c>
    </row>
    <row r="163" s="2" customFormat="1" ht="33.38182" customHeight="1">
      <c r="A163" s="36"/>
      <c r="B163" s="37"/>
      <c r="C163" s="218" t="s">
        <v>319</v>
      </c>
      <c r="D163" s="218" t="s">
        <v>123</v>
      </c>
      <c r="E163" s="219" t="s">
        <v>320</v>
      </c>
      <c r="F163" s="220" t="s">
        <v>321</v>
      </c>
      <c r="G163" s="221" t="s">
        <v>118</v>
      </c>
      <c r="H163" s="222">
        <v>40</v>
      </c>
      <c r="I163" s="223"/>
      <c r="J163" s="224">
        <f>ROUND(I163*H163,2)</f>
        <v>0</v>
      </c>
      <c r="K163" s="225"/>
      <c r="L163" s="226"/>
      <c r="M163" s="227" t="s">
        <v>19</v>
      </c>
      <c r="N163" s="228" t="s">
        <v>41</v>
      </c>
      <c r="O163" s="82"/>
      <c r="P163" s="209">
        <f>O163*H163</f>
        <v>0</v>
      </c>
      <c r="Q163" s="209">
        <v>6.0000000000000002E-05</v>
      </c>
      <c r="R163" s="209">
        <f>Q163*H163</f>
        <v>0.0024000000000000002</v>
      </c>
      <c r="S163" s="209">
        <v>0</v>
      </c>
      <c r="T163" s="21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11" t="s">
        <v>126</v>
      </c>
      <c r="AT163" s="211" t="s">
        <v>123</v>
      </c>
      <c r="AU163" s="211" t="s">
        <v>80</v>
      </c>
      <c r="AY163" s="15" t="s">
        <v>112</v>
      </c>
      <c r="BE163" s="212">
        <f>IF(N163="základní",J163,0)</f>
        <v>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15" t="s">
        <v>78</v>
      </c>
      <c r="BK163" s="212">
        <f>ROUND(I163*H163,2)</f>
        <v>0</v>
      </c>
      <c r="BL163" s="15" t="s">
        <v>119</v>
      </c>
      <c r="BM163" s="211" t="s">
        <v>322</v>
      </c>
    </row>
    <row r="164" s="2" customFormat="1">
      <c r="A164" s="36"/>
      <c r="B164" s="37"/>
      <c r="C164" s="38"/>
      <c r="D164" s="229" t="s">
        <v>183</v>
      </c>
      <c r="E164" s="38"/>
      <c r="F164" s="230" t="s">
        <v>323</v>
      </c>
      <c r="G164" s="38"/>
      <c r="H164" s="38"/>
      <c r="I164" s="215"/>
      <c r="J164" s="38"/>
      <c r="K164" s="38"/>
      <c r="L164" s="42"/>
      <c r="M164" s="216"/>
      <c r="N164" s="217"/>
      <c r="O164" s="82"/>
      <c r="P164" s="82"/>
      <c r="Q164" s="82"/>
      <c r="R164" s="82"/>
      <c r="S164" s="82"/>
      <c r="T164" s="83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183</v>
      </c>
      <c r="AU164" s="15" t="s">
        <v>80</v>
      </c>
    </row>
    <row r="165" s="12" customFormat="1" ht="25.92" customHeight="1">
      <c r="A165" s="12"/>
      <c r="B165" s="183"/>
      <c r="C165" s="184"/>
      <c r="D165" s="185" t="s">
        <v>69</v>
      </c>
      <c r="E165" s="186" t="s">
        <v>324</v>
      </c>
      <c r="F165" s="186" t="s">
        <v>325</v>
      </c>
      <c r="G165" s="184"/>
      <c r="H165" s="184"/>
      <c r="I165" s="187"/>
      <c r="J165" s="188">
        <f>BK165</f>
        <v>0</v>
      </c>
      <c r="K165" s="184"/>
      <c r="L165" s="189"/>
      <c r="M165" s="190"/>
      <c r="N165" s="191"/>
      <c r="O165" s="191"/>
      <c r="P165" s="192">
        <f>SUM(P166:P175)</f>
        <v>0</v>
      </c>
      <c r="Q165" s="191"/>
      <c r="R165" s="192">
        <f>SUM(R166:R175)</f>
        <v>0</v>
      </c>
      <c r="S165" s="191"/>
      <c r="T165" s="193">
        <f>SUM(T166:T175)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94" t="s">
        <v>80</v>
      </c>
      <c r="AT165" s="195" t="s">
        <v>69</v>
      </c>
      <c r="AU165" s="195" t="s">
        <v>70</v>
      </c>
      <c r="AY165" s="194" t="s">
        <v>112</v>
      </c>
      <c r="BK165" s="196">
        <f>SUM(BK166:BK175)</f>
        <v>0</v>
      </c>
    </row>
    <row r="166" s="2" customFormat="1" ht="24.65454" customHeight="1">
      <c r="A166" s="36"/>
      <c r="B166" s="37"/>
      <c r="C166" s="199" t="s">
        <v>326</v>
      </c>
      <c r="D166" s="199" t="s">
        <v>115</v>
      </c>
      <c r="E166" s="200" t="s">
        <v>327</v>
      </c>
      <c r="F166" s="201" t="s">
        <v>328</v>
      </c>
      <c r="G166" s="202" t="s">
        <v>329</v>
      </c>
      <c r="H166" s="203">
        <v>156</v>
      </c>
      <c r="I166" s="204"/>
      <c r="J166" s="205">
        <f>ROUND(I166*H166,2)</f>
        <v>0</v>
      </c>
      <c r="K166" s="206"/>
      <c r="L166" s="42"/>
      <c r="M166" s="207" t="s">
        <v>19</v>
      </c>
      <c r="N166" s="208" t="s">
        <v>41</v>
      </c>
      <c r="O166" s="82"/>
      <c r="P166" s="209">
        <f>O166*H166</f>
        <v>0</v>
      </c>
      <c r="Q166" s="209">
        <v>0</v>
      </c>
      <c r="R166" s="209">
        <f>Q166*H166</f>
        <v>0</v>
      </c>
      <c r="S166" s="209">
        <v>0</v>
      </c>
      <c r="T166" s="21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11" t="s">
        <v>119</v>
      </c>
      <c r="AT166" s="211" t="s">
        <v>115</v>
      </c>
      <c r="AU166" s="211" t="s">
        <v>78</v>
      </c>
      <c r="AY166" s="15" t="s">
        <v>112</v>
      </c>
      <c r="BE166" s="212">
        <f>IF(N166="základní",J166,0)</f>
        <v>0</v>
      </c>
      <c r="BF166" s="212">
        <f>IF(N166="snížená",J166,0)</f>
        <v>0</v>
      </c>
      <c r="BG166" s="212">
        <f>IF(N166="zákl. přenesená",J166,0)</f>
        <v>0</v>
      </c>
      <c r="BH166" s="212">
        <f>IF(N166="sníž. přenesená",J166,0)</f>
        <v>0</v>
      </c>
      <c r="BI166" s="212">
        <f>IF(N166="nulová",J166,0)</f>
        <v>0</v>
      </c>
      <c r="BJ166" s="15" t="s">
        <v>78</v>
      </c>
      <c r="BK166" s="212">
        <f>ROUND(I166*H166,2)</f>
        <v>0</v>
      </c>
      <c r="BL166" s="15" t="s">
        <v>119</v>
      </c>
      <c r="BM166" s="211" t="s">
        <v>330</v>
      </c>
    </row>
    <row r="167" s="2" customFormat="1">
      <c r="A167" s="36"/>
      <c r="B167" s="37"/>
      <c r="C167" s="38"/>
      <c r="D167" s="229" t="s">
        <v>183</v>
      </c>
      <c r="E167" s="38"/>
      <c r="F167" s="230" t="s">
        <v>331</v>
      </c>
      <c r="G167" s="38"/>
      <c r="H167" s="38"/>
      <c r="I167" s="215"/>
      <c r="J167" s="38"/>
      <c r="K167" s="38"/>
      <c r="L167" s="42"/>
      <c r="M167" s="216"/>
      <c r="N167" s="217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183</v>
      </c>
      <c r="AU167" s="15" t="s">
        <v>78</v>
      </c>
    </row>
    <row r="168" s="2" customFormat="1" ht="24.65454" customHeight="1">
      <c r="A168" s="36"/>
      <c r="B168" s="37"/>
      <c r="C168" s="199" t="s">
        <v>332</v>
      </c>
      <c r="D168" s="199" t="s">
        <v>115</v>
      </c>
      <c r="E168" s="200" t="s">
        <v>333</v>
      </c>
      <c r="F168" s="201" t="s">
        <v>334</v>
      </c>
      <c r="G168" s="202" t="s">
        <v>329</v>
      </c>
      <c r="H168" s="203">
        <v>156</v>
      </c>
      <c r="I168" s="204"/>
      <c r="J168" s="205">
        <f>ROUND(I168*H168,2)</f>
        <v>0</v>
      </c>
      <c r="K168" s="206"/>
      <c r="L168" s="42"/>
      <c r="M168" s="207" t="s">
        <v>19</v>
      </c>
      <c r="N168" s="208" t="s">
        <v>41</v>
      </c>
      <c r="O168" s="82"/>
      <c r="P168" s="209">
        <f>O168*H168</f>
        <v>0</v>
      </c>
      <c r="Q168" s="209">
        <v>0</v>
      </c>
      <c r="R168" s="209">
        <f>Q168*H168</f>
        <v>0</v>
      </c>
      <c r="S168" s="209">
        <v>0</v>
      </c>
      <c r="T168" s="21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11" t="s">
        <v>119</v>
      </c>
      <c r="AT168" s="211" t="s">
        <v>115</v>
      </c>
      <c r="AU168" s="211" t="s">
        <v>78</v>
      </c>
      <c r="AY168" s="15" t="s">
        <v>112</v>
      </c>
      <c r="BE168" s="212">
        <f>IF(N168="základní",J168,0)</f>
        <v>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15" t="s">
        <v>78</v>
      </c>
      <c r="BK168" s="212">
        <f>ROUND(I168*H168,2)</f>
        <v>0</v>
      </c>
      <c r="BL168" s="15" t="s">
        <v>119</v>
      </c>
      <c r="BM168" s="211" t="s">
        <v>335</v>
      </c>
    </row>
    <row r="169" s="2" customFormat="1">
      <c r="A169" s="36"/>
      <c r="B169" s="37"/>
      <c r="C169" s="38"/>
      <c r="D169" s="229" t="s">
        <v>183</v>
      </c>
      <c r="E169" s="38"/>
      <c r="F169" s="230" t="s">
        <v>336</v>
      </c>
      <c r="G169" s="38"/>
      <c r="H169" s="38"/>
      <c r="I169" s="215"/>
      <c r="J169" s="38"/>
      <c r="K169" s="38"/>
      <c r="L169" s="42"/>
      <c r="M169" s="216"/>
      <c r="N169" s="217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183</v>
      </c>
      <c r="AU169" s="15" t="s">
        <v>78</v>
      </c>
    </row>
    <row r="170" s="2" customFormat="1" ht="24.65454" customHeight="1">
      <c r="A170" s="36"/>
      <c r="B170" s="37"/>
      <c r="C170" s="199" t="s">
        <v>337</v>
      </c>
      <c r="D170" s="199" t="s">
        <v>115</v>
      </c>
      <c r="E170" s="200" t="s">
        <v>338</v>
      </c>
      <c r="F170" s="201" t="s">
        <v>339</v>
      </c>
      <c r="G170" s="202" t="s">
        <v>255</v>
      </c>
      <c r="H170" s="203">
        <v>4</v>
      </c>
      <c r="I170" s="204"/>
      <c r="J170" s="205">
        <f>ROUND(I170*H170,2)</f>
        <v>0</v>
      </c>
      <c r="K170" s="206"/>
      <c r="L170" s="42"/>
      <c r="M170" s="207" t="s">
        <v>19</v>
      </c>
      <c r="N170" s="208" t="s">
        <v>41</v>
      </c>
      <c r="O170" s="82"/>
      <c r="P170" s="209">
        <f>O170*H170</f>
        <v>0</v>
      </c>
      <c r="Q170" s="209">
        <v>0</v>
      </c>
      <c r="R170" s="209">
        <f>Q170*H170</f>
        <v>0</v>
      </c>
      <c r="S170" s="209">
        <v>0</v>
      </c>
      <c r="T170" s="21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11" t="s">
        <v>119</v>
      </c>
      <c r="AT170" s="211" t="s">
        <v>115</v>
      </c>
      <c r="AU170" s="211" t="s">
        <v>78</v>
      </c>
      <c r="AY170" s="15" t="s">
        <v>112</v>
      </c>
      <c r="BE170" s="212">
        <f>IF(N170="základní",J170,0)</f>
        <v>0</v>
      </c>
      <c r="BF170" s="212">
        <f>IF(N170="snížená",J170,0)</f>
        <v>0</v>
      </c>
      <c r="BG170" s="212">
        <f>IF(N170="zákl. přenesená",J170,0)</f>
        <v>0</v>
      </c>
      <c r="BH170" s="212">
        <f>IF(N170="sníž. přenesená",J170,0)</f>
        <v>0</v>
      </c>
      <c r="BI170" s="212">
        <f>IF(N170="nulová",J170,0)</f>
        <v>0</v>
      </c>
      <c r="BJ170" s="15" t="s">
        <v>78</v>
      </c>
      <c r="BK170" s="212">
        <f>ROUND(I170*H170,2)</f>
        <v>0</v>
      </c>
      <c r="BL170" s="15" t="s">
        <v>119</v>
      </c>
      <c r="BM170" s="211" t="s">
        <v>340</v>
      </c>
    </row>
    <row r="171" s="2" customFormat="1">
      <c r="A171" s="36"/>
      <c r="B171" s="37"/>
      <c r="C171" s="38"/>
      <c r="D171" s="229" t="s">
        <v>183</v>
      </c>
      <c r="E171" s="38"/>
      <c r="F171" s="230" t="s">
        <v>341</v>
      </c>
      <c r="G171" s="38"/>
      <c r="H171" s="38"/>
      <c r="I171" s="215"/>
      <c r="J171" s="38"/>
      <c r="K171" s="38"/>
      <c r="L171" s="42"/>
      <c r="M171" s="216"/>
      <c r="N171" s="217"/>
      <c r="O171" s="82"/>
      <c r="P171" s="82"/>
      <c r="Q171" s="82"/>
      <c r="R171" s="82"/>
      <c r="S171" s="82"/>
      <c r="T171" s="83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183</v>
      </c>
      <c r="AU171" s="15" t="s">
        <v>78</v>
      </c>
    </row>
    <row r="172" s="2" customFormat="1" ht="24.65454" customHeight="1">
      <c r="A172" s="36"/>
      <c r="B172" s="37"/>
      <c r="C172" s="218" t="s">
        <v>342</v>
      </c>
      <c r="D172" s="218" t="s">
        <v>123</v>
      </c>
      <c r="E172" s="219" t="s">
        <v>343</v>
      </c>
      <c r="F172" s="220" t="s">
        <v>344</v>
      </c>
      <c r="G172" s="221" t="s">
        <v>255</v>
      </c>
      <c r="H172" s="222">
        <v>2</v>
      </c>
      <c r="I172" s="223"/>
      <c r="J172" s="224">
        <f>ROUND(I172*H172,2)</f>
        <v>0</v>
      </c>
      <c r="K172" s="225"/>
      <c r="L172" s="226"/>
      <c r="M172" s="227" t="s">
        <v>19</v>
      </c>
      <c r="N172" s="228" t="s">
        <v>41</v>
      </c>
      <c r="O172" s="82"/>
      <c r="P172" s="209">
        <f>O172*H172</f>
        <v>0</v>
      </c>
      <c r="Q172" s="209">
        <v>0</v>
      </c>
      <c r="R172" s="209">
        <f>Q172*H172</f>
        <v>0</v>
      </c>
      <c r="S172" s="209">
        <v>0</v>
      </c>
      <c r="T172" s="21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11" t="s">
        <v>126</v>
      </c>
      <c r="AT172" s="211" t="s">
        <v>123</v>
      </c>
      <c r="AU172" s="211" t="s">
        <v>78</v>
      </c>
      <c r="AY172" s="15" t="s">
        <v>112</v>
      </c>
      <c r="BE172" s="212">
        <f>IF(N172="základní",J172,0)</f>
        <v>0</v>
      </c>
      <c r="BF172" s="212">
        <f>IF(N172="snížená",J172,0)</f>
        <v>0</v>
      </c>
      <c r="BG172" s="212">
        <f>IF(N172="zákl. přenesená",J172,0)</f>
        <v>0</v>
      </c>
      <c r="BH172" s="212">
        <f>IF(N172="sníž. přenesená",J172,0)</f>
        <v>0</v>
      </c>
      <c r="BI172" s="212">
        <f>IF(N172="nulová",J172,0)</f>
        <v>0</v>
      </c>
      <c r="BJ172" s="15" t="s">
        <v>78</v>
      </c>
      <c r="BK172" s="212">
        <f>ROUND(I172*H172,2)</f>
        <v>0</v>
      </c>
      <c r="BL172" s="15" t="s">
        <v>119</v>
      </c>
      <c r="BM172" s="211" t="s">
        <v>345</v>
      </c>
    </row>
    <row r="173" s="2" customFormat="1" ht="15.70909" customHeight="1">
      <c r="A173" s="36"/>
      <c r="B173" s="37"/>
      <c r="C173" s="218" t="s">
        <v>346</v>
      </c>
      <c r="D173" s="218" t="s">
        <v>123</v>
      </c>
      <c r="E173" s="219" t="s">
        <v>347</v>
      </c>
      <c r="F173" s="220" t="s">
        <v>348</v>
      </c>
      <c r="G173" s="221" t="s">
        <v>255</v>
      </c>
      <c r="H173" s="222">
        <v>2</v>
      </c>
      <c r="I173" s="223"/>
      <c r="J173" s="224">
        <f>ROUND(I173*H173,2)</f>
        <v>0</v>
      </c>
      <c r="K173" s="225"/>
      <c r="L173" s="226"/>
      <c r="M173" s="227" t="s">
        <v>19</v>
      </c>
      <c r="N173" s="228" t="s">
        <v>41</v>
      </c>
      <c r="O173" s="82"/>
      <c r="P173" s="209">
        <f>O173*H173</f>
        <v>0</v>
      </c>
      <c r="Q173" s="209">
        <v>0</v>
      </c>
      <c r="R173" s="209">
        <f>Q173*H173</f>
        <v>0</v>
      </c>
      <c r="S173" s="209">
        <v>0</v>
      </c>
      <c r="T173" s="21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11" t="s">
        <v>126</v>
      </c>
      <c r="AT173" s="211" t="s">
        <v>123</v>
      </c>
      <c r="AU173" s="211" t="s">
        <v>78</v>
      </c>
      <c r="AY173" s="15" t="s">
        <v>112</v>
      </c>
      <c r="BE173" s="212">
        <f>IF(N173="základní",J173,0)</f>
        <v>0</v>
      </c>
      <c r="BF173" s="212">
        <f>IF(N173="snížená",J173,0)</f>
        <v>0</v>
      </c>
      <c r="BG173" s="212">
        <f>IF(N173="zákl. přenesená",J173,0)</f>
        <v>0</v>
      </c>
      <c r="BH173" s="212">
        <f>IF(N173="sníž. přenesená",J173,0)</f>
        <v>0</v>
      </c>
      <c r="BI173" s="212">
        <f>IF(N173="nulová",J173,0)</f>
        <v>0</v>
      </c>
      <c r="BJ173" s="15" t="s">
        <v>78</v>
      </c>
      <c r="BK173" s="212">
        <f>ROUND(I173*H173,2)</f>
        <v>0</v>
      </c>
      <c r="BL173" s="15" t="s">
        <v>119</v>
      </c>
      <c r="BM173" s="211" t="s">
        <v>349</v>
      </c>
    </row>
    <row r="174" s="2" customFormat="1" ht="15.70909" customHeight="1">
      <c r="A174" s="36"/>
      <c r="B174" s="37"/>
      <c r="C174" s="218" t="s">
        <v>350</v>
      </c>
      <c r="D174" s="218" t="s">
        <v>123</v>
      </c>
      <c r="E174" s="219" t="s">
        <v>351</v>
      </c>
      <c r="F174" s="220" t="s">
        <v>352</v>
      </c>
      <c r="G174" s="221" t="s">
        <v>255</v>
      </c>
      <c r="H174" s="222">
        <v>2</v>
      </c>
      <c r="I174" s="223"/>
      <c r="J174" s="224">
        <f>ROUND(I174*H174,2)</f>
        <v>0</v>
      </c>
      <c r="K174" s="225"/>
      <c r="L174" s="226"/>
      <c r="M174" s="227" t="s">
        <v>19</v>
      </c>
      <c r="N174" s="228" t="s">
        <v>41</v>
      </c>
      <c r="O174" s="82"/>
      <c r="P174" s="209">
        <f>O174*H174</f>
        <v>0</v>
      </c>
      <c r="Q174" s="209">
        <v>0</v>
      </c>
      <c r="R174" s="209">
        <f>Q174*H174</f>
        <v>0</v>
      </c>
      <c r="S174" s="209">
        <v>0</v>
      </c>
      <c r="T174" s="21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11" t="s">
        <v>126</v>
      </c>
      <c r="AT174" s="211" t="s">
        <v>123</v>
      </c>
      <c r="AU174" s="211" t="s">
        <v>78</v>
      </c>
      <c r="AY174" s="15" t="s">
        <v>112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15" t="s">
        <v>78</v>
      </c>
      <c r="BK174" s="212">
        <f>ROUND(I174*H174,2)</f>
        <v>0</v>
      </c>
      <c r="BL174" s="15" t="s">
        <v>119</v>
      </c>
      <c r="BM174" s="211" t="s">
        <v>353</v>
      </c>
    </row>
    <row r="175" s="2" customFormat="1" ht="49.30909" customHeight="1">
      <c r="A175" s="36"/>
      <c r="B175" s="37"/>
      <c r="C175" s="218" t="s">
        <v>354</v>
      </c>
      <c r="D175" s="218" t="s">
        <v>123</v>
      </c>
      <c r="E175" s="219" t="s">
        <v>355</v>
      </c>
      <c r="F175" s="220" t="s">
        <v>356</v>
      </c>
      <c r="G175" s="221" t="s">
        <v>255</v>
      </c>
      <c r="H175" s="222">
        <v>2</v>
      </c>
      <c r="I175" s="223"/>
      <c r="J175" s="224">
        <f>ROUND(I175*H175,2)</f>
        <v>0</v>
      </c>
      <c r="K175" s="225"/>
      <c r="L175" s="226"/>
      <c r="M175" s="227" t="s">
        <v>19</v>
      </c>
      <c r="N175" s="228" t="s">
        <v>41</v>
      </c>
      <c r="O175" s="82"/>
      <c r="P175" s="209">
        <f>O175*H175</f>
        <v>0</v>
      </c>
      <c r="Q175" s="209">
        <v>0</v>
      </c>
      <c r="R175" s="209">
        <f>Q175*H175</f>
        <v>0</v>
      </c>
      <c r="S175" s="209">
        <v>0</v>
      </c>
      <c r="T175" s="21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11" t="s">
        <v>126</v>
      </c>
      <c r="AT175" s="211" t="s">
        <v>123</v>
      </c>
      <c r="AU175" s="211" t="s">
        <v>78</v>
      </c>
      <c r="AY175" s="15" t="s">
        <v>112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15" t="s">
        <v>78</v>
      </c>
      <c r="BK175" s="212">
        <f>ROUND(I175*H175,2)</f>
        <v>0</v>
      </c>
      <c r="BL175" s="15" t="s">
        <v>119</v>
      </c>
      <c r="BM175" s="211" t="s">
        <v>357</v>
      </c>
    </row>
    <row r="176" s="12" customFormat="1" ht="25.92" customHeight="1">
      <c r="A176" s="12"/>
      <c r="B176" s="183"/>
      <c r="C176" s="184"/>
      <c r="D176" s="185" t="s">
        <v>69</v>
      </c>
      <c r="E176" s="186" t="s">
        <v>123</v>
      </c>
      <c r="F176" s="186" t="s">
        <v>358</v>
      </c>
      <c r="G176" s="184"/>
      <c r="H176" s="184"/>
      <c r="I176" s="187"/>
      <c r="J176" s="188">
        <f>BK176</f>
        <v>0</v>
      </c>
      <c r="K176" s="184"/>
      <c r="L176" s="189"/>
      <c r="M176" s="190"/>
      <c r="N176" s="191"/>
      <c r="O176" s="191"/>
      <c r="P176" s="192">
        <f>P177+P224</f>
        <v>0</v>
      </c>
      <c r="Q176" s="191"/>
      <c r="R176" s="192">
        <f>R177+R224</f>
        <v>0.033299999999999996</v>
      </c>
      <c r="S176" s="191"/>
      <c r="T176" s="193">
        <f>T177+T224</f>
        <v>0.30740999999999996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94" t="s">
        <v>128</v>
      </c>
      <c r="AT176" s="195" t="s">
        <v>69</v>
      </c>
      <c r="AU176" s="195" t="s">
        <v>70</v>
      </c>
      <c r="AY176" s="194" t="s">
        <v>112</v>
      </c>
      <c r="BK176" s="196">
        <f>BK177+BK224</f>
        <v>0</v>
      </c>
    </row>
    <row r="177" s="12" customFormat="1" ht="22.8" customHeight="1">
      <c r="A177" s="12"/>
      <c r="B177" s="183"/>
      <c r="C177" s="184"/>
      <c r="D177" s="185" t="s">
        <v>69</v>
      </c>
      <c r="E177" s="197" t="s">
        <v>359</v>
      </c>
      <c r="F177" s="197" t="s">
        <v>360</v>
      </c>
      <c r="G177" s="184"/>
      <c r="H177" s="184"/>
      <c r="I177" s="187"/>
      <c r="J177" s="198">
        <f>BK177</f>
        <v>0</v>
      </c>
      <c r="K177" s="184"/>
      <c r="L177" s="189"/>
      <c r="M177" s="190"/>
      <c r="N177" s="191"/>
      <c r="O177" s="191"/>
      <c r="P177" s="192">
        <f>SUM(P178:P223)</f>
        <v>0</v>
      </c>
      <c r="Q177" s="191"/>
      <c r="R177" s="192">
        <f>SUM(R178:R223)</f>
        <v>0.010800000000000001</v>
      </c>
      <c r="S177" s="191"/>
      <c r="T177" s="193">
        <f>SUM(T178:T223)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94" t="s">
        <v>128</v>
      </c>
      <c r="AT177" s="195" t="s">
        <v>69</v>
      </c>
      <c r="AU177" s="195" t="s">
        <v>78</v>
      </c>
      <c r="AY177" s="194" t="s">
        <v>112</v>
      </c>
      <c r="BK177" s="196">
        <f>SUM(BK178:BK223)</f>
        <v>0</v>
      </c>
    </row>
    <row r="178" s="2" customFormat="1" ht="33.38182" customHeight="1">
      <c r="A178" s="36"/>
      <c r="B178" s="37"/>
      <c r="C178" s="199" t="s">
        <v>361</v>
      </c>
      <c r="D178" s="199" t="s">
        <v>115</v>
      </c>
      <c r="E178" s="200" t="s">
        <v>362</v>
      </c>
      <c r="F178" s="201" t="s">
        <v>363</v>
      </c>
      <c r="G178" s="202" t="s">
        <v>255</v>
      </c>
      <c r="H178" s="203">
        <v>3</v>
      </c>
      <c r="I178" s="204"/>
      <c r="J178" s="205">
        <f>ROUND(I178*H178,2)</f>
        <v>0</v>
      </c>
      <c r="K178" s="206"/>
      <c r="L178" s="42"/>
      <c r="M178" s="207" t="s">
        <v>19</v>
      </c>
      <c r="N178" s="208" t="s">
        <v>41</v>
      </c>
      <c r="O178" s="82"/>
      <c r="P178" s="209">
        <f>O178*H178</f>
        <v>0</v>
      </c>
      <c r="Q178" s="209">
        <v>0</v>
      </c>
      <c r="R178" s="209">
        <f>Q178*H178</f>
        <v>0</v>
      </c>
      <c r="S178" s="209">
        <v>0</v>
      </c>
      <c r="T178" s="21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11" t="s">
        <v>364</v>
      </c>
      <c r="AT178" s="211" t="s">
        <v>115</v>
      </c>
      <c r="AU178" s="211" t="s">
        <v>80</v>
      </c>
      <c r="AY178" s="15" t="s">
        <v>112</v>
      </c>
      <c r="BE178" s="212">
        <f>IF(N178="základní",J178,0)</f>
        <v>0</v>
      </c>
      <c r="BF178" s="212">
        <f>IF(N178="snížená",J178,0)</f>
        <v>0</v>
      </c>
      <c r="BG178" s="212">
        <f>IF(N178="zákl. přenesená",J178,0)</f>
        <v>0</v>
      </c>
      <c r="BH178" s="212">
        <f>IF(N178="sníž. přenesená",J178,0)</f>
        <v>0</v>
      </c>
      <c r="BI178" s="212">
        <f>IF(N178="nulová",J178,0)</f>
        <v>0</v>
      </c>
      <c r="BJ178" s="15" t="s">
        <v>78</v>
      </c>
      <c r="BK178" s="212">
        <f>ROUND(I178*H178,2)</f>
        <v>0</v>
      </c>
      <c r="BL178" s="15" t="s">
        <v>364</v>
      </c>
      <c r="BM178" s="211" t="s">
        <v>365</v>
      </c>
    </row>
    <row r="179" s="2" customFormat="1" ht="24.65454" customHeight="1">
      <c r="A179" s="36"/>
      <c r="B179" s="37"/>
      <c r="C179" s="218" t="s">
        <v>366</v>
      </c>
      <c r="D179" s="218" t="s">
        <v>123</v>
      </c>
      <c r="E179" s="219" t="s">
        <v>367</v>
      </c>
      <c r="F179" s="220" t="s">
        <v>368</v>
      </c>
      <c r="G179" s="221" t="s">
        <v>255</v>
      </c>
      <c r="H179" s="222">
        <v>2</v>
      </c>
      <c r="I179" s="223"/>
      <c r="J179" s="224">
        <f>ROUND(I179*H179,2)</f>
        <v>0</v>
      </c>
      <c r="K179" s="225"/>
      <c r="L179" s="226"/>
      <c r="M179" s="227" t="s">
        <v>19</v>
      </c>
      <c r="N179" s="228" t="s">
        <v>41</v>
      </c>
      <c r="O179" s="82"/>
      <c r="P179" s="209">
        <f>O179*H179</f>
        <v>0</v>
      </c>
      <c r="Q179" s="209">
        <v>0</v>
      </c>
      <c r="R179" s="209">
        <f>Q179*H179</f>
        <v>0</v>
      </c>
      <c r="S179" s="209">
        <v>0</v>
      </c>
      <c r="T179" s="21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11" t="s">
        <v>369</v>
      </c>
      <c r="AT179" s="211" t="s">
        <v>123</v>
      </c>
      <c r="AU179" s="211" t="s">
        <v>80</v>
      </c>
      <c r="AY179" s="15" t="s">
        <v>112</v>
      </c>
      <c r="BE179" s="212">
        <f>IF(N179="základní",J179,0)</f>
        <v>0</v>
      </c>
      <c r="BF179" s="212">
        <f>IF(N179="snížená",J179,0)</f>
        <v>0</v>
      </c>
      <c r="BG179" s="212">
        <f>IF(N179="zákl. přenesená",J179,0)</f>
        <v>0</v>
      </c>
      <c r="BH179" s="212">
        <f>IF(N179="sníž. přenesená",J179,0)</f>
        <v>0</v>
      </c>
      <c r="BI179" s="212">
        <f>IF(N179="nulová",J179,0)</f>
        <v>0</v>
      </c>
      <c r="BJ179" s="15" t="s">
        <v>78</v>
      </c>
      <c r="BK179" s="212">
        <f>ROUND(I179*H179,2)</f>
        <v>0</v>
      </c>
      <c r="BL179" s="15" t="s">
        <v>369</v>
      </c>
      <c r="BM179" s="211" t="s">
        <v>370</v>
      </c>
    </row>
    <row r="180" s="2" customFormat="1" ht="66.76363" customHeight="1">
      <c r="A180" s="36"/>
      <c r="B180" s="37"/>
      <c r="C180" s="218" t="s">
        <v>371</v>
      </c>
      <c r="D180" s="218" t="s">
        <v>123</v>
      </c>
      <c r="E180" s="219" t="s">
        <v>372</v>
      </c>
      <c r="F180" s="220" t="s">
        <v>373</v>
      </c>
      <c r="G180" s="221" t="s">
        <v>255</v>
      </c>
      <c r="H180" s="222">
        <v>2</v>
      </c>
      <c r="I180" s="223"/>
      <c r="J180" s="224">
        <f>ROUND(I180*H180,2)</f>
        <v>0</v>
      </c>
      <c r="K180" s="225"/>
      <c r="L180" s="226"/>
      <c r="M180" s="227" t="s">
        <v>19</v>
      </c>
      <c r="N180" s="228" t="s">
        <v>41</v>
      </c>
      <c r="O180" s="82"/>
      <c r="P180" s="209">
        <f>O180*H180</f>
        <v>0</v>
      </c>
      <c r="Q180" s="209">
        <v>0</v>
      </c>
      <c r="R180" s="209">
        <f>Q180*H180</f>
        <v>0</v>
      </c>
      <c r="S180" s="209">
        <v>0</v>
      </c>
      <c r="T180" s="21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11" t="s">
        <v>369</v>
      </c>
      <c r="AT180" s="211" t="s">
        <v>123</v>
      </c>
      <c r="AU180" s="211" t="s">
        <v>80</v>
      </c>
      <c r="AY180" s="15" t="s">
        <v>112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15" t="s">
        <v>78</v>
      </c>
      <c r="BK180" s="212">
        <f>ROUND(I180*H180,2)</f>
        <v>0</v>
      </c>
      <c r="BL180" s="15" t="s">
        <v>369</v>
      </c>
      <c r="BM180" s="211" t="s">
        <v>374</v>
      </c>
    </row>
    <row r="181" s="2" customFormat="1" ht="44.50909" customHeight="1">
      <c r="A181" s="36"/>
      <c r="B181" s="37"/>
      <c r="C181" s="218" t="s">
        <v>375</v>
      </c>
      <c r="D181" s="218" t="s">
        <v>123</v>
      </c>
      <c r="E181" s="219" t="s">
        <v>376</v>
      </c>
      <c r="F181" s="220" t="s">
        <v>377</v>
      </c>
      <c r="G181" s="221" t="s">
        <v>255</v>
      </c>
      <c r="H181" s="222">
        <v>2</v>
      </c>
      <c r="I181" s="223"/>
      <c r="J181" s="224">
        <f>ROUND(I181*H181,2)</f>
        <v>0</v>
      </c>
      <c r="K181" s="225"/>
      <c r="L181" s="226"/>
      <c r="M181" s="227" t="s">
        <v>19</v>
      </c>
      <c r="N181" s="228" t="s">
        <v>41</v>
      </c>
      <c r="O181" s="82"/>
      <c r="P181" s="209">
        <f>O181*H181</f>
        <v>0</v>
      </c>
      <c r="Q181" s="209">
        <v>0</v>
      </c>
      <c r="R181" s="209">
        <f>Q181*H181</f>
        <v>0</v>
      </c>
      <c r="S181" s="209">
        <v>0</v>
      </c>
      <c r="T181" s="21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11" t="s">
        <v>369</v>
      </c>
      <c r="AT181" s="211" t="s">
        <v>123</v>
      </c>
      <c r="AU181" s="211" t="s">
        <v>80</v>
      </c>
      <c r="AY181" s="15" t="s">
        <v>112</v>
      </c>
      <c r="BE181" s="212">
        <f>IF(N181="základní",J181,0)</f>
        <v>0</v>
      </c>
      <c r="BF181" s="212">
        <f>IF(N181="snížená",J181,0)</f>
        <v>0</v>
      </c>
      <c r="BG181" s="212">
        <f>IF(N181="zákl. přenesená",J181,0)</f>
        <v>0</v>
      </c>
      <c r="BH181" s="212">
        <f>IF(N181="sníž. přenesená",J181,0)</f>
        <v>0</v>
      </c>
      <c r="BI181" s="212">
        <f>IF(N181="nulová",J181,0)</f>
        <v>0</v>
      </c>
      <c r="BJ181" s="15" t="s">
        <v>78</v>
      </c>
      <c r="BK181" s="212">
        <f>ROUND(I181*H181,2)</f>
        <v>0</v>
      </c>
      <c r="BL181" s="15" t="s">
        <v>369</v>
      </c>
      <c r="BM181" s="211" t="s">
        <v>378</v>
      </c>
    </row>
    <row r="182" s="2" customFormat="1" ht="24.65454" customHeight="1">
      <c r="A182" s="36"/>
      <c r="B182" s="37"/>
      <c r="C182" s="218" t="s">
        <v>379</v>
      </c>
      <c r="D182" s="218" t="s">
        <v>123</v>
      </c>
      <c r="E182" s="219" t="s">
        <v>380</v>
      </c>
      <c r="F182" s="220" t="s">
        <v>381</v>
      </c>
      <c r="G182" s="221" t="s">
        <v>255</v>
      </c>
      <c r="H182" s="222">
        <v>1</v>
      </c>
      <c r="I182" s="223"/>
      <c r="J182" s="224">
        <f>ROUND(I182*H182,2)</f>
        <v>0</v>
      </c>
      <c r="K182" s="225"/>
      <c r="L182" s="226"/>
      <c r="M182" s="227" t="s">
        <v>19</v>
      </c>
      <c r="N182" s="228" t="s">
        <v>41</v>
      </c>
      <c r="O182" s="82"/>
      <c r="P182" s="209">
        <f>O182*H182</f>
        <v>0</v>
      </c>
      <c r="Q182" s="209">
        <v>0</v>
      </c>
      <c r="R182" s="209">
        <f>Q182*H182</f>
        <v>0</v>
      </c>
      <c r="S182" s="209">
        <v>0</v>
      </c>
      <c r="T182" s="21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11" t="s">
        <v>369</v>
      </c>
      <c r="AT182" s="211" t="s">
        <v>123</v>
      </c>
      <c r="AU182" s="211" t="s">
        <v>80</v>
      </c>
      <c r="AY182" s="15" t="s">
        <v>112</v>
      </c>
      <c r="BE182" s="212">
        <f>IF(N182="základní",J182,0)</f>
        <v>0</v>
      </c>
      <c r="BF182" s="212">
        <f>IF(N182="snížená",J182,0)</f>
        <v>0</v>
      </c>
      <c r="BG182" s="212">
        <f>IF(N182="zákl. přenesená",J182,0)</f>
        <v>0</v>
      </c>
      <c r="BH182" s="212">
        <f>IF(N182="sníž. přenesená",J182,0)</f>
        <v>0</v>
      </c>
      <c r="BI182" s="212">
        <f>IF(N182="nulová",J182,0)</f>
        <v>0</v>
      </c>
      <c r="BJ182" s="15" t="s">
        <v>78</v>
      </c>
      <c r="BK182" s="212">
        <f>ROUND(I182*H182,2)</f>
        <v>0</v>
      </c>
      <c r="BL182" s="15" t="s">
        <v>369</v>
      </c>
      <c r="BM182" s="211" t="s">
        <v>382</v>
      </c>
    </row>
    <row r="183" s="2" customFormat="1" ht="15.70909" customHeight="1">
      <c r="A183" s="36"/>
      <c r="B183" s="37"/>
      <c r="C183" s="199" t="s">
        <v>383</v>
      </c>
      <c r="D183" s="199" t="s">
        <v>115</v>
      </c>
      <c r="E183" s="200" t="s">
        <v>384</v>
      </c>
      <c r="F183" s="201" t="s">
        <v>385</v>
      </c>
      <c r="G183" s="202" t="s">
        <v>255</v>
      </c>
      <c r="H183" s="203">
        <v>2</v>
      </c>
      <c r="I183" s="204"/>
      <c r="J183" s="205">
        <f>ROUND(I183*H183,2)</f>
        <v>0</v>
      </c>
      <c r="K183" s="206"/>
      <c r="L183" s="42"/>
      <c r="M183" s="207" t="s">
        <v>19</v>
      </c>
      <c r="N183" s="208" t="s">
        <v>41</v>
      </c>
      <c r="O183" s="82"/>
      <c r="P183" s="209">
        <f>O183*H183</f>
        <v>0</v>
      </c>
      <c r="Q183" s="209">
        <v>0</v>
      </c>
      <c r="R183" s="209">
        <f>Q183*H183</f>
        <v>0</v>
      </c>
      <c r="S183" s="209">
        <v>0</v>
      </c>
      <c r="T183" s="21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11" t="s">
        <v>364</v>
      </c>
      <c r="AT183" s="211" t="s">
        <v>115</v>
      </c>
      <c r="AU183" s="211" t="s">
        <v>80</v>
      </c>
      <c r="AY183" s="15" t="s">
        <v>112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15" t="s">
        <v>78</v>
      </c>
      <c r="BK183" s="212">
        <f>ROUND(I183*H183,2)</f>
        <v>0</v>
      </c>
      <c r="BL183" s="15" t="s">
        <v>364</v>
      </c>
      <c r="BM183" s="211" t="s">
        <v>386</v>
      </c>
    </row>
    <row r="184" s="2" customFormat="1" ht="15.70909" customHeight="1">
      <c r="A184" s="36"/>
      <c r="B184" s="37"/>
      <c r="C184" s="218" t="s">
        <v>387</v>
      </c>
      <c r="D184" s="218" t="s">
        <v>123</v>
      </c>
      <c r="E184" s="219" t="s">
        <v>388</v>
      </c>
      <c r="F184" s="220" t="s">
        <v>389</v>
      </c>
      <c r="G184" s="221" t="s">
        <v>255</v>
      </c>
      <c r="H184" s="222">
        <v>2</v>
      </c>
      <c r="I184" s="223"/>
      <c r="J184" s="224">
        <f>ROUND(I184*H184,2)</f>
        <v>0</v>
      </c>
      <c r="K184" s="225"/>
      <c r="L184" s="226"/>
      <c r="M184" s="227" t="s">
        <v>19</v>
      </c>
      <c r="N184" s="228" t="s">
        <v>41</v>
      </c>
      <c r="O184" s="82"/>
      <c r="P184" s="209">
        <f>O184*H184</f>
        <v>0</v>
      </c>
      <c r="Q184" s="209">
        <v>0</v>
      </c>
      <c r="R184" s="209">
        <f>Q184*H184</f>
        <v>0</v>
      </c>
      <c r="S184" s="209">
        <v>0</v>
      </c>
      <c r="T184" s="21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11" t="s">
        <v>369</v>
      </c>
      <c r="AT184" s="211" t="s">
        <v>123</v>
      </c>
      <c r="AU184" s="211" t="s">
        <v>80</v>
      </c>
      <c r="AY184" s="15" t="s">
        <v>112</v>
      </c>
      <c r="BE184" s="212">
        <f>IF(N184="základní",J184,0)</f>
        <v>0</v>
      </c>
      <c r="BF184" s="212">
        <f>IF(N184="snížená",J184,0)</f>
        <v>0</v>
      </c>
      <c r="BG184" s="212">
        <f>IF(N184="zákl. přenesená",J184,0)</f>
        <v>0</v>
      </c>
      <c r="BH184" s="212">
        <f>IF(N184="sníž. přenesená",J184,0)</f>
        <v>0</v>
      </c>
      <c r="BI184" s="212">
        <f>IF(N184="nulová",J184,0)</f>
        <v>0</v>
      </c>
      <c r="BJ184" s="15" t="s">
        <v>78</v>
      </c>
      <c r="BK184" s="212">
        <f>ROUND(I184*H184,2)</f>
        <v>0</v>
      </c>
      <c r="BL184" s="15" t="s">
        <v>369</v>
      </c>
      <c r="BM184" s="211" t="s">
        <v>390</v>
      </c>
    </row>
    <row r="185" s="2" customFormat="1" ht="38.18182" customHeight="1">
      <c r="A185" s="36"/>
      <c r="B185" s="37"/>
      <c r="C185" s="199" t="s">
        <v>391</v>
      </c>
      <c r="D185" s="199" t="s">
        <v>115</v>
      </c>
      <c r="E185" s="200" t="s">
        <v>392</v>
      </c>
      <c r="F185" s="201" t="s">
        <v>393</v>
      </c>
      <c r="G185" s="202" t="s">
        <v>255</v>
      </c>
      <c r="H185" s="203">
        <v>11</v>
      </c>
      <c r="I185" s="204"/>
      <c r="J185" s="205">
        <f>ROUND(I185*H185,2)</f>
        <v>0</v>
      </c>
      <c r="K185" s="206"/>
      <c r="L185" s="42"/>
      <c r="M185" s="207" t="s">
        <v>19</v>
      </c>
      <c r="N185" s="208" t="s">
        <v>41</v>
      </c>
      <c r="O185" s="82"/>
      <c r="P185" s="209">
        <f>O185*H185</f>
        <v>0</v>
      </c>
      <c r="Q185" s="209">
        <v>0</v>
      </c>
      <c r="R185" s="209">
        <f>Q185*H185</f>
        <v>0</v>
      </c>
      <c r="S185" s="209">
        <v>0</v>
      </c>
      <c r="T185" s="21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11" t="s">
        <v>364</v>
      </c>
      <c r="AT185" s="211" t="s">
        <v>115</v>
      </c>
      <c r="AU185" s="211" t="s">
        <v>80</v>
      </c>
      <c r="AY185" s="15" t="s">
        <v>112</v>
      </c>
      <c r="BE185" s="212">
        <f>IF(N185="základní",J185,0)</f>
        <v>0</v>
      </c>
      <c r="BF185" s="212">
        <f>IF(N185="snížená",J185,0)</f>
        <v>0</v>
      </c>
      <c r="BG185" s="212">
        <f>IF(N185="zákl. přenesená",J185,0)</f>
        <v>0</v>
      </c>
      <c r="BH185" s="212">
        <f>IF(N185="sníž. přenesená",J185,0)</f>
        <v>0</v>
      </c>
      <c r="BI185" s="212">
        <f>IF(N185="nulová",J185,0)</f>
        <v>0</v>
      </c>
      <c r="BJ185" s="15" t="s">
        <v>78</v>
      </c>
      <c r="BK185" s="212">
        <f>ROUND(I185*H185,2)</f>
        <v>0</v>
      </c>
      <c r="BL185" s="15" t="s">
        <v>364</v>
      </c>
      <c r="BM185" s="211" t="s">
        <v>394</v>
      </c>
    </row>
    <row r="186" s="2" customFormat="1" ht="24.65454" customHeight="1">
      <c r="A186" s="36"/>
      <c r="B186" s="37"/>
      <c r="C186" s="218" t="s">
        <v>395</v>
      </c>
      <c r="D186" s="218" t="s">
        <v>123</v>
      </c>
      <c r="E186" s="219" t="s">
        <v>396</v>
      </c>
      <c r="F186" s="220" t="s">
        <v>397</v>
      </c>
      <c r="G186" s="221" t="s">
        <v>255</v>
      </c>
      <c r="H186" s="222">
        <v>11</v>
      </c>
      <c r="I186" s="223"/>
      <c r="J186" s="224">
        <f>ROUND(I186*H186,2)</f>
        <v>0</v>
      </c>
      <c r="K186" s="225"/>
      <c r="L186" s="226"/>
      <c r="M186" s="227" t="s">
        <v>19</v>
      </c>
      <c r="N186" s="228" t="s">
        <v>41</v>
      </c>
      <c r="O186" s="82"/>
      <c r="P186" s="209">
        <f>O186*H186</f>
        <v>0</v>
      </c>
      <c r="Q186" s="209">
        <v>0</v>
      </c>
      <c r="R186" s="209">
        <f>Q186*H186</f>
        <v>0</v>
      </c>
      <c r="S186" s="209">
        <v>0</v>
      </c>
      <c r="T186" s="21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11" t="s">
        <v>369</v>
      </c>
      <c r="AT186" s="211" t="s">
        <v>123</v>
      </c>
      <c r="AU186" s="211" t="s">
        <v>80</v>
      </c>
      <c r="AY186" s="15" t="s">
        <v>112</v>
      </c>
      <c r="BE186" s="212">
        <f>IF(N186="základní",J186,0)</f>
        <v>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15" t="s">
        <v>78</v>
      </c>
      <c r="BK186" s="212">
        <f>ROUND(I186*H186,2)</f>
        <v>0</v>
      </c>
      <c r="BL186" s="15" t="s">
        <v>369</v>
      </c>
      <c r="BM186" s="211" t="s">
        <v>398</v>
      </c>
    </row>
    <row r="187" s="2" customFormat="1" ht="15.70909" customHeight="1">
      <c r="A187" s="36"/>
      <c r="B187" s="37"/>
      <c r="C187" s="199" t="s">
        <v>399</v>
      </c>
      <c r="D187" s="199" t="s">
        <v>115</v>
      </c>
      <c r="E187" s="200" t="s">
        <v>400</v>
      </c>
      <c r="F187" s="201" t="s">
        <v>401</v>
      </c>
      <c r="G187" s="202" t="s">
        <v>255</v>
      </c>
      <c r="H187" s="203">
        <v>12</v>
      </c>
      <c r="I187" s="204"/>
      <c r="J187" s="205">
        <f>ROUND(I187*H187,2)</f>
        <v>0</v>
      </c>
      <c r="K187" s="206"/>
      <c r="L187" s="42"/>
      <c r="M187" s="207" t="s">
        <v>19</v>
      </c>
      <c r="N187" s="208" t="s">
        <v>41</v>
      </c>
      <c r="O187" s="82"/>
      <c r="P187" s="209">
        <f>O187*H187</f>
        <v>0</v>
      </c>
      <c r="Q187" s="209">
        <v>0</v>
      </c>
      <c r="R187" s="209">
        <f>Q187*H187</f>
        <v>0</v>
      </c>
      <c r="S187" s="209">
        <v>0</v>
      </c>
      <c r="T187" s="21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11" t="s">
        <v>364</v>
      </c>
      <c r="AT187" s="211" t="s">
        <v>115</v>
      </c>
      <c r="AU187" s="211" t="s">
        <v>80</v>
      </c>
      <c r="AY187" s="15" t="s">
        <v>112</v>
      </c>
      <c r="BE187" s="212">
        <f>IF(N187="základní",J187,0)</f>
        <v>0</v>
      </c>
      <c r="BF187" s="212">
        <f>IF(N187="snížená",J187,0)</f>
        <v>0</v>
      </c>
      <c r="BG187" s="212">
        <f>IF(N187="zákl. přenesená",J187,0)</f>
        <v>0</v>
      </c>
      <c r="BH187" s="212">
        <f>IF(N187="sníž. přenesená",J187,0)</f>
        <v>0</v>
      </c>
      <c r="BI187" s="212">
        <f>IF(N187="nulová",J187,0)</f>
        <v>0</v>
      </c>
      <c r="BJ187" s="15" t="s">
        <v>78</v>
      </c>
      <c r="BK187" s="212">
        <f>ROUND(I187*H187,2)</f>
        <v>0</v>
      </c>
      <c r="BL187" s="15" t="s">
        <v>364</v>
      </c>
      <c r="BM187" s="211" t="s">
        <v>402</v>
      </c>
    </row>
    <row r="188" s="2" customFormat="1" ht="24.65454" customHeight="1">
      <c r="A188" s="36"/>
      <c r="B188" s="37"/>
      <c r="C188" s="218" t="s">
        <v>403</v>
      </c>
      <c r="D188" s="218" t="s">
        <v>123</v>
      </c>
      <c r="E188" s="219" t="s">
        <v>404</v>
      </c>
      <c r="F188" s="220" t="s">
        <v>405</v>
      </c>
      <c r="G188" s="221" t="s">
        <v>255</v>
      </c>
      <c r="H188" s="222">
        <v>12</v>
      </c>
      <c r="I188" s="223"/>
      <c r="J188" s="224">
        <f>ROUND(I188*H188,2)</f>
        <v>0</v>
      </c>
      <c r="K188" s="225"/>
      <c r="L188" s="226"/>
      <c r="M188" s="227" t="s">
        <v>19</v>
      </c>
      <c r="N188" s="228" t="s">
        <v>41</v>
      </c>
      <c r="O188" s="82"/>
      <c r="P188" s="209">
        <f>O188*H188</f>
        <v>0</v>
      </c>
      <c r="Q188" s="209">
        <v>0</v>
      </c>
      <c r="R188" s="209">
        <f>Q188*H188</f>
        <v>0</v>
      </c>
      <c r="S188" s="209">
        <v>0</v>
      </c>
      <c r="T188" s="21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11" t="s">
        <v>369</v>
      </c>
      <c r="AT188" s="211" t="s">
        <v>123</v>
      </c>
      <c r="AU188" s="211" t="s">
        <v>80</v>
      </c>
      <c r="AY188" s="15" t="s">
        <v>112</v>
      </c>
      <c r="BE188" s="212">
        <f>IF(N188="základní",J188,0)</f>
        <v>0</v>
      </c>
      <c r="BF188" s="212">
        <f>IF(N188="snížená",J188,0)</f>
        <v>0</v>
      </c>
      <c r="BG188" s="212">
        <f>IF(N188="zákl. přenesená",J188,0)</f>
        <v>0</v>
      </c>
      <c r="BH188" s="212">
        <f>IF(N188="sníž. přenesená",J188,0)</f>
        <v>0</v>
      </c>
      <c r="BI188" s="212">
        <f>IF(N188="nulová",J188,0)</f>
        <v>0</v>
      </c>
      <c r="BJ188" s="15" t="s">
        <v>78</v>
      </c>
      <c r="BK188" s="212">
        <f>ROUND(I188*H188,2)</f>
        <v>0</v>
      </c>
      <c r="BL188" s="15" t="s">
        <v>369</v>
      </c>
      <c r="BM188" s="211" t="s">
        <v>406</v>
      </c>
    </row>
    <row r="189" s="2" customFormat="1" ht="15.70909" customHeight="1">
      <c r="A189" s="36"/>
      <c r="B189" s="37"/>
      <c r="C189" s="199" t="s">
        <v>407</v>
      </c>
      <c r="D189" s="199" t="s">
        <v>115</v>
      </c>
      <c r="E189" s="200" t="s">
        <v>408</v>
      </c>
      <c r="F189" s="201" t="s">
        <v>409</v>
      </c>
      <c r="G189" s="202" t="s">
        <v>255</v>
      </c>
      <c r="H189" s="203">
        <v>2</v>
      </c>
      <c r="I189" s="204"/>
      <c r="J189" s="205">
        <f>ROUND(I189*H189,2)</f>
        <v>0</v>
      </c>
      <c r="K189" s="206"/>
      <c r="L189" s="42"/>
      <c r="M189" s="207" t="s">
        <v>19</v>
      </c>
      <c r="N189" s="208" t="s">
        <v>41</v>
      </c>
      <c r="O189" s="82"/>
      <c r="P189" s="209">
        <f>O189*H189</f>
        <v>0</v>
      </c>
      <c r="Q189" s="209">
        <v>0</v>
      </c>
      <c r="R189" s="209">
        <f>Q189*H189</f>
        <v>0</v>
      </c>
      <c r="S189" s="209">
        <v>0</v>
      </c>
      <c r="T189" s="21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11" t="s">
        <v>364</v>
      </c>
      <c r="AT189" s="211" t="s">
        <v>115</v>
      </c>
      <c r="AU189" s="211" t="s">
        <v>80</v>
      </c>
      <c r="AY189" s="15" t="s">
        <v>112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15" t="s">
        <v>78</v>
      </c>
      <c r="BK189" s="212">
        <f>ROUND(I189*H189,2)</f>
        <v>0</v>
      </c>
      <c r="BL189" s="15" t="s">
        <v>364</v>
      </c>
      <c r="BM189" s="211" t="s">
        <v>410</v>
      </c>
    </row>
    <row r="190" s="2" customFormat="1" ht="24.65454" customHeight="1">
      <c r="A190" s="36"/>
      <c r="B190" s="37"/>
      <c r="C190" s="218" t="s">
        <v>411</v>
      </c>
      <c r="D190" s="218" t="s">
        <v>123</v>
      </c>
      <c r="E190" s="219" t="s">
        <v>412</v>
      </c>
      <c r="F190" s="220" t="s">
        <v>413</v>
      </c>
      <c r="G190" s="221" t="s">
        <v>255</v>
      </c>
      <c r="H190" s="222">
        <v>2</v>
      </c>
      <c r="I190" s="223"/>
      <c r="J190" s="224">
        <f>ROUND(I190*H190,2)</f>
        <v>0</v>
      </c>
      <c r="K190" s="225"/>
      <c r="L190" s="226"/>
      <c r="M190" s="227" t="s">
        <v>19</v>
      </c>
      <c r="N190" s="228" t="s">
        <v>41</v>
      </c>
      <c r="O190" s="82"/>
      <c r="P190" s="209">
        <f>O190*H190</f>
        <v>0</v>
      </c>
      <c r="Q190" s="209">
        <v>0</v>
      </c>
      <c r="R190" s="209">
        <f>Q190*H190</f>
        <v>0</v>
      </c>
      <c r="S190" s="209">
        <v>0</v>
      </c>
      <c r="T190" s="21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11" t="s">
        <v>369</v>
      </c>
      <c r="AT190" s="211" t="s">
        <v>123</v>
      </c>
      <c r="AU190" s="211" t="s">
        <v>80</v>
      </c>
      <c r="AY190" s="15" t="s">
        <v>112</v>
      </c>
      <c r="BE190" s="212">
        <f>IF(N190="základní",J190,0)</f>
        <v>0</v>
      </c>
      <c r="BF190" s="212">
        <f>IF(N190="snížená",J190,0)</f>
        <v>0</v>
      </c>
      <c r="BG190" s="212">
        <f>IF(N190="zákl. přenesená",J190,0)</f>
        <v>0</v>
      </c>
      <c r="BH190" s="212">
        <f>IF(N190="sníž. přenesená",J190,0)</f>
        <v>0</v>
      </c>
      <c r="BI190" s="212">
        <f>IF(N190="nulová",J190,0)</f>
        <v>0</v>
      </c>
      <c r="BJ190" s="15" t="s">
        <v>78</v>
      </c>
      <c r="BK190" s="212">
        <f>ROUND(I190*H190,2)</f>
        <v>0</v>
      </c>
      <c r="BL190" s="15" t="s">
        <v>369</v>
      </c>
      <c r="BM190" s="211" t="s">
        <v>414</v>
      </c>
    </row>
    <row r="191" s="2" customFormat="1" ht="22.25455" customHeight="1">
      <c r="A191" s="36"/>
      <c r="B191" s="37"/>
      <c r="C191" s="199" t="s">
        <v>364</v>
      </c>
      <c r="D191" s="199" t="s">
        <v>115</v>
      </c>
      <c r="E191" s="200" t="s">
        <v>415</v>
      </c>
      <c r="F191" s="201" t="s">
        <v>416</v>
      </c>
      <c r="G191" s="202" t="s">
        <v>255</v>
      </c>
      <c r="H191" s="203">
        <v>3</v>
      </c>
      <c r="I191" s="204"/>
      <c r="J191" s="205">
        <f>ROUND(I191*H191,2)</f>
        <v>0</v>
      </c>
      <c r="K191" s="206"/>
      <c r="L191" s="42"/>
      <c r="M191" s="207" t="s">
        <v>19</v>
      </c>
      <c r="N191" s="208" t="s">
        <v>41</v>
      </c>
      <c r="O191" s="82"/>
      <c r="P191" s="209">
        <f>O191*H191</f>
        <v>0</v>
      </c>
      <c r="Q191" s="209">
        <v>0</v>
      </c>
      <c r="R191" s="209">
        <f>Q191*H191</f>
        <v>0</v>
      </c>
      <c r="S191" s="209">
        <v>0</v>
      </c>
      <c r="T191" s="21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11" t="s">
        <v>364</v>
      </c>
      <c r="AT191" s="211" t="s">
        <v>115</v>
      </c>
      <c r="AU191" s="211" t="s">
        <v>80</v>
      </c>
      <c r="AY191" s="15" t="s">
        <v>112</v>
      </c>
      <c r="BE191" s="212">
        <f>IF(N191="základní",J191,0)</f>
        <v>0</v>
      </c>
      <c r="BF191" s="212">
        <f>IF(N191="snížená",J191,0)</f>
        <v>0</v>
      </c>
      <c r="BG191" s="212">
        <f>IF(N191="zákl. přenesená",J191,0)</f>
        <v>0</v>
      </c>
      <c r="BH191" s="212">
        <f>IF(N191="sníž. přenesená",J191,0)</f>
        <v>0</v>
      </c>
      <c r="BI191" s="212">
        <f>IF(N191="nulová",J191,0)</f>
        <v>0</v>
      </c>
      <c r="BJ191" s="15" t="s">
        <v>78</v>
      </c>
      <c r="BK191" s="212">
        <f>ROUND(I191*H191,2)</f>
        <v>0</v>
      </c>
      <c r="BL191" s="15" t="s">
        <v>364</v>
      </c>
      <c r="BM191" s="211" t="s">
        <v>417</v>
      </c>
    </row>
    <row r="192" s="2" customFormat="1" ht="38.18182" customHeight="1">
      <c r="A192" s="36"/>
      <c r="B192" s="37"/>
      <c r="C192" s="218" t="s">
        <v>418</v>
      </c>
      <c r="D192" s="218" t="s">
        <v>123</v>
      </c>
      <c r="E192" s="219" t="s">
        <v>419</v>
      </c>
      <c r="F192" s="220" t="s">
        <v>420</v>
      </c>
      <c r="G192" s="221" t="s">
        <v>255</v>
      </c>
      <c r="H192" s="222">
        <v>3</v>
      </c>
      <c r="I192" s="223"/>
      <c r="J192" s="224">
        <f>ROUND(I192*H192,2)</f>
        <v>0</v>
      </c>
      <c r="K192" s="225"/>
      <c r="L192" s="226"/>
      <c r="M192" s="227" t="s">
        <v>19</v>
      </c>
      <c r="N192" s="228" t="s">
        <v>41</v>
      </c>
      <c r="O192" s="82"/>
      <c r="P192" s="209">
        <f>O192*H192</f>
        <v>0</v>
      </c>
      <c r="Q192" s="209">
        <v>0</v>
      </c>
      <c r="R192" s="209">
        <f>Q192*H192</f>
        <v>0</v>
      </c>
      <c r="S192" s="209">
        <v>0</v>
      </c>
      <c r="T192" s="21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11" t="s">
        <v>369</v>
      </c>
      <c r="AT192" s="211" t="s">
        <v>123</v>
      </c>
      <c r="AU192" s="211" t="s">
        <v>80</v>
      </c>
      <c r="AY192" s="15" t="s">
        <v>112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15" t="s">
        <v>78</v>
      </c>
      <c r="BK192" s="212">
        <f>ROUND(I192*H192,2)</f>
        <v>0</v>
      </c>
      <c r="BL192" s="15" t="s">
        <v>369</v>
      </c>
      <c r="BM192" s="211" t="s">
        <v>421</v>
      </c>
    </row>
    <row r="193" s="2" customFormat="1" ht="15.70909" customHeight="1">
      <c r="A193" s="36"/>
      <c r="B193" s="37"/>
      <c r="C193" s="199" t="s">
        <v>422</v>
      </c>
      <c r="D193" s="199" t="s">
        <v>115</v>
      </c>
      <c r="E193" s="200" t="s">
        <v>423</v>
      </c>
      <c r="F193" s="201" t="s">
        <v>424</v>
      </c>
      <c r="G193" s="202" t="s">
        <v>255</v>
      </c>
      <c r="H193" s="203">
        <v>10</v>
      </c>
      <c r="I193" s="204"/>
      <c r="J193" s="205">
        <f>ROUND(I193*H193,2)</f>
        <v>0</v>
      </c>
      <c r="K193" s="206"/>
      <c r="L193" s="42"/>
      <c r="M193" s="207" t="s">
        <v>19</v>
      </c>
      <c r="N193" s="208" t="s">
        <v>41</v>
      </c>
      <c r="O193" s="82"/>
      <c r="P193" s="209">
        <f>O193*H193</f>
        <v>0</v>
      </c>
      <c r="Q193" s="209">
        <v>0</v>
      </c>
      <c r="R193" s="209">
        <f>Q193*H193</f>
        <v>0</v>
      </c>
      <c r="S193" s="209">
        <v>0</v>
      </c>
      <c r="T193" s="21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11" t="s">
        <v>364</v>
      </c>
      <c r="AT193" s="211" t="s">
        <v>115</v>
      </c>
      <c r="AU193" s="211" t="s">
        <v>80</v>
      </c>
      <c r="AY193" s="15" t="s">
        <v>112</v>
      </c>
      <c r="BE193" s="212">
        <f>IF(N193="základní",J193,0)</f>
        <v>0</v>
      </c>
      <c r="BF193" s="212">
        <f>IF(N193="snížená",J193,0)</f>
        <v>0</v>
      </c>
      <c r="BG193" s="212">
        <f>IF(N193="zákl. přenesená",J193,0)</f>
        <v>0</v>
      </c>
      <c r="BH193" s="212">
        <f>IF(N193="sníž. přenesená",J193,0)</f>
        <v>0</v>
      </c>
      <c r="BI193" s="212">
        <f>IF(N193="nulová",J193,0)</f>
        <v>0</v>
      </c>
      <c r="BJ193" s="15" t="s">
        <v>78</v>
      </c>
      <c r="BK193" s="212">
        <f>ROUND(I193*H193,2)</f>
        <v>0</v>
      </c>
      <c r="BL193" s="15" t="s">
        <v>364</v>
      </c>
      <c r="BM193" s="211" t="s">
        <v>425</v>
      </c>
    </row>
    <row r="194" s="2" customFormat="1" ht="24.65454" customHeight="1">
      <c r="A194" s="36"/>
      <c r="B194" s="37"/>
      <c r="C194" s="218" t="s">
        <v>426</v>
      </c>
      <c r="D194" s="218" t="s">
        <v>123</v>
      </c>
      <c r="E194" s="219" t="s">
        <v>427</v>
      </c>
      <c r="F194" s="220" t="s">
        <v>428</v>
      </c>
      <c r="G194" s="221" t="s">
        <v>255</v>
      </c>
      <c r="H194" s="222">
        <v>10</v>
      </c>
      <c r="I194" s="223"/>
      <c r="J194" s="224">
        <f>ROUND(I194*H194,2)</f>
        <v>0</v>
      </c>
      <c r="K194" s="225"/>
      <c r="L194" s="226"/>
      <c r="M194" s="227" t="s">
        <v>19</v>
      </c>
      <c r="N194" s="228" t="s">
        <v>41</v>
      </c>
      <c r="O194" s="82"/>
      <c r="P194" s="209">
        <f>O194*H194</f>
        <v>0</v>
      </c>
      <c r="Q194" s="209">
        <v>0</v>
      </c>
      <c r="R194" s="209">
        <f>Q194*H194</f>
        <v>0</v>
      </c>
      <c r="S194" s="209">
        <v>0</v>
      </c>
      <c r="T194" s="21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11" t="s">
        <v>429</v>
      </c>
      <c r="AT194" s="211" t="s">
        <v>123</v>
      </c>
      <c r="AU194" s="211" t="s">
        <v>80</v>
      </c>
      <c r="AY194" s="15" t="s">
        <v>112</v>
      </c>
      <c r="BE194" s="212">
        <f>IF(N194="základní",J194,0)</f>
        <v>0</v>
      </c>
      <c r="BF194" s="212">
        <f>IF(N194="snížená",J194,0)</f>
        <v>0</v>
      </c>
      <c r="BG194" s="212">
        <f>IF(N194="zákl. přenesená",J194,0)</f>
        <v>0</v>
      </c>
      <c r="BH194" s="212">
        <f>IF(N194="sníž. přenesená",J194,0)</f>
        <v>0</v>
      </c>
      <c r="BI194" s="212">
        <f>IF(N194="nulová",J194,0)</f>
        <v>0</v>
      </c>
      <c r="BJ194" s="15" t="s">
        <v>78</v>
      </c>
      <c r="BK194" s="212">
        <f>ROUND(I194*H194,2)</f>
        <v>0</v>
      </c>
      <c r="BL194" s="15" t="s">
        <v>364</v>
      </c>
      <c r="BM194" s="211" t="s">
        <v>430</v>
      </c>
    </row>
    <row r="195" s="2" customFormat="1" ht="15.70909" customHeight="1">
      <c r="A195" s="36"/>
      <c r="B195" s="37"/>
      <c r="C195" s="199" t="s">
        <v>431</v>
      </c>
      <c r="D195" s="199" t="s">
        <v>115</v>
      </c>
      <c r="E195" s="200" t="s">
        <v>432</v>
      </c>
      <c r="F195" s="201" t="s">
        <v>433</v>
      </c>
      <c r="G195" s="202" t="s">
        <v>255</v>
      </c>
      <c r="H195" s="203">
        <v>3</v>
      </c>
      <c r="I195" s="204"/>
      <c r="J195" s="205">
        <f>ROUND(I195*H195,2)</f>
        <v>0</v>
      </c>
      <c r="K195" s="206"/>
      <c r="L195" s="42"/>
      <c r="M195" s="207" t="s">
        <v>19</v>
      </c>
      <c r="N195" s="208" t="s">
        <v>41</v>
      </c>
      <c r="O195" s="82"/>
      <c r="P195" s="209">
        <f>O195*H195</f>
        <v>0</v>
      </c>
      <c r="Q195" s="209">
        <v>0</v>
      </c>
      <c r="R195" s="209">
        <f>Q195*H195</f>
        <v>0</v>
      </c>
      <c r="S195" s="209">
        <v>0</v>
      </c>
      <c r="T195" s="21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11" t="s">
        <v>364</v>
      </c>
      <c r="AT195" s="211" t="s">
        <v>115</v>
      </c>
      <c r="AU195" s="211" t="s">
        <v>80</v>
      </c>
      <c r="AY195" s="15" t="s">
        <v>112</v>
      </c>
      <c r="BE195" s="212">
        <f>IF(N195="základní",J195,0)</f>
        <v>0</v>
      </c>
      <c r="BF195" s="212">
        <f>IF(N195="snížená",J195,0)</f>
        <v>0</v>
      </c>
      <c r="BG195" s="212">
        <f>IF(N195="zákl. přenesená",J195,0)</f>
        <v>0</v>
      </c>
      <c r="BH195" s="212">
        <f>IF(N195="sníž. přenesená",J195,0)</f>
        <v>0</v>
      </c>
      <c r="BI195" s="212">
        <f>IF(N195="nulová",J195,0)</f>
        <v>0</v>
      </c>
      <c r="BJ195" s="15" t="s">
        <v>78</v>
      </c>
      <c r="BK195" s="212">
        <f>ROUND(I195*H195,2)</f>
        <v>0</v>
      </c>
      <c r="BL195" s="15" t="s">
        <v>364</v>
      </c>
      <c r="BM195" s="211" t="s">
        <v>434</v>
      </c>
    </row>
    <row r="196" s="2" customFormat="1" ht="44.50909" customHeight="1">
      <c r="A196" s="36"/>
      <c r="B196" s="37"/>
      <c r="C196" s="218" t="s">
        <v>435</v>
      </c>
      <c r="D196" s="218" t="s">
        <v>123</v>
      </c>
      <c r="E196" s="219" t="s">
        <v>436</v>
      </c>
      <c r="F196" s="220" t="s">
        <v>437</v>
      </c>
      <c r="G196" s="221" t="s">
        <v>255</v>
      </c>
      <c r="H196" s="222">
        <v>3</v>
      </c>
      <c r="I196" s="223"/>
      <c r="J196" s="224">
        <f>ROUND(I196*H196,2)</f>
        <v>0</v>
      </c>
      <c r="K196" s="225"/>
      <c r="L196" s="226"/>
      <c r="M196" s="227" t="s">
        <v>19</v>
      </c>
      <c r="N196" s="228" t="s">
        <v>41</v>
      </c>
      <c r="O196" s="82"/>
      <c r="P196" s="209">
        <f>O196*H196</f>
        <v>0</v>
      </c>
      <c r="Q196" s="209">
        <v>0</v>
      </c>
      <c r="R196" s="209">
        <f>Q196*H196</f>
        <v>0</v>
      </c>
      <c r="S196" s="209">
        <v>0</v>
      </c>
      <c r="T196" s="21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11" t="s">
        <v>429</v>
      </c>
      <c r="AT196" s="211" t="s">
        <v>123</v>
      </c>
      <c r="AU196" s="211" t="s">
        <v>80</v>
      </c>
      <c r="AY196" s="15" t="s">
        <v>112</v>
      </c>
      <c r="BE196" s="212">
        <f>IF(N196="základní",J196,0)</f>
        <v>0</v>
      </c>
      <c r="BF196" s="212">
        <f>IF(N196="snížená",J196,0)</f>
        <v>0</v>
      </c>
      <c r="BG196" s="212">
        <f>IF(N196="zákl. přenesená",J196,0)</f>
        <v>0</v>
      </c>
      <c r="BH196" s="212">
        <f>IF(N196="sníž. přenesená",J196,0)</f>
        <v>0</v>
      </c>
      <c r="BI196" s="212">
        <f>IF(N196="nulová",J196,0)</f>
        <v>0</v>
      </c>
      <c r="BJ196" s="15" t="s">
        <v>78</v>
      </c>
      <c r="BK196" s="212">
        <f>ROUND(I196*H196,2)</f>
        <v>0</v>
      </c>
      <c r="BL196" s="15" t="s">
        <v>364</v>
      </c>
      <c r="BM196" s="211" t="s">
        <v>438</v>
      </c>
    </row>
    <row r="197" s="2" customFormat="1" ht="15.70909" customHeight="1">
      <c r="A197" s="36"/>
      <c r="B197" s="37"/>
      <c r="C197" s="199" t="s">
        <v>439</v>
      </c>
      <c r="D197" s="199" t="s">
        <v>115</v>
      </c>
      <c r="E197" s="200" t="s">
        <v>440</v>
      </c>
      <c r="F197" s="201" t="s">
        <v>441</v>
      </c>
      <c r="G197" s="202" t="s">
        <v>255</v>
      </c>
      <c r="H197" s="203">
        <v>1</v>
      </c>
      <c r="I197" s="204"/>
      <c r="J197" s="205">
        <f>ROUND(I197*H197,2)</f>
        <v>0</v>
      </c>
      <c r="K197" s="206"/>
      <c r="L197" s="42"/>
      <c r="M197" s="207" t="s">
        <v>19</v>
      </c>
      <c r="N197" s="208" t="s">
        <v>41</v>
      </c>
      <c r="O197" s="82"/>
      <c r="P197" s="209">
        <f>O197*H197</f>
        <v>0</v>
      </c>
      <c r="Q197" s="209">
        <v>0</v>
      </c>
      <c r="R197" s="209">
        <f>Q197*H197</f>
        <v>0</v>
      </c>
      <c r="S197" s="209">
        <v>0</v>
      </c>
      <c r="T197" s="21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11" t="s">
        <v>364</v>
      </c>
      <c r="AT197" s="211" t="s">
        <v>115</v>
      </c>
      <c r="AU197" s="211" t="s">
        <v>80</v>
      </c>
      <c r="AY197" s="15" t="s">
        <v>112</v>
      </c>
      <c r="BE197" s="212">
        <f>IF(N197="základní",J197,0)</f>
        <v>0</v>
      </c>
      <c r="BF197" s="212">
        <f>IF(N197="snížená",J197,0)</f>
        <v>0</v>
      </c>
      <c r="BG197" s="212">
        <f>IF(N197="zákl. přenesená",J197,0)</f>
        <v>0</v>
      </c>
      <c r="BH197" s="212">
        <f>IF(N197="sníž. přenesená",J197,0)</f>
        <v>0</v>
      </c>
      <c r="BI197" s="212">
        <f>IF(N197="nulová",J197,0)</f>
        <v>0</v>
      </c>
      <c r="BJ197" s="15" t="s">
        <v>78</v>
      </c>
      <c r="BK197" s="212">
        <f>ROUND(I197*H197,2)</f>
        <v>0</v>
      </c>
      <c r="BL197" s="15" t="s">
        <v>364</v>
      </c>
      <c r="BM197" s="211" t="s">
        <v>442</v>
      </c>
    </row>
    <row r="198" s="2" customFormat="1" ht="15.70909" customHeight="1">
      <c r="A198" s="36"/>
      <c r="B198" s="37"/>
      <c r="C198" s="218" t="s">
        <v>443</v>
      </c>
      <c r="D198" s="218" t="s">
        <v>123</v>
      </c>
      <c r="E198" s="219" t="s">
        <v>444</v>
      </c>
      <c r="F198" s="220" t="s">
        <v>445</v>
      </c>
      <c r="G198" s="221" t="s">
        <v>255</v>
      </c>
      <c r="H198" s="222">
        <v>1</v>
      </c>
      <c r="I198" s="223"/>
      <c r="J198" s="224">
        <f>ROUND(I198*H198,2)</f>
        <v>0</v>
      </c>
      <c r="K198" s="225"/>
      <c r="L198" s="226"/>
      <c r="M198" s="227" t="s">
        <v>19</v>
      </c>
      <c r="N198" s="228" t="s">
        <v>41</v>
      </c>
      <c r="O198" s="82"/>
      <c r="P198" s="209">
        <f>O198*H198</f>
        <v>0</v>
      </c>
      <c r="Q198" s="209">
        <v>0</v>
      </c>
      <c r="R198" s="209">
        <f>Q198*H198</f>
        <v>0</v>
      </c>
      <c r="S198" s="209">
        <v>0</v>
      </c>
      <c r="T198" s="21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11" t="s">
        <v>369</v>
      </c>
      <c r="AT198" s="211" t="s">
        <v>123</v>
      </c>
      <c r="AU198" s="211" t="s">
        <v>80</v>
      </c>
      <c r="AY198" s="15" t="s">
        <v>112</v>
      </c>
      <c r="BE198" s="212">
        <f>IF(N198="základní",J198,0)</f>
        <v>0</v>
      </c>
      <c r="BF198" s="212">
        <f>IF(N198="snížená",J198,0)</f>
        <v>0</v>
      </c>
      <c r="BG198" s="212">
        <f>IF(N198="zákl. přenesená",J198,0)</f>
        <v>0</v>
      </c>
      <c r="BH198" s="212">
        <f>IF(N198="sníž. přenesená",J198,0)</f>
        <v>0</v>
      </c>
      <c r="BI198" s="212">
        <f>IF(N198="nulová",J198,0)</f>
        <v>0</v>
      </c>
      <c r="BJ198" s="15" t="s">
        <v>78</v>
      </c>
      <c r="BK198" s="212">
        <f>ROUND(I198*H198,2)</f>
        <v>0</v>
      </c>
      <c r="BL198" s="15" t="s">
        <v>369</v>
      </c>
      <c r="BM198" s="211" t="s">
        <v>446</v>
      </c>
    </row>
    <row r="199" s="2" customFormat="1" ht="15.70909" customHeight="1">
      <c r="A199" s="36"/>
      <c r="B199" s="37"/>
      <c r="C199" s="218" t="s">
        <v>447</v>
      </c>
      <c r="D199" s="218" t="s">
        <v>123</v>
      </c>
      <c r="E199" s="219" t="s">
        <v>448</v>
      </c>
      <c r="F199" s="220" t="s">
        <v>449</v>
      </c>
      <c r="G199" s="221" t="s">
        <v>255</v>
      </c>
      <c r="H199" s="222">
        <v>1</v>
      </c>
      <c r="I199" s="223"/>
      <c r="J199" s="224">
        <f>ROUND(I199*H199,2)</f>
        <v>0</v>
      </c>
      <c r="K199" s="225"/>
      <c r="L199" s="226"/>
      <c r="M199" s="227" t="s">
        <v>19</v>
      </c>
      <c r="N199" s="228" t="s">
        <v>41</v>
      </c>
      <c r="O199" s="82"/>
      <c r="P199" s="209">
        <f>O199*H199</f>
        <v>0</v>
      </c>
      <c r="Q199" s="209">
        <v>0</v>
      </c>
      <c r="R199" s="209">
        <f>Q199*H199</f>
        <v>0</v>
      </c>
      <c r="S199" s="209">
        <v>0</v>
      </c>
      <c r="T199" s="21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11" t="s">
        <v>369</v>
      </c>
      <c r="AT199" s="211" t="s">
        <v>123</v>
      </c>
      <c r="AU199" s="211" t="s">
        <v>80</v>
      </c>
      <c r="AY199" s="15" t="s">
        <v>112</v>
      </c>
      <c r="BE199" s="212">
        <f>IF(N199="základní",J199,0)</f>
        <v>0</v>
      </c>
      <c r="BF199" s="212">
        <f>IF(N199="snížená",J199,0)</f>
        <v>0</v>
      </c>
      <c r="BG199" s="212">
        <f>IF(N199="zákl. přenesená",J199,0)</f>
        <v>0</v>
      </c>
      <c r="BH199" s="212">
        <f>IF(N199="sníž. přenesená",J199,0)</f>
        <v>0</v>
      </c>
      <c r="BI199" s="212">
        <f>IF(N199="nulová",J199,0)</f>
        <v>0</v>
      </c>
      <c r="BJ199" s="15" t="s">
        <v>78</v>
      </c>
      <c r="BK199" s="212">
        <f>ROUND(I199*H199,2)</f>
        <v>0</v>
      </c>
      <c r="BL199" s="15" t="s">
        <v>369</v>
      </c>
      <c r="BM199" s="211" t="s">
        <v>450</v>
      </c>
    </row>
    <row r="200" s="2" customFormat="1" ht="15.70909" customHeight="1">
      <c r="A200" s="36"/>
      <c r="B200" s="37"/>
      <c r="C200" s="199" t="s">
        <v>451</v>
      </c>
      <c r="D200" s="199" t="s">
        <v>115</v>
      </c>
      <c r="E200" s="200" t="s">
        <v>452</v>
      </c>
      <c r="F200" s="201" t="s">
        <v>453</v>
      </c>
      <c r="G200" s="202" t="s">
        <v>255</v>
      </c>
      <c r="H200" s="203">
        <v>12</v>
      </c>
      <c r="I200" s="204"/>
      <c r="J200" s="205">
        <f>ROUND(I200*H200,2)</f>
        <v>0</v>
      </c>
      <c r="K200" s="206"/>
      <c r="L200" s="42"/>
      <c r="M200" s="207" t="s">
        <v>19</v>
      </c>
      <c r="N200" s="208" t="s">
        <v>41</v>
      </c>
      <c r="O200" s="82"/>
      <c r="P200" s="209">
        <f>O200*H200</f>
        <v>0</v>
      </c>
      <c r="Q200" s="209">
        <v>0</v>
      </c>
      <c r="R200" s="209">
        <f>Q200*H200</f>
        <v>0</v>
      </c>
      <c r="S200" s="209">
        <v>0</v>
      </c>
      <c r="T200" s="21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11" t="s">
        <v>364</v>
      </c>
      <c r="AT200" s="211" t="s">
        <v>115</v>
      </c>
      <c r="AU200" s="211" t="s">
        <v>80</v>
      </c>
      <c r="AY200" s="15" t="s">
        <v>112</v>
      </c>
      <c r="BE200" s="212">
        <f>IF(N200="základní",J200,0)</f>
        <v>0</v>
      </c>
      <c r="BF200" s="212">
        <f>IF(N200="snížená",J200,0)</f>
        <v>0</v>
      </c>
      <c r="BG200" s="212">
        <f>IF(N200="zákl. přenesená",J200,0)</f>
        <v>0</v>
      </c>
      <c r="BH200" s="212">
        <f>IF(N200="sníž. přenesená",J200,0)</f>
        <v>0</v>
      </c>
      <c r="BI200" s="212">
        <f>IF(N200="nulová",J200,0)</f>
        <v>0</v>
      </c>
      <c r="BJ200" s="15" t="s">
        <v>78</v>
      </c>
      <c r="BK200" s="212">
        <f>ROUND(I200*H200,2)</f>
        <v>0</v>
      </c>
      <c r="BL200" s="15" t="s">
        <v>364</v>
      </c>
      <c r="BM200" s="211" t="s">
        <v>454</v>
      </c>
    </row>
    <row r="201" s="2" customFormat="1" ht="38.18182" customHeight="1">
      <c r="A201" s="36"/>
      <c r="B201" s="37"/>
      <c r="C201" s="218" t="s">
        <v>455</v>
      </c>
      <c r="D201" s="218" t="s">
        <v>123</v>
      </c>
      <c r="E201" s="219" t="s">
        <v>456</v>
      </c>
      <c r="F201" s="220" t="s">
        <v>457</v>
      </c>
      <c r="G201" s="221" t="s">
        <v>255</v>
      </c>
      <c r="H201" s="222">
        <v>6</v>
      </c>
      <c r="I201" s="223"/>
      <c r="J201" s="224">
        <f>ROUND(I201*H201,2)</f>
        <v>0</v>
      </c>
      <c r="K201" s="225"/>
      <c r="L201" s="226"/>
      <c r="M201" s="227" t="s">
        <v>19</v>
      </c>
      <c r="N201" s="228" t="s">
        <v>41</v>
      </c>
      <c r="O201" s="82"/>
      <c r="P201" s="209">
        <f>O201*H201</f>
        <v>0</v>
      </c>
      <c r="Q201" s="209">
        <v>0</v>
      </c>
      <c r="R201" s="209">
        <f>Q201*H201</f>
        <v>0</v>
      </c>
      <c r="S201" s="209">
        <v>0</v>
      </c>
      <c r="T201" s="21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11" t="s">
        <v>369</v>
      </c>
      <c r="AT201" s="211" t="s">
        <v>123</v>
      </c>
      <c r="AU201" s="211" t="s">
        <v>80</v>
      </c>
      <c r="AY201" s="15" t="s">
        <v>112</v>
      </c>
      <c r="BE201" s="212">
        <f>IF(N201="základní",J201,0)</f>
        <v>0</v>
      </c>
      <c r="BF201" s="212">
        <f>IF(N201="snížená",J201,0)</f>
        <v>0</v>
      </c>
      <c r="BG201" s="212">
        <f>IF(N201="zákl. přenesená",J201,0)</f>
        <v>0</v>
      </c>
      <c r="BH201" s="212">
        <f>IF(N201="sníž. přenesená",J201,0)</f>
        <v>0</v>
      </c>
      <c r="BI201" s="212">
        <f>IF(N201="nulová",J201,0)</f>
        <v>0</v>
      </c>
      <c r="BJ201" s="15" t="s">
        <v>78</v>
      </c>
      <c r="BK201" s="212">
        <f>ROUND(I201*H201,2)</f>
        <v>0</v>
      </c>
      <c r="BL201" s="15" t="s">
        <v>369</v>
      </c>
      <c r="BM201" s="211" t="s">
        <v>458</v>
      </c>
    </row>
    <row r="202" s="2" customFormat="1" ht="38.18182" customHeight="1">
      <c r="A202" s="36"/>
      <c r="B202" s="37"/>
      <c r="C202" s="218" t="s">
        <v>459</v>
      </c>
      <c r="D202" s="218" t="s">
        <v>123</v>
      </c>
      <c r="E202" s="219" t="s">
        <v>460</v>
      </c>
      <c r="F202" s="220" t="s">
        <v>461</v>
      </c>
      <c r="G202" s="221" t="s">
        <v>255</v>
      </c>
      <c r="H202" s="222">
        <v>6</v>
      </c>
      <c r="I202" s="223"/>
      <c r="J202" s="224">
        <f>ROUND(I202*H202,2)</f>
        <v>0</v>
      </c>
      <c r="K202" s="225"/>
      <c r="L202" s="226"/>
      <c r="M202" s="227" t="s">
        <v>19</v>
      </c>
      <c r="N202" s="228" t="s">
        <v>41</v>
      </c>
      <c r="O202" s="82"/>
      <c r="P202" s="209">
        <f>O202*H202</f>
        <v>0</v>
      </c>
      <c r="Q202" s="209">
        <v>0</v>
      </c>
      <c r="R202" s="209">
        <f>Q202*H202</f>
        <v>0</v>
      </c>
      <c r="S202" s="209">
        <v>0</v>
      </c>
      <c r="T202" s="21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11" t="s">
        <v>369</v>
      </c>
      <c r="AT202" s="211" t="s">
        <v>123</v>
      </c>
      <c r="AU202" s="211" t="s">
        <v>80</v>
      </c>
      <c r="AY202" s="15" t="s">
        <v>112</v>
      </c>
      <c r="BE202" s="212">
        <f>IF(N202="základní",J202,0)</f>
        <v>0</v>
      </c>
      <c r="BF202" s="212">
        <f>IF(N202="snížená",J202,0)</f>
        <v>0</v>
      </c>
      <c r="BG202" s="212">
        <f>IF(N202="zákl. přenesená",J202,0)</f>
        <v>0</v>
      </c>
      <c r="BH202" s="212">
        <f>IF(N202="sníž. přenesená",J202,0)</f>
        <v>0</v>
      </c>
      <c r="BI202" s="212">
        <f>IF(N202="nulová",J202,0)</f>
        <v>0</v>
      </c>
      <c r="BJ202" s="15" t="s">
        <v>78</v>
      </c>
      <c r="BK202" s="212">
        <f>ROUND(I202*H202,2)</f>
        <v>0</v>
      </c>
      <c r="BL202" s="15" t="s">
        <v>369</v>
      </c>
      <c r="BM202" s="211" t="s">
        <v>462</v>
      </c>
    </row>
    <row r="203" s="2" customFormat="1" ht="22.25455" customHeight="1">
      <c r="A203" s="36"/>
      <c r="B203" s="37"/>
      <c r="C203" s="199" t="s">
        <v>463</v>
      </c>
      <c r="D203" s="199" t="s">
        <v>115</v>
      </c>
      <c r="E203" s="200" t="s">
        <v>464</v>
      </c>
      <c r="F203" s="201" t="s">
        <v>465</v>
      </c>
      <c r="G203" s="202" t="s">
        <v>255</v>
      </c>
      <c r="H203" s="203">
        <v>12</v>
      </c>
      <c r="I203" s="204"/>
      <c r="J203" s="205">
        <f>ROUND(I203*H203,2)</f>
        <v>0</v>
      </c>
      <c r="K203" s="206"/>
      <c r="L203" s="42"/>
      <c r="M203" s="207" t="s">
        <v>19</v>
      </c>
      <c r="N203" s="208" t="s">
        <v>41</v>
      </c>
      <c r="O203" s="82"/>
      <c r="P203" s="209">
        <f>O203*H203</f>
        <v>0</v>
      </c>
      <c r="Q203" s="209">
        <v>0</v>
      </c>
      <c r="R203" s="209">
        <f>Q203*H203</f>
        <v>0</v>
      </c>
      <c r="S203" s="209">
        <v>0</v>
      </c>
      <c r="T203" s="21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11" t="s">
        <v>364</v>
      </c>
      <c r="AT203" s="211" t="s">
        <v>115</v>
      </c>
      <c r="AU203" s="211" t="s">
        <v>80</v>
      </c>
      <c r="AY203" s="15" t="s">
        <v>112</v>
      </c>
      <c r="BE203" s="212">
        <f>IF(N203="základní",J203,0)</f>
        <v>0</v>
      </c>
      <c r="BF203" s="212">
        <f>IF(N203="snížená",J203,0)</f>
        <v>0</v>
      </c>
      <c r="BG203" s="212">
        <f>IF(N203="zákl. přenesená",J203,0)</f>
        <v>0</v>
      </c>
      <c r="BH203" s="212">
        <f>IF(N203="sníž. přenesená",J203,0)</f>
        <v>0</v>
      </c>
      <c r="BI203" s="212">
        <f>IF(N203="nulová",J203,0)</f>
        <v>0</v>
      </c>
      <c r="BJ203" s="15" t="s">
        <v>78</v>
      </c>
      <c r="BK203" s="212">
        <f>ROUND(I203*H203,2)</f>
        <v>0</v>
      </c>
      <c r="BL203" s="15" t="s">
        <v>364</v>
      </c>
      <c r="BM203" s="211" t="s">
        <v>466</v>
      </c>
    </row>
    <row r="204" s="2" customFormat="1" ht="22.25455" customHeight="1">
      <c r="A204" s="36"/>
      <c r="B204" s="37"/>
      <c r="C204" s="199" t="s">
        <v>467</v>
      </c>
      <c r="D204" s="199" t="s">
        <v>115</v>
      </c>
      <c r="E204" s="200" t="s">
        <v>468</v>
      </c>
      <c r="F204" s="201" t="s">
        <v>469</v>
      </c>
      <c r="G204" s="202" t="s">
        <v>255</v>
      </c>
      <c r="H204" s="203">
        <v>9</v>
      </c>
      <c r="I204" s="204"/>
      <c r="J204" s="205">
        <f>ROUND(I204*H204,2)</f>
        <v>0</v>
      </c>
      <c r="K204" s="206"/>
      <c r="L204" s="42"/>
      <c r="M204" s="207" t="s">
        <v>19</v>
      </c>
      <c r="N204" s="208" t="s">
        <v>41</v>
      </c>
      <c r="O204" s="82"/>
      <c r="P204" s="209">
        <f>O204*H204</f>
        <v>0</v>
      </c>
      <c r="Q204" s="209">
        <v>0</v>
      </c>
      <c r="R204" s="209">
        <f>Q204*H204</f>
        <v>0</v>
      </c>
      <c r="S204" s="209">
        <v>0</v>
      </c>
      <c r="T204" s="21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11" t="s">
        <v>364</v>
      </c>
      <c r="AT204" s="211" t="s">
        <v>115</v>
      </c>
      <c r="AU204" s="211" t="s">
        <v>80</v>
      </c>
      <c r="AY204" s="15" t="s">
        <v>112</v>
      </c>
      <c r="BE204" s="212">
        <f>IF(N204="základní",J204,0)</f>
        <v>0</v>
      </c>
      <c r="BF204" s="212">
        <f>IF(N204="snížená",J204,0)</f>
        <v>0</v>
      </c>
      <c r="BG204" s="212">
        <f>IF(N204="zákl. přenesená",J204,0)</f>
        <v>0</v>
      </c>
      <c r="BH204" s="212">
        <f>IF(N204="sníž. přenesená",J204,0)</f>
        <v>0</v>
      </c>
      <c r="BI204" s="212">
        <f>IF(N204="nulová",J204,0)</f>
        <v>0</v>
      </c>
      <c r="BJ204" s="15" t="s">
        <v>78</v>
      </c>
      <c r="BK204" s="212">
        <f>ROUND(I204*H204,2)</f>
        <v>0</v>
      </c>
      <c r="BL204" s="15" t="s">
        <v>364</v>
      </c>
      <c r="BM204" s="211" t="s">
        <v>470</v>
      </c>
    </row>
    <row r="205" s="2" customFormat="1" ht="24.65454" customHeight="1">
      <c r="A205" s="36"/>
      <c r="B205" s="37"/>
      <c r="C205" s="199" t="s">
        <v>471</v>
      </c>
      <c r="D205" s="199" t="s">
        <v>115</v>
      </c>
      <c r="E205" s="200" t="s">
        <v>472</v>
      </c>
      <c r="F205" s="201" t="s">
        <v>473</v>
      </c>
      <c r="G205" s="202" t="s">
        <v>255</v>
      </c>
      <c r="H205" s="203">
        <v>8</v>
      </c>
      <c r="I205" s="204"/>
      <c r="J205" s="205">
        <f>ROUND(I205*H205,2)</f>
        <v>0</v>
      </c>
      <c r="K205" s="206"/>
      <c r="L205" s="42"/>
      <c r="M205" s="207" t="s">
        <v>19</v>
      </c>
      <c r="N205" s="208" t="s">
        <v>41</v>
      </c>
      <c r="O205" s="82"/>
      <c r="P205" s="209">
        <f>O205*H205</f>
        <v>0</v>
      </c>
      <c r="Q205" s="209">
        <v>0</v>
      </c>
      <c r="R205" s="209">
        <f>Q205*H205</f>
        <v>0</v>
      </c>
      <c r="S205" s="209">
        <v>0</v>
      </c>
      <c r="T205" s="21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11" t="s">
        <v>364</v>
      </c>
      <c r="AT205" s="211" t="s">
        <v>115</v>
      </c>
      <c r="AU205" s="211" t="s">
        <v>80</v>
      </c>
      <c r="AY205" s="15" t="s">
        <v>112</v>
      </c>
      <c r="BE205" s="212">
        <f>IF(N205="základní",J205,0)</f>
        <v>0</v>
      </c>
      <c r="BF205" s="212">
        <f>IF(N205="snížená",J205,0)</f>
        <v>0</v>
      </c>
      <c r="BG205" s="212">
        <f>IF(N205="zákl. přenesená",J205,0)</f>
        <v>0</v>
      </c>
      <c r="BH205" s="212">
        <f>IF(N205="sníž. přenesená",J205,0)</f>
        <v>0</v>
      </c>
      <c r="BI205" s="212">
        <f>IF(N205="nulová",J205,0)</f>
        <v>0</v>
      </c>
      <c r="BJ205" s="15" t="s">
        <v>78</v>
      </c>
      <c r="BK205" s="212">
        <f>ROUND(I205*H205,2)</f>
        <v>0</v>
      </c>
      <c r="BL205" s="15" t="s">
        <v>364</v>
      </c>
      <c r="BM205" s="211" t="s">
        <v>474</v>
      </c>
    </row>
    <row r="206" s="2" customFormat="1" ht="24.65454" customHeight="1">
      <c r="A206" s="36"/>
      <c r="B206" s="37"/>
      <c r="C206" s="218" t="s">
        <v>475</v>
      </c>
      <c r="D206" s="218" t="s">
        <v>123</v>
      </c>
      <c r="E206" s="219" t="s">
        <v>476</v>
      </c>
      <c r="F206" s="220" t="s">
        <v>477</v>
      </c>
      <c r="G206" s="221" t="s">
        <v>255</v>
      </c>
      <c r="H206" s="222">
        <v>4</v>
      </c>
      <c r="I206" s="223"/>
      <c r="J206" s="224">
        <f>ROUND(I206*H206,2)</f>
        <v>0</v>
      </c>
      <c r="K206" s="225"/>
      <c r="L206" s="226"/>
      <c r="M206" s="227" t="s">
        <v>19</v>
      </c>
      <c r="N206" s="228" t="s">
        <v>41</v>
      </c>
      <c r="O206" s="82"/>
      <c r="P206" s="209">
        <f>O206*H206</f>
        <v>0</v>
      </c>
      <c r="Q206" s="209">
        <v>0.0018</v>
      </c>
      <c r="R206" s="209">
        <f>Q206*H206</f>
        <v>0.0071999999999999998</v>
      </c>
      <c r="S206" s="209">
        <v>0</v>
      </c>
      <c r="T206" s="21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11" t="s">
        <v>429</v>
      </c>
      <c r="AT206" s="211" t="s">
        <v>123</v>
      </c>
      <c r="AU206" s="211" t="s">
        <v>80</v>
      </c>
      <c r="AY206" s="15" t="s">
        <v>112</v>
      </c>
      <c r="BE206" s="212">
        <f>IF(N206="základní",J206,0)</f>
        <v>0</v>
      </c>
      <c r="BF206" s="212">
        <f>IF(N206="snížená",J206,0)</f>
        <v>0</v>
      </c>
      <c r="BG206" s="212">
        <f>IF(N206="zákl. přenesená",J206,0)</f>
        <v>0</v>
      </c>
      <c r="BH206" s="212">
        <f>IF(N206="sníž. přenesená",J206,0)</f>
        <v>0</v>
      </c>
      <c r="BI206" s="212">
        <f>IF(N206="nulová",J206,0)</f>
        <v>0</v>
      </c>
      <c r="BJ206" s="15" t="s">
        <v>78</v>
      </c>
      <c r="BK206" s="212">
        <f>ROUND(I206*H206,2)</f>
        <v>0</v>
      </c>
      <c r="BL206" s="15" t="s">
        <v>364</v>
      </c>
      <c r="BM206" s="211" t="s">
        <v>478</v>
      </c>
    </row>
    <row r="207" s="2" customFormat="1" ht="89.89091" customHeight="1">
      <c r="A207" s="36"/>
      <c r="B207" s="37"/>
      <c r="C207" s="218" t="s">
        <v>479</v>
      </c>
      <c r="D207" s="218" t="s">
        <v>123</v>
      </c>
      <c r="E207" s="219" t="s">
        <v>480</v>
      </c>
      <c r="F207" s="220" t="s">
        <v>481</v>
      </c>
      <c r="G207" s="221" t="s">
        <v>255</v>
      </c>
      <c r="H207" s="222">
        <v>2</v>
      </c>
      <c r="I207" s="223"/>
      <c r="J207" s="224">
        <f>ROUND(I207*H207,2)</f>
        <v>0</v>
      </c>
      <c r="K207" s="225"/>
      <c r="L207" s="226"/>
      <c r="M207" s="227" t="s">
        <v>19</v>
      </c>
      <c r="N207" s="228" t="s">
        <v>41</v>
      </c>
      <c r="O207" s="82"/>
      <c r="P207" s="209">
        <f>O207*H207</f>
        <v>0</v>
      </c>
      <c r="Q207" s="209">
        <v>0.0018</v>
      </c>
      <c r="R207" s="209">
        <f>Q207*H207</f>
        <v>0.0035999999999999999</v>
      </c>
      <c r="S207" s="209">
        <v>0</v>
      </c>
      <c r="T207" s="21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11" t="s">
        <v>369</v>
      </c>
      <c r="AT207" s="211" t="s">
        <v>123</v>
      </c>
      <c r="AU207" s="211" t="s">
        <v>80</v>
      </c>
      <c r="AY207" s="15" t="s">
        <v>112</v>
      </c>
      <c r="BE207" s="212">
        <f>IF(N207="základní",J207,0)</f>
        <v>0</v>
      </c>
      <c r="BF207" s="212">
        <f>IF(N207="snížená",J207,0)</f>
        <v>0</v>
      </c>
      <c r="BG207" s="212">
        <f>IF(N207="zákl. přenesená",J207,0)</f>
        <v>0</v>
      </c>
      <c r="BH207" s="212">
        <f>IF(N207="sníž. přenesená",J207,0)</f>
        <v>0</v>
      </c>
      <c r="BI207" s="212">
        <f>IF(N207="nulová",J207,0)</f>
        <v>0</v>
      </c>
      <c r="BJ207" s="15" t="s">
        <v>78</v>
      </c>
      <c r="BK207" s="212">
        <f>ROUND(I207*H207,2)</f>
        <v>0</v>
      </c>
      <c r="BL207" s="15" t="s">
        <v>369</v>
      </c>
      <c r="BM207" s="211" t="s">
        <v>482</v>
      </c>
    </row>
    <row r="208" s="2" customFormat="1" ht="77.89091" customHeight="1">
      <c r="A208" s="36"/>
      <c r="B208" s="37"/>
      <c r="C208" s="218" t="s">
        <v>483</v>
      </c>
      <c r="D208" s="218" t="s">
        <v>123</v>
      </c>
      <c r="E208" s="219" t="s">
        <v>484</v>
      </c>
      <c r="F208" s="220" t="s">
        <v>485</v>
      </c>
      <c r="G208" s="221" t="s">
        <v>255</v>
      </c>
      <c r="H208" s="222">
        <v>2</v>
      </c>
      <c r="I208" s="223"/>
      <c r="J208" s="224">
        <f>ROUND(I208*H208,2)</f>
        <v>0</v>
      </c>
      <c r="K208" s="225"/>
      <c r="L208" s="226"/>
      <c r="M208" s="227" t="s">
        <v>19</v>
      </c>
      <c r="N208" s="228" t="s">
        <v>41</v>
      </c>
      <c r="O208" s="82"/>
      <c r="P208" s="209">
        <f>O208*H208</f>
        <v>0</v>
      </c>
      <c r="Q208" s="209">
        <v>0</v>
      </c>
      <c r="R208" s="209">
        <f>Q208*H208</f>
        <v>0</v>
      </c>
      <c r="S208" s="209">
        <v>0</v>
      </c>
      <c r="T208" s="21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11" t="s">
        <v>369</v>
      </c>
      <c r="AT208" s="211" t="s">
        <v>123</v>
      </c>
      <c r="AU208" s="211" t="s">
        <v>80</v>
      </c>
      <c r="AY208" s="15" t="s">
        <v>112</v>
      </c>
      <c r="BE208" s="212">
        <f>IF(N208="základní",J208,0)</f>
        <v>0</v>
      </c>
      <c r="BF208" s="212">
        <f>IF(N208="snížená",J208,0)</f>
        <v>0</v>
      </c>
      <c r="BG208" s="212">
        <f>IF(N208="zákl. přenesená",J208,0)</f>
        <v>0</v>
      </c>
      <c r="BH208" s="212">
        <f>IF(N208="sníž. přenesená",J208,0)</f>
        <v>0</v>
      </c>
      <c r="BI208" s="212">
        <f>IF(N208="nulová",J208,0)</f>
        <v>0</v>
      </c>
      <c r="BJ208" s="15" t="s">
        <v>78</v>
      </c>
      <c r="BK208" s="212">
        <f>ROUND(I208*H208,2)</f>
        <v>0</v>
      </c>
      <c r="BL208" s="15" t="s">
        <v>369</v>
      </c>
      <c r="BM208" s="211" t="s">
        <v>486</v>
      </c>
    </row>
    <row r="209" s="2" customFormat="1" ht="15.70909" customHeight="1">
      <c r="A209" s="36"/>
      <c r="B209" s="37"/>
      <c r="C209" s="199" t="s">
        <v>487</v>
      </c>
      <c r="D209" s="199" t="s">
        <v>115</v>
      </c>
      <c r="E209" s="200" t="s">
        <v>488</v>
      </c>
      <c r="F209" s="201" t="s">
        <v>489</v>
      </c>
      <c r="G209" s="202" t="s">
        <v>255</v>
      </c>
      <c r="H209" s="203">
        <v>1</v>
      </c>
      <c r="I209" s="204"/>
      <c r="J209" s="205">
        <f>ROUND(I209*H209,2)</f>
        <v>0</v>
      </c>
      <c r="K209" s="206"/>
      <c r="L209" s="42"/>
      <c r="M209" s="207" t="s">
        <v>19</v>
      </c>
      <c r="N209" s="208" t="s">
        <v>41</v>
      </c>
      <c r="O209" s="82"/>
      <c r="P209" s="209">
        <f>O209*H209</f>
        <v>0</v>
      </c>
      <c r="Q209" s="209">
        <v>0</v>
      </c>
      <c r="R209" s="209">
        <f>Q209*H209</f>
        <v>0</v>
      </c>
      <c r="S209" s="209">
        <v>0</v>
      </c>
      <c r="T209" s="21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11" t="s">
        <v>364</v>
      </c>
      <c r="AT209" s="211" t="s">
        <v>115</v>
      </c>
      <c r="AU209" s="211" t="s">
        <v>80</v>
      </c>
      <c r="AY209" s="15" t="s">
        <v>112</v>
      </c>
      <c r="BE209" s="212">
        <f>IF(N209="základní",J209,0)</f>
        <v>0</v>
      </c>
      <c r="BF209" s="212">
        <f>IF(N209="snížená",J209,0)</f>
        <v>0</v>
      </c>
      <c r="BG209" s="212">
        <f>IF(N209="zákl. přenesená",J209,0)</f>
        <v>0</v>
      </c>
      <c r="BH209" s="212">
        <f>IF(N209="sníž. přenesená",J209,0)</f>
        <v>0</v>
      </c>
      <c r="BI209" s="212">
        <f>IF(N209="nulová",J209,0)</f>
        <v>0</v>
      </c>
      <c r="BJ209" s="15" t="s">
        <v>78</v>
      </c>
      <c r="BK209" s="212">
        <f>ROUND(I209*H209,2)</f>
        <v>0</v>
      </c>
      <c r="BL209" s="15" t="s">
        <v>364</v>
      </c>
      <c r="BM209" s="211" t="s">
        <v>490</v>
      </c>
    </row>
    <row r="210" s="2" customFormat="1" ht="114.5454" customHeight="1">
      <c r="A210" s="36"/>
      <c r="B210" s="37"/>
      <c r="C210" s="218" t="s">
        <v>491</v>
      </c>
      <c r="D210" s="218" t="s">
        <v>123</v>
      </c>
      <c r="E210" s="219" t="s">
        <v>492</v>
      </c>
      <c r="F210" s="220" t="s">
        <v>493</v>
      </c>
      <c r="G210" s="221" t="s">
        <v>255</v>
      </c>
      <c r="H210" s="222">
        <v>1</v>
      </c>
      <c r="I210" s="223"/>
      <c r="J210" s="224">
        <f>ROUND(I210*H210,2)</f>
        <v>0</v>
      </c>
      <c r="K210" s="225"/>
      <c r="L210" s="226"/>
      <c r="M210" s="227" t="s">
        <v>19</v>
      </c>
      <c r="N210" s="228" t="s">
        <v>41</v>
      </c>
      <c r="O210" s="82"/>
      <c r="P210" s="209">
        <f>O210*H210</f>
        <v>0</v>
      </c>
      <c r="Q210" s="209">
        <v>0</v>
      </c>
      <c r="R210" s="209">
        <f>Q210*H210</f>
        <v>0</v>
      </c>
      <c r="S210" s="209">
        <v>0</v>
      </c>
      <c r="T210" s="21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11" t="s">
        <v>369</v>
      </c>
      <c r="AT210" s="211" t="s">
        <v>123</v>
      </c>
      <c r="AU210" s="211" t="s">
        <v>80</v>
      </c>
      <c r="AY210" s="15" t="s">
        <v>112</v>
      </c>
      <c r="BE210" s="212">
        <f>IF(N210="základní",J210,0)</f>
        <v>0</v>
      </c>
      <c r="BF210" s="212">
        <f>IF(N210="snížená",J210,0)</f>
        <v>0</v>
      </c>
      <c r="BG210" s="212">
        <f>IF(N210="zákl. přenesená",J210,0)</f>
        <v>0</v>
      </c>
      <c r="BH210" s="212">
        <f>IF(N210="sníž. přenesená",J210,0)</f>
        <v>0</v>
      </c>
      <c r="BI210" s="212">
        <f>IF(N210="nulová",J210,0)</f>
        <v>0</v>
      </c>
      <c r="BJ210" s="15" t="s">
        <v>78</v>
      </c>
      <c r="BK210" s="212">
        <f>ROUND(I210*H210,2)</f>
        <v>0</v>
      </c>
      <c r="BL210" s="15" t="s">
        <v>369</v>
      </c>
      <c r="BM210" s="211" t="s">
        <v>494</v>
      </c>
    </row>
    <row r="211" s="2" customFormat="1" ht="24.65454" customHeight="1">
      <c r="A211" s="36"/>
      <c r="B211" s="37"/>
      <c r="C211" s="199" t="s">
        <v>495</v>
      </c>
      <c r="D211" s="199" t="s">
        <v>115</v>
      </c>
      <c r="E211" s="200" t="s">
        <v>496</v>
      </c>
      <c r="F211" s="201" t="s">
        <v>497</v>
      </c>
      <c r="G211" s="202" t="s">
        <v>255</v>
      </c>
      <c r="H211" s="203">
        <v>1</v>
      </c>
      <c r="I211" s="204"/>
      <c r="J211" s="205">
        <f>ROUND(I211*H211,2)</f>
        <v>0</v>
      </c>
      <c r="K211" s="206"/>
      <c r="L211" s="42"/>
      <c r="M211" s="207" t="s">
        <v>19</v>
      </c>
      <c r="N211" s="208" t="s">
        <v>41</v>
      </c>
      <c r="O211" s="82"/>
      <c r="P211" s="209">
        <f>O211*H211</f>
        <v>0</v>
      </c>
      <c r="Q211" s="209">
        <v>0</v>
      </c>
      <c r="R211" s="209">
        <f>Q211*H211</f>
        <v>0</v>
      </c>
      <c r="S211" s="209">
        <v>0</v>
      </c>
      <c r="T211" s="21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11" t="s">
        <v>364</v>
      </c>
      <c r="AT211" s="211" t="s">
        <v>115</v>
      </c>
      <c r="AU211" s="211" t="s">
        <v>80</v>
      </c>
      <c r="AY211" s="15" t="s">
        <v>112</v>
      </c>
      <c r="BE211" s="212">
        <f>IF(N211="základní",J211,0)</f>
        <v>0</v>
      </c>
      <c r="BF211" s="212">
        <f>IF(N211="snížená",J211,0)</f>
        <v>0</v>
      </c>
      <c r="BG211" s="212">
        <f>IF(N211="zákl. přenesená",J211,0)</f>
        <v>0</v>
      </c>
      <c r="BH211" s="212">
        <f>IF(N211="sníž. přenesená",J211,0)</f>
        <v>0</v>
      </c>
      <c r="BI211" s="212">
        <f>IF(N211="nulová",J211,0)</f>
        <v>0</v>
      </c>
      <c r="BJ211" s="15" t="s">
        <v>78</v>
      </c>
      <c r="BK211" s="212">
        <f>ROUND(I211*H211,2)</f>
        <v>0</v>
      </c>
      <c r="BL211" s="15" t="s">
        <v>364</v>
      </c>
      <c r="BM211" s="211" t="s">
        <v>498</v>
      </c>
    </row>
    <row r="212" s="2" customFormat="1" ht="114.5454" customHeight="1">
      <c r="A212" s="36"/>
      <c r="B212" s="37"/>
      <c r="C212" s="218" t="s">
        <v>499</v>
      </c>
      <c r="D212" s="218" t="s">
        <v>123</v>
      </c>
      <c r="E212" s="219" t="s">
        <v>500</v>
      </c>
      <c r="F212" s="220" t="s">
        <v>501</v>
      </c>
      <c r="G212" s="221" t="s">
        <v>255</v>
      </c>
      <c r="H212" s="222">
        <v>1</v>
      </c>
      <c r="I212" s="223"/>
      <c r="J212" s="224">
        <f>ROUND(I212*H212,2)</f>
        <v>0</v>
      </c>
      <c r="K212" s="225"/>
      <c r="L212" s="226"/>
      <c r="M212" s="227" t="s">
        <v>19</v>
      </c>
      <c r="N212" s="228" t="s">
        <v>41</v>
      </c>
      <c r="O212" s="82"/>
      <c r="P212" s="209">
        <f>O212*H212</f>
        <v>0</v>
      </c>
      <c r="Q212" s="209">
        <v>0</v>
      </c>
      <c r="R212" s="209">
        <f>Q212*H212</f>
        <v>0</v>
      </c>
      <c r="S212" s="209">
        <v>0</v>
      </c>
      <c r="T212" s="21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11" t="s">
        <v>369</v>
      </c>
      <c r="AT212" s="211" t="s">
        <v>123</v>
      </c>
      <c r="AU212" s="211" t="s">
        <v>80</v>
      </c>
      <c r="AY212" s="15" t="s">
        <v>112</v>
      </c>
      <c r="BE212" s="212">
        <f>IF(N212="základní",J212,0)</f>
        <v>0</v>
      </c>
      <c r="BF212" s="212">
        <f>IF(N212="snížená",J212,0)</f>
        <v>0</v>
      </c>
      <c r="BG212" s="212">
        <f>IF(N212="zákl. přenesená",J212,0)</f>
        <v>0</v>
      </c>
      <c r="BH212" s="212">
        <f>IF(N212="sníž. přenesená",J212,0)</f>
        <v>0</v>
      </c>
      <c r="BI212" s="212">
        <f>IF(N212="nulová",J212,0)</f>
        <v>0</v>
      </c>
      <c r="BJ212" s="15" t="s">
        <v>78</v>
      </c>
      <c r="BK212" s="212">
        <f>ROUND(I212*H212,2)</f>
        <v>0</v>
      </c>
      <c r="BL212" s="15" t="s">
        <v>369</v>
      </c>
      <c r="BM212" s="211" t="s">
        <v>502</v>
      </c>
    </row>
    <row r="213" s="2" customFormat="1" ht="15.70909" customHeight="1">
      <c r="A213" s="36"/>
      <c r="B213" s="37"/>
      <c r="C213" s="199" t="s">
        <v>503</v>
      </c>
      <c r="D213" s="199" t="s">
        <v>115</v>
      </c>
      <c r="E213" s="200" t="s">
        <v>504</v>
      </c>
      <c r="F213" s="201" t="s">
        <v>505</v>
      </c>
      <c r="G213" s="202" t="s">
        <v>255</v>
      </c>
      <c r="H213" s="203">
        <v>1</v>
      </c>
      <c r="I213" s="204"/>
      <c r="J213" s="205">
        <f>ROUND(I213*H213,2)</f>
        <v>0</v>
      </c>
      <c r="K213" s="206"/>
      <c r="L213" s="42"/>
      <c r="M213" s="207" t="s">
        <v>19</v>
      </c>
      <c r="N213" s="208" t="s">
        <v>41</v>
      </c>
      <c r="O213" s="82"/>
      <c r="P213" s="209">
        <f>O213*H213</f>
        <v>0</v>
      </c>
      <c r="Q213" s="209">
        <v>0</v>
      </c>
      <c r="R213" s="209">
        <f>Q213*H213</f>
        <v>0</v>
      </c>
      <c r="S213" s="209">
        <v>0</v>
      </c>
      <c r="T213" s="210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11" t="s">
        <v>364</v>
      </c>
      <c r="AT213" s="211" t="s">
        <v>115</v>
      </c>
      <c r="AU213" s="211" t="s">
        <v>80</v>
      </c>
      <c r="AY213" s="15" t="s">
        <v>112</v>
      </c>
      <c r="BE213" s="212">
        <f>IF(N213="základní",J213,0)</f>
        <v>0</v>
      </c>
      <c r="BF213" s="212">
        <f>IF(N213="snížená",J213,0)</f>
        <v>0</v>
      </c>
      <c r="BG213" s="212">
        <f>IF(N213="zákl. přenesená",J213,0)</f>
        <v>0</v>
      </c>
      <c r="BH213" s="212">
        <f>IF(N213="sníž. přenesená",J213,0)</f>
        <v>0</v>
      </c>
      <c r="BI213" s="212">
        <f>IF(N213="nulová",J213,0)</f>
        <v>0</v>
      </c>
      <c r="BJ213" s="15" t="s">
        <v>78</v>
      </c>
      <c r="BK213" s="212">
        <f>ROUND(I213*H213,2)</f>
        <v>0</v>
      </c>
      <c r="BL213" s="15" t="s">
        <v>364</v>
      </c>
      <c r="BM213" s="211" t="s">
        <v>506</v>
      </c>
    </row>
    <row r="214" s="2" customFormat="1" ht="114.5454" customHeight="1">
      <c r="A214" s="36"/>
      <c r="B214" s="37"/>
      <c r="C214" s="218" t="s">
        <v>507</v>
      </c>
      <c r="D214" s="218" t="s">
        <v>123</v>
      </c>
      <c r="E214" s="219" t="s">
        <v>508</v>
      </c>
      <c r="F214" s="220" t="s">
        <v>509</v>
      </c>
      <c r="G214" s="221" t="s">
        <v>255</v>
      </c>
      <c r="H214" s="222">
        <v>1</v>
      </c>
      <c r="I214" s="223"/>
      <c r="J214" s="224">
        <f>ROUND(I214*H214,2)</f>
        <v>0</v>
      </c>
      <c r="K214" s="225"/>
      <c r="L214" s="226"/>
      <c r="M214" s="227" t="s">
        <v>19</v>
      </c>
      <c r="N214" s="228" t="s">
        <v>41</v>
      </c>
      <c r="O214" s="82"/>
      <c r="P214" s="209">
        <f>O214*H214</f>
        <v>0</v>
      </c>
      <c r="Q214" s="209">
        <v>0</v>
      </c>
      <c r="R214" s="209">
        <f>Q214*H214</f>
        <v>0</v>
      </c>
      <c r="S214" s="209">
        <v>0</v>
      </c>
      <c r="T214" s="210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11" t="s">
        <v>369</v>
      </c>
      <c r="AT214" s="211" t="s">
        <v>123</v>
      </c>
      <c r="AU214" s="211" t="s">
        <v>80</v>
      </c>
      <c r="AY214" s="15" t="s">
        <v>112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15" t="s">
        <v>78</v>
      </c>
      <c r="BK214" s="212">
        <f>ROUND(I214*H214,2)</f>
        <v>0</v>
      </c>
      <c r="BL214" s="15" t="s">
        <v>369</v>
      </c>
      <c r="BM214" s="211" t="s">
        <v>510</v>
      </c>
    </row>
    <row r="215" s="2" customFormat="1" ht="15.70909" customHeight="1">
      <c r="A215" s="36"/>
      <c r="B215" s="37"/>
      <c r="C215" s="199" t="s">
        <v>511</v>
      </c>
      <c r="D215" s="199" t="s">
        <v>115</v>
      </c>
      <c r="E215" s="200" t="s">
        <v>512</v>
      </c>
      <c r="F215" s="201" t="s">
        <v>513</v>
      </c>
      <c r="G215" s="202" t="s">
        <v>255</v>
      </c>
      <c r="H215" s="203">
        <v>12</v>
      </c>
      <c r="I215" s="204"/>
      <c r="J215" s="205">
        <f>ROUND(I215*H215,2)</f>
        <v>0</v>
      </c>
      <c r="K215" s="206"/>
      <c r="L215" s="42"/>
      <c r="M215" s="207" t="s">
        <v>19</v>
      </c>
      <c r="N215" s="208" t="s">
        <v>41</v>
      </c>
      <c r="O215" s="82"/>
      <c r="P215" s="209">
        <f>O215*H215</f>
        <v>0</v>
      </c>
      <c r="Q215" s="209">
        <v>0</v>
      </c>
      <c r="R215" s="209">
        <f>Q215*H215</f>
        <v>0</v>
      </c>
      <c r="S215" s="209">
        <v>0</v>
      </c>
      <c r="T215" s="21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11" t="s">
        <v>364</v>
      </c>
      <c r="AT215" s="211" t="s">
        <v>115</v>
      </c>
      <c r="AU215" s="211" t="s">
        <v>80</v>
      </c>
      <c r="AY215" s="15" t="s">
        <v>112</v>
      </c>
      <c r="BE215" s="212">
        <f>IF(N215="základní",J215,0)</f>
        <v>0</v>
      </c>
      <c r="BF215" s="212">
        <f>IF(N215="snížená",J215,0)</f>
        <v>0</v>
      </c>
      <c r="BG215" s="212">
        <f>IF(N215="zákl. přenesená",J215,0)</f>
        <v>0</v>
      </c>
      <c r="BH215" s="212">
        <f>IF(N215="sníž. přenesená",J215,0)</f>
        <v>0</v>
      </c>
      <c r="BI215" s="212">
        <f>IF(N215="nulová",J215,0)</f>
        <v>0</v>
      </c>
      <c r="BJ215" s="15" t="s">
        <v>78</v>
      </c>
      <c r="BK215" s="212">
        <f>ROUND(I215*H215,2)</f>
        <v>0</v>
      </c>
      <c r="BL215" s="15" t="s">
        <v>364</v>
      </c>
      <c r="BM215" s="211" t="s">
        <v>514</v>
      </c>
    </row>
    <row r="216" s="2" customFormat="1">
      <c r="A216" s="36"/>
      <c r="B216" s="37"/>
      <c r="C216" s="38"/>
      <c r="D216" s="229" t="s">
        <v>183</v>
      </c>
      <c r="E216" s="38"/>
      <c r="F216" s="230" t="s">
        <v>515</v>
      </c>
      <c r="G216" s="38"/>
      <c r="H216" s="38"/>
      <c r="I216" s="215"/>
      <c r="J216" s="38"/>
      <c r="K216" s="38"/>
      <c r="L216" s="42"/>
      <c r="M216" s="216"/>
      <c r="N216" s="217"/>
      <c r="O216" s="82"/>
      <c r="P216" s="82"/>
      <c r="Q216" s="82"/>
      <c r="R216" s="82"/>
      <c r="S216" s="82"/>
      <c r="T216" s="83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183</v>
      </c>
      <c r="AU216" s="15" t="s">
        <v>80</v>
      </c>
    </row>
    <row r="217" s="2" customFormat="1" ht="15.70909" customHeight="1">
      <c r="A217" s="36"/>
      <c r="B217" s="37"/>
      <c r="C217" s="199" t="s">
        <v>516</v>
      </c>
      <c r="D217" s="199" t="s">
        <v>115</v>
      </c>
      <c r="E217" s="200" t="s">
        <v>517</v>
      </c>
      <c r="F217" s="201" t="s">
        <v>518</v>
      </c>
      <c r="G217" s="202" t="s">
        <v>255</v>
      </c>
      <c r="H217" s="203">
        <v>11</v>
      </c>
      <c r="I217" s="204"/>
      <c r="J217" s="205">
        <f>ROUND(I217*H217,2)</f>
        <v>0</v>
      </c>
      <c r="K217" s="206"/>
      <c r="L217" s="42"/>
      <c r="M217" s="207" t="s">
        <v>19</v>
      </c>
      <c r="N217" s="208" t="s">
        <v>41</v>
      </c>
      <c r="O217" s="82"/>
      <c r="P217" s="209">
        <f>O217*H217</f>
        <v>0</v>
      </c>
      <c r="Q217" s="209">
        <v>0</v>
      </c>
      <c r="R217" s="209">
        <f>Q217*H217</f>
        <v>0</v>
      </c>
      <c r="S217" s="209">
        <v>0</v>
      </c>
      <c r="T217" s="21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11" t="s">
        <v>364</v>
      </c>
      <c r="AT217" s="211" t="s">
        <v>115</v>
      </c>
      <c r="AU217" s="211" t="s">
        <v>80</v>
      </c>
      <c r="AY217" s="15" t="s">
        <v>112</v>
      </c>
      <c r="BE217" s="212">
        <f>IF(N217="základní",J217,0)</f>
        <v>0</v>
      </c>
      <c r="BF217" s="212">
        <f>IF(N217="snížená",J217,0)</f>
        <v>0</v>
      </c>
      <c r="BG217" s="212">
        <f>IF(N217="zákl. přenesená",J217,0)</f>
        <v>0</v>
      </c>
      <c r="BH217" s="212">
        <f>IF(N217="sníž. přenesená",J217,0)</f>
        <v>0</v>
      </c>
      <c r="BI217" s="212">
        <f>IF(N217="nulová",J217,0)</f>
        <v>0</v>
      </c>
      <c r="BJ217" s="15" t="s">
        <v>78</v>
      </c>
      <c r="BK217" s="212">
        <f>ROUND(I217*H217,2)</f>
        <v>0</v>
      </c>
      <c r="BL217" s="15" t="s">
        <v>364</v>
      </c>
      <c r="BM217" s="211" t="s">
        <v>519</v>
      </c>
    </row>
    <row r="218" s="2" customFormat="1" ht="22.25455" customHeight="1">
      <c r="A218" s="36"/>
      <c r="B218" s="37"/>
      <c r="C218" s="199" t="s">
        <v>520</v>
      </c>
      <c r="D218" s="199" t="s">
        <v>115</v>
      </c>
      <c r="E218" s="200" t="s">
        <v>521</v>
      </c>
      <c r="F218" s="201" t="s">
        <v>522</v>
      </c>
      <c r="G218" s="202" t="s">
        <v>255</v>
      </c>
      <c r="H218" s="203">
        <v>6</v>
      </c>
      <c r="I218" s="204"/>
      <c r="J218" s="205">
        <f>ROUND(I218*H218,2)</f>
        <v>0</v>
      </c>
      <c r="K218" s="206"/>
      <c r="L218" s="42"/>
      <c r="M218" s="207" t="s">
        <v>19</v>
      </c>
      <c r="N218" s="208" t="s">
        <v>41</v>
      </c>
      <c r="O218" s="82"/>
      <c r="P218" s="209">
        <f>O218*H218</f>
        <v>0</v>
      </c>
      <c r="Q218" s="209">
        <v>0</v>
      </c>
      <c r="R218" s="209">
        <f>Q218*H218</f>
        <v>0</v>
      </c>
      <c r="S218" s="209">
        <v>0</v>
      </c>
      <c r="T218" s="21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11" t="s">
        <v>364</v>
      </c>
      <c r="AT218" s="211" t="s">
        <v>115</v>
      </c>
      <c r="AU218" s="211" t="s">
        <v>80</v>
      </c>
      <c r="AY218" s="15" t="s">
        <v>112</v>
      </c>
      <c r="BE218" s="212">
        <f>IF(N218="základní",J218,0)</f>
        <v>0</v>
      </c>
      <c r="BF218" s="212">
        <f>IF(N218="snížená",J218,0)</f>
        <v>0</v>
      </c>
      <c r="BG218" s="212">
        <f>IF(N218="zákl. přenesená",J218,0)</f>
        <v>0</v>
      </c>
      <c r="BH218" s="212">
        <f>IF(N218="sníž. přenesená",J218,0)</f>
        <v>0</v>
      </c>
      <c r="BI218" s="212">
        <f>IF(N218="nulová",J218,0)</f>
        <v>0</v>
      </c>
      <c r="BJ218" s="15" t="s">
        <v>78</v>
      </c>
      <c r="BK218" s="212">
        <f>ROUND(I218*H218,2)</f>
        <v>0</v>
      </c>
      <c r="BL218" s="15" t="s">
        <v>364</v>
      </c>
      <c r="BM218" s="211" t="s">
        <v>523</v>
      </c>
    </row>
    <row r="219" s="2" customFormat="1" ht="15.70909" customHeight="1">
      <c r="A219" s="36"/>
      <c r="B219" s="37"/>
      <c r="C219" s="199" t="s">
        <v>524</v>
      </c>
      <c r="D219" s="199" t="s">
        <v>115</v>
      </c>
      <c r="E219" s="200" t="s">
        <v>525</v>
      </c>
      <c r="F219" s="201" t="s">
        <v>526</v>
      </c>
      <c r="G219" s="202" t="s">
        <v>255</v>
      </c>
      <c r="H219" s="203">
        <v>2</v>
      </c>
      <c r="I219" s="204"/>
      <c r="J219" s="205">
        <f>ROUND(I219*H219,2)</f>
        <v>0</v>
      </c>
      <c r="K219" s="206"/>
      <c r="L219" s="42"/>
      <c r="M219" s="207" t="s">
        <v>19</v>
      </c>
      <c r="N219" s="208" t="s">
        <v>41</v>
      </c>
      <c r="O219" s="82"/>
      <c r="P219" s="209">
        <f>O219*H219</f>
        <v>0</v>
      </c>
      <c r="Q219" s="209">
        <v>0</v>
      </c>
      <c r="R219" s="209">
        <f>Q219*H219</f>
        <v>0</v>
      </c>
      <c r="S219" s="209">
        <v>0</v>
      </c>
      <c r="T219" s="21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11" t="s">
        <v>364</v>
      </c>
      <c r="AT219" s="211" t="s">
        <v>115</v>
      </c>
      <c r="AU219" s="211" t="s">
        <v>80</v>
      </c>
      <c r="AY219" s="15" t="s">
        <v>112</v>
      </c>
      <c r="BE219" s="212">
        <f>IF(N219="základní",J219,0)</f>
        <v>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15" t="s">
        <v>78</v>
      </c>
      <c r="BK219" s="212">
        <f>ROUND(I219*H219,2)</f>
        <v>0</v>
      </c>
      <c r="BL219" s="15" t="s">
        <v>364</v>
      </c>
      <c r="BM219" s="211" t="s">
        <v>527</v>
      </c>
    </row>
    <row r="220" s="2" customFormat="1" ht="24.65454" customHeight="1">
      <c r="A220" s="36"/>
      <c r="B220" s="37"/>
      <c r="C220" s="199" t="s">
        <v>528</v>
      </c>
      <c r="D220" s="199" t="s">
        <v>115</v>
      </c>
      <c r="E220" s="200" t="s">
        <v>529</v>
      </c>
      <c r="F220" s="201" t="s">
        <v>530</v>
      </c>
      <c r="G220" s="202" t="s">
        <v>255</v>
      </c>
      <c r="H220" s="203">
        <v>3</v>
      </c>
      <c r="I220" s="204"/>
      <c r="J220" s="205">
        <f>ROUND(I220*H220,2)</f>
        <v>0</v>
      </c>
      <c r="K220" s="206"/>
      <c r="L220" s="42"/>
      <c r="M220" s="207" t="s">
        <v>19</v>
      </c>
      <c r="N220" s="208" t="s">
        <v>41</v>
      </c>
      <c r="O220" s="82"/>
      <c r="P220" s="209">
        <f>O220*H220</f>
        <v>0</v>
      </c>
      <c r="Q220" s="209">
        <v>0</v>
      </c>
      <c r="R220" s="209">
        <f>Q220*H220</f>
        <v>0</v>
      </c>
      <c r="S220" s="209">
        <v>0</v>
      </c>
      <c r="T220" s="210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11" t="s">
        <v>364</v>
      </c>
      <c r="AT220" s="211" t="s">
        <v>115</v>
      </c>
      <c r="AU220" s="211" t="s">
        <v>80</v>
      </c>
      <c r="AY220" s="15" t="s">
        <v>112</v>
      </c>
      <c r="BE220" s="212">
        <f>IF(N220="základní",J220,0)</f>
        <v>0</v>
      </c>
      <c r="BF220" s="212">
        <f>IF(N220="snížená",J220,0)</f>
        <v>0</v>
      </c>
      <c r="BG220" s="212">
        <f>IF(N220="zákl. přenesená",J220,0)</f>
        <v>0</v>
      </c>
      <c r="BH220" s="212">
        <f>IF(N220="sníž. přenesená",J220,0)</f>
        <v>0</v>
      </c>
      <c r="BI220" s="212">
        <f>IF(N220="nulová",J220,0)</f>
        <v>0</v>
      </c>
      <c r="BJ220" s="15" t="s">
        <v>78</v>
      </c>
      <c r="BK220" s="212">
        <f>ROUND(I220*H220,2)</f>
        <v>0</v>
      </c>
      <c r="BL220" s="15" t="s">
        <v>364</v>
      </c>
      <c r="BM220" s="211" t="s">
        <v>531</v>
      </c>
    </row>
    <row r="221" s="2" customFormat="1" ht="24.65454" customHeight="1">
      <c r="A221" s="36"/>
      <c r="B221" s="37"/>
      <c r="C221" s="199" t="s">
        <v>532</v>
      </c>
      <c r="D221" s="199" t="s">
        <v>115</v>
      </c>
      <c r="E221" s="200" t="s">
        <v>533</v>
      </c>
      <c r="F221" s="201" t="s">
        <v>534</v>
      </c>
      <c r="G221" s="202" t="s">
        <v>255</v>
      </c>
      <c r="H221" s="203">
        <v>4</v>
      </c>
      <c r="I221" s="204"/>
      <c r="J221" s="205">
        <f>ROUND(I221*H221,2)</f>
        <v>0</v>
      </c>
      <c r="K221" s="206"/>
      <c r="L221" s="42"/>
      <c r="M221" s="207" t="s">
        <v>19</v>
      </c>
      <c r="N221" s="208" t="s">
        <v>41</v>
      </c>
      <c r="O221" s="82"/>
      <c r="P221" s="209">
        <f>O221*H221</f>
        <v>0</v>
      </c>
      <c r="Q221" s="209">
        <v>0</v>
      </c>
      <c r="R221" s="209">
        <f>Q221*H221</f>
        <v>0</v>
      </c>
      <c r="S221" s="209">
        <v>0</v>
      </c>
      <c r="T221" s="21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11" t="s">
        <v>364</v>
      </c>
      <c r="AT221" s="211" t="s">
        <v>115</v>
      </c>
      <c r="AU221" s="211" t="s">
        <v>80</v>
      </c>
      <c r="AY221" s="15" t="s">
        <v>112</v>
      </c>
      <c r="BE221" s="212">
        <f>IF(N221="základní",J221,0)</f>
        <v>0</v>
      </c>
      <c r="BF221" s="212">
        <f>IF(N221="snížená",J221,0)</f>
        <v>0</v>
      </c>
      <c r="BG221" s="212">
        <f>IF(N221="zákl. přenesená",J221,0)</f>
        <v>0</v>
      </c>
      <c r="BH221" s="212">
        <f>IF(N221="sníž. přenesená",J221,0)</f>
        <v>0</v>
      </c>
      <c r="BI221" s="212">
        <f>IF(N221="nulová",J221,0)</f>
        <v>0</v>
      </c>
      <c r="BJ221" s="15" t="s">
        <v>78</v>
      </c>
      <c r="BK221" s="212">
        <f>ROUND(I221*H221,2)</f>
        <v>0</v>
      </c>
      <c r="BL221" s="15" t="s">
        <v>364</v>
      </c>
      <c r="BM221" s="211" t="s">
        <v>535</v>
      </c>
    </row>
    <row r="222" s="2" customFormat="1" ht="22.25455" customHeight="1">
      <c r="A222" s="36"/>
      <c r="B222" s="37"/>
      <c r="C222" s="199" t="s">
        <v>536</v>
      </c>
      <c r="D222" s="199" t="s">
        <v>115</v>
      </c>
      <c r="E222" s="200" t="s">
        <v>537</v>
      </c>
      <c r="F222" s="201" t="s">
        <v>538</v>
      </c>
      <c r="G222" s="202" t="s">
        <v>255</v>
      </c>
      <c r="H222" s="203">
        <v>4</v>
      </c>
      <c r="I222" s="204"/>
      <c r="J222" s="205">
        <f>ROUND(I222*H222,2)</f>
        <v>0</v>
      </c>
      <c r="K222" s="206"/>
      <c r="L222" s="42"/>
      <c r="M222" s="207" t="s">
        <v>19</v>
      </c>
      <c r="N222" s="208" t="s">
        <v>41</v>
      </c>
      <c r="O222" s="82"/>
      <c r="P222" s="209">
        <f>O222*H222</f>
        <v>0</v>
      </c>
      <c r="Q222" s="209">
        <v>0</v>
      </c>
      <c r="R222" s="209">
        <f>Q222*H222</f>
        <v>0</v>
      </c>
      <c r="S222" s="209">
        <v>0</v>
      </c>
      <c r="T222" s="210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11" t="s">
        <v>364</v>
      </c>
      <c r="AT222" s="211" t="s">
        <v>115</v>
      </c>
      <c r="AU222" s="211" t="s">
        <v>80</v>
      </c>
      <c r="AY222" s="15" t="s">
        <v>112</v>
      </c>
      <c r="BE222" s="212">
        <f>IF(N222="základní",J222,0)</f>
        <v>0</v>
      </c>
      <c r="BF222" s="212">
        <f>IF(N222="snížená",J222,0)</f>
        <v>0</v>
      </c>
      <c r="BG222" s="212">
        <f>IF(N222="zákl. přenesená",J222,0)</f>
        <v>0</v>
      </c>
      <c r="BH222" s="212">
        <f>IF(N222="sníž. přenesená",J222,0)</f>
        <v>0</v>
      </c>
      <c r="BI222" s="212">
        <f>IF(N222="nulová",J222,0)</f>
        <v>0</v>
      </c>
      <c r="BJ222" s="15" t="s">
        <v>78</v>
      </c>
      <c r="BK222" s="212">
        <f>ROUND(I222*H222,2)</f>
        <v>0</v>
      </c>
      <c r="BL222" s="15" t="s">
        <v>364</v>
      </c>
      <c r="BM222" s="211" t="s">
        <v>539</v>
      </c>
    </row>
    <row r="223" s="2" customFormat="1">
      <c r="A223" s="36"/>
      <c r="B223" s="37"/>
      <c r="C223" s="38"/>
      <c r="D223" s="229" t="s">
        <v>183</v>
      </c>
      <c r="E223" s="38"/>
      <c r="F223" s="230" t="s">
        <v>540</v>
      </c>
      <c r="G223" s="38"/>
      <c r="H223" s="38"/>
      <c r="I223" s="215"/>
      <c r="J223" s="38"/>
      <c r="K223" s="38"/>
      <c r="L223" s="42"/>
      <c r="M223" s="216"/>
      <c r="N223" s="217"/>
      <c r="O223" s="82"/>
      <c r="P223" s="82"/>
      <c r="Q223" s="82"/>
      <c r="R223" s="82"/>
      <c r="S223" s="82"/>
      <c r="T223" s="83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183</v>
      </c>
      <c r="AU223" s="15" t="s">
        <v>80</v>
      </c>
    </row>
    <row r="224" s="12" customFormat="1" ht="22.8" customHeight="1">
      <c r="A224" s="12"/>
      <c r="B224" s="183"/>
      <c r="C224" s="184"/>
      <c r="D224" s="185" t="s">
        <v>69</v>
      </c>
      <c r="E224" s="197" t="s">
        <v>541</v>
      </c>
      <c r="F224" s="197" t="s">
        <v>542</v>
      </c>
      <c r="G224" s="184"/>
      <c r="H224" s="184"/>
      <c r="I224" s="187"/>
      <c r="J224" s="198">
        <f>BK224</f>
        <v>0</v>
      </c>
      <c r="K224" s="184"/>
      <c r="L224" s="189"/>
      <c r="M224" s="190"/>
      <c r="N224" s="191"/>
      <c r="O224" s="191"/>
      <c r="P224" s="192">
        <f>SUM(P225:P230)</f>
        <v>0</v>
      </c>
      <c r="Q224" s="191"/>
      <c r="R224" s="192">
        <f>SUM(R225:R230)</f>
        <v>0.022499999999999999</v>
      </c>
      <c r="S224" s="191"/>
      <c r="T224" s="193">
        <f>SUM(T225:T230)</f>
        <v>0.30740999999999996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94" t="s">
        <v>128</v>
      </c>
      <c r="AT224" s="195" t="s">
        <v>69</v>
      </c>
      <c r="AU224" s="195" t="s">
        <v>78</v>
      </c>
      <c r="AY224" s="194" t="s">
        <v>112</v>
      </c>
      <c r="BK224" s="196">
        <f>SUM(BK225:BK230)</f>
        <v>0</v>
      </c>
    </row>
    <row r="225" s="2" customFormat="1" ht="24.65454" customHeight="1">
      <c r="A225" s="36"/>
      <c r="B225" s="37"/>
      <c r="C225" s="199" t="s">
        <v>543</v>
      </c>
      <c r="D225" s="199" t="s">
        <v>115</v>
      </c>
      <c r="E225" s="200" t="s">
        <v>544</v>
      </c>
      <c r="F225" s="201" t="s">
        <v>545</v>
      </c>
      <c r="G225" s="202" t="s">
        <v>118</v>
      </c>
      <c r="H225" s="203">
        <v>150</v>
      </c>
      <c r="I225" s="204"/>
      <c r="J225" s="205">
        <f>ROUND(I225*H225,2)</f>
        <v>0</v>
      </c>
      <c r="K225" s="206"/>
      <c r="L225" s="42"/>
      <c r="M225" s="207" t="s">
        <v>19</v>
      </c>
      <c r="N225" s="208" t="s">
        <v>41</v>
      </c>
      <c r="O225" s="82"/>
      <c r="P225" s="209">
        <f>O225*H225</f>
        <v>0</v>
      </c>
      <c r="Q225" s="209">
        <v>0.00014999999999999999</v>
      </c>
      <c r="R225" s="209">
        <f>Q225*H225</f>
        <v>0.022499999999999999</v>
      </c>
      <c r="S225" s="209">
        <v>0</v>
      </c>
      <c r="T225" s="21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11" t="s">
        <v>364</v>
      </c>
      <c r="AT225" s="211" t="s">
        <v>115</v>
      </c>
      <c r="AU225" s="211" t="s">
        <v>80</v>
      </c>
      <c r="AY225" s="15" t="s">
        <v>112</v>
      </c>
      <c r="BE225" s="212">
        <f>IF(N225="základní",J225,0)</f>
        <v>0</v>
      </c>
      <c r="BF225" s="212">
        <f>IF(N225="snížená",J225,0)</f>
        <v>0</v>
      </c>
      <c r="BG225" s="212">
        <f>IF(N225="zákl. přenesená",J225,0)</f>
        <v>0</v>
      </c>
      <c r="BH225" s="212">
        <f>IF(N225="sníž. přenesená",J225,0)</f>
        <v>0</v>
      </c>
      <c r="BI225" s="212">
        <f>IF(N225="nulová",J225,0)</f>
        <v>0</v>
      </c>
      <c r="BJ225" s="15" t="s">
        <v>78</v>
      </c>
      <c r="BK225" s="212">
        <f>ROUND(I225*H225,2)</f>
        <v>0</v>
      </c>
      <c r="BL225" s="15" t="s">
        <v>364</v>
      </c>
      <c r="BM225" s="211" t="s">
        <v>546</v>
      </c>
    </row>
    <row r="226" s="2" customFormat="1">
      <c r="A226" s="36"/>
      <c r="B226" s="37"/>
      <c r="C226" s="38"/>
      <c r="D226" s="213" t="s">
        <v>121</v>
      </c>
      <c r="E226" s="38"/>
      <c r="F226" s="214" t="s">
        <v>547</v>
      </c>
      <c r="G226" s="38"/>
      <c r="H226" s="38"/>
      <c r="I226" s="215"/>
      <c r="J226" s="38"/>
      <c r="K226" s="38"/>
      <c r="L226" s="42"/>
      <c r="M226" s="216"/>
      <c r="N226" s="217"/>
      <c r="O226" s="82"/>
      <c r="P226" s="82"/>
      <c r="Q226" s="82"/>
      <c r="R226" s="82"/>
      <c r="S226" s="82"/>
      <c r="T226" s="83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121</v>
      </c>
      <c r="AU226" s="15" t="s">
        <v>80</v>
      </c>
    </row>
    <row r="227" s="2" customFormat="1" ht="24.65454" customHeight="1">
      <c r="A227" s="36"/>
      <c r="B227" s="37"/>
      <c r="C227" s="199" t="s">
        <v>548</v>
      </c>
      <c r="D227" s="199" t="s">
        <v>115</v>
      </c>
      <c r="E227" s="200" t="s">
        <v>549</v>
      </c>
      <c r="F227" s="201" t="s">
        <v>550</v>
      </c>
      <c r="G227" s="202" t="s">
        <v>158</v>
      </c>
      <c r="H227" s="203">
        <v>13</v>
      </c>
      <c r="I227" s="204"/>
      <c r="J227" s="205">
        <f>ROUND(I227*H227,2)</f>
        <v>0</v>
      </c>
      <c r="K227" s="206"/>
      <c r="L227" s="42"/>
      <c r="M227" s="207" t="s">
        <v>19</v>
      </c>
      <c r="N227" s="208" t="s">
        <v>41</v>
      </c>
      <c r="O227" s="82"/>
      <c r="P227" s="209">
        <f>O227*H227</f>
        <v>0</v>
      </c>
      <c r="Q227" s="209">
        <v>0</v>
      </c>
      <c r="R227" s="209">
        <f>Q227*H227</f>
        <v>0</v>
      </c>
      <c r="S227" s="209">
        <v>0.00056999999999999998</v>
      </c>
      <c r="T227" s="210">
        <f>S227*H227</f>
        <v>0.0074099999999999999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11" t="s">
        <v>364</v>
      </c>
      <c r="AT227" s="211" t="s">
        <v>115</v>
      </c>
      <c r="AU227" s="211" t="s">
        <v>80</v>
      </c>
      <c r="AY227" s="15" t="s">
        <v>112</v>
      </c>
      <c r="BE227" s="212">
        <f>IF(N227="základní",J227,0)</f>
        <v>0</v>
      </c>
      <c r="BF227" s="212">
        <f>IF(N227="snížená",J227,0)</f>
        <v>0</v>
      </c>
      <c r="BG227" s="212">
        <f>IF(N227="zákl. přenesená",J227,0)</f>
        <v>0</v>
      </c>
      <c r="BH227" s="212">
        <f>IF(N227="sníž. přenesená",J227,0)</f>
        <v>0</v>
      </c>
      <c r="BI227" s="212">
        <f>IF(N227="nulová",J227,0)</f>
        <v>0</v>
      </c>
      <c r="BJ227" s="15" t="s">
        <v>78</v>
      </c>
      <c r="BK227" s="212">
        <f>ROUND(I227*H227,2)</f>
        <v>0</v>
      </c>
      <c r="BL227" s="15" t="s">
        <v>364</v>
      </c>
      <c r="BM227" s="211" t="s">
        <v>551</v>
      </c>
    </row>
    <row r="228" s="2" customFormat="1">
      <c r="A228" s="36"/>
      <c r="B228" s="37"/>
      <c r="C228" s="38"/>
      <c r="D228" s="213" t="s">
        <v>121</v>
      </c>
      <c r="E228" s="38"/>
      <c r="F228" s="214" t="s">
        <v>552</v>
      </c>
      <c r="G228" s="38"/>
      <c r="H228" s="38"/>
      <c r="I228" s="215"/>
      <c r="J228" s="38"/>
      <c r="K228" s="38"/>
      <c r="L228" s="42"/>
      <c r="M228" s="216"/>
      <c r="N228" s="217"/>
      <c r="O228" s="82"/>
      <c r="P228" s="82"/>
      <c r="Q228" s="82"/>
      <c r="R228" s="82"/>
      <c r="S228" s="82"/>
      <c r="T228" s="83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121</v>
      </c>
      <c r="AU228" s="15" t="s">
        <v>80</v>
      </c>
    </row>
    <row r="229" s="2" customFormat="1" ht="33.38182" customHeight="1">
      <c r="A229" s="36"/>
      <c r="B229" s="37"/>
      <c r="C229" s="199" t="s">
        <v>553</v>
      </c>
      <c r="D229" s="199" t="s">
        <v>115</v>
      </c>
      <c r="E229" s="200" t="s">
        <v>554</v>
      </c>
      <c r="F229" s="201" t="s">
        <v>555</v>
      </c>
      <c r="G229" s="202" t="s">
        <v>118</v>
      </c>
      <c r="H229" s="203">
        <v>150</v>
      </c>
      <c r="I229" s="204"/>
      <c r="J229" s="205">
        <f>ROUND(I229*H229,2)</f>
        <v>0</v>
      </c>
      <c r="K229" s="206"/>
      <c r="L229" s="42"/>
      <c r="M229" s="207" t="s">
        <v>19</v>
      </c>
      <c r="N229" s="208" t="s">
        <v>41</v>
      </c>
      <c r="O229" s="82"/>
      <c r="P229" s="209">
        <f>O229*H229</f>
        <v>0</v>
      </c>
      <c r="Q229" s="209">
        <v>0</v>
      </c>
      <c r="R229" s="209">
        <f>Q229*H229</f>
        <v>0</v>
      </c>
      <c r="S229" s="209">
        <v>0.002</v>
      </c>
      <c r="T229" s="210">
        <f>S229*H229</f>
        <v>0.29999999999999999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11" t="s">
        <v>364</v>
      </c>
      <c r="AT229" s="211" t="s">
        <v>115</v>
      </c>
      <c r="AU229" s="211" t="s">
        <v>80</v>
      </c>
      <c r="AY229" s="15" t="s">
        <v>112</v>
      </c>
      <c r="BE229" s="212">
        <f>IF(N229="základní",J229,0)</f>
        <v>0</v>
      </c>
      <c r="BF229" s="212">
        <f>IF(N229="snížená",J229,0)</f>
        <v>0</v>
      </c>
      <c r="BG229" s="212">
        <f>IF(N229="zákl. přenesená",J229,0)</f>
        <v>0</v>
      </c>
      <c r="BH229" s="212">
        <f>IF(N229="sníž. přenesená",J229,0)</f>
        <v>0</v>
      </c>
      <c r="BI229" s="212">
        <f>IF(N229="nulová",J229,0)</f>
        <v>0</v>
      </c>
      <c r="BJ229" s="15" t="s">
        <v>78</v>
      </c>
      <c r="BK229" s="212">
        <f>ROUND(I229*H229,2)</f>
        <v>0</v>
      </c>
      <c r="BL229" s="15" t="s">
        <v>364</v>
      </c>
      <c r="BM229" s="211" t="s">
        <v>556</v>
      </c>
    </row>
    <row r="230" s="2" customFormat="1">
      <c r="A230" s="36"/>
      <c r="B230" s="37"/>
      <c r="C230" s="38"/>
      <c r="D230" s="213" t="s">
        <v>121</v>
      </c>
      <c r="E230" s="38"/>
      <c r="F230" s="214" t="s">
        <v>557</v>
      </c>
      <c r="G230" s="38"/>
      <c r="H230" s="38"/>
      <c r="I230" s="215"/>
      <c r="J230" s="38"/>
      <c r="K230" s="38"/>
      <c r="L230" s="42"/>
      <c r="M230" s="216"/>
      <c r="N230" s="217"/>
      <c r="O230" s="82"/>
      <c r="P230" s="82"/>
      <c r="Q230" s="82"/>
      <c r="R230" s="82"/>
      <c r="S230" s="82"/>
      <c r="T230" s="83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121</v>
      </c>
      <c r="AU230" s="15" t="s">
        <v>80</v>
      </c>
    </row>
    <row r="231" s="12" customFormat="1" ht="25.92" customHeight="1">
      <c r="A231" s="12"/>
      <c r="B231" s="183"/>
      <c r="C231" s="184"/>
      <c r="D231" s="185" t="s">
        <v>69</v>
      </c>
      <c r="E231" s="186" t="s">
        <v>558</v>
      </c>
      <c r="F231" s="186" t="s">
        <v>559</v>
      </c>
      <c r="G231" s="184"/>
      <c r="H231" s="184"/>
      <c r="I231" s="187"/>
      <c r="J231" s="188">
        <f>BK231</f>
        <v>0</v>
      </c>
      <c r="K231" s="184"/>
      <c r="L231" s="189"/>
      <c r="M231" s="190"/>
      <c r="N231" s="191"/>
      <c r="O231" s="191"/>
      <c r="P231" s="192">
        <f>P232</f>
        <v>0</v>
      </c>
      <c r="Q231" s="191"/>
      <c r="R231" s="192">
        <f>R232</f>
        <v>0</v>
      </c>
      <c r="S231" s="191"/>
      <c r="T231" s="193">
        <f>T232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94" t="s">
        <v>133</v>
      </c>
      <c r="AT231" s="195" t="s">
        <v>69</v>
      </c>
      <c r="AU231" s="195" t="s">
        <v>70</v>
      </c>
      <c r="AY231" s="194" t="s">
        <v>112</v>
      </c>
      <c r="BK231" s="196">
        <f>BK232</f>
        <v>0</v>
      </c>
    </row>
    <row r="232" s="12" customFormat="1" ht="22.8" customHeight="1">
      <c r="A232" s="12"/>
      <c r="B232" s="183"/>
      <c r="C232" s="184"/>
      <c r="D232" s="185" t="s">
        <v>69</v>
      </c>
      <c r="E232" s="197" t="s">
        <v>560</v>
      </c>
      <c r="F232" s="197" t="s">
        <v>561</v>
      </c>
      <c r="G232" s="184"/>
      <c r="H232" s="184"/>
      <c r="I232" s="187"/>
      <c r="J232" s="198">
        <f>BK232</f>
        <v>0</v>
      </c>
      <c r="K232" s="184"/>
      <c r="L232" s="189"/>
      <c r="M232" s="190"/>
      <c r="N232" s="191"/>
      <c r="O232" s="191"/>
      <c r="P232" s="192">
        <f>SUM(P233:P241)</f>
        <v>0</v>
      </c>
      <c r="Q232" s="191"/>
      <c r="R232" s="192">
        <f>SUM(R233:R241)</f>
        <v>0</v>
      </c>
      <c r="S232" s="191"/>
      <c r="T232" s="193">
        <f>SUM(T233:T241)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94" t="s">
        <v>133</v>
      </c>
      <c r="AT232" s="195" t="s">
        <v>69</v>
      </c>
      <c r="AU232" s="195" t="s">
        <v>78</v>
      </c>
      <c r="AY232" s="194" t="s">
        <v>112</v>
      </c>
      <c r="BK232" s="196">
        <f>SUM(BK233:BK241)</f>
        <v>0</v>
      </c>
    </row>
    <row r="233" s="2" customFormat="1" ht="15.70909" customHeight="1">
      <c r="A233" s="36"/>
      <c r="B233" s="37"/>
      <c r="C233" s="199" t="s">
        <v>562</v>
      </c>
      <c r="D233" s="199" t="s">
        <v>115</v>
      </c>
      <c r="E233" s="200" t="s">
        <v>563</v>
      </c>
      <c r="F233" s="201" t="s">
        <v>564</v>
      </c>
      <c r="G233" s="202" t="s">
        <v>255</v>
      </c>
      <c r="H233" s="203">
        <v>1</v>
      </c>
      <c r="I233" s="204"/>
      <c r="J233" s="205">
        <f>ROUND(I233*H233,2)</f>
        <v>0</v>
      </c>
      <c r="K233" s="206"/>
      <c r="L233" s="42"/>
      <c r="M233" s="207" t="s">
        <v>19</v>
      </c>
      <c r="N233" s="208" t="s">
        <v>41</v>
      </c>
      <c r="O233" s="82"/>
      <c r="P233" s="209">
        <f>O233*H233</f>
        <v>0</v>
      </c>
      <c r="Q233" s="209">
        <v>0</v>
      </c>
      <c r="R233" s="209">
        <f>Q233*H233</f>
        <v>0</v>
      </c>
      <c r="S233" s="209">
        <v>0</v>
      </c>
      <c r="T233" s="21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11" t="s">
        <v>565</v>
      </c>
      <c r="AT233" s="211" t="s">
        <v>115</v>
      </c>
      <c r="AU233" s="211" t="s">
        <v>80</v>
      </c>
      <c r="AY233" s="15" t="s">
        <v>112</v>
      </c>
      <c r="BE233" s="212">
        <f>IF(N233="základní",J233,0)</f>
        <v>0</v>
      </c>
      <c r="BF233" s="212">
        <f>IF(N233="snížená",J233,0)</f>
        <v>0</v>
      </c>
      <c r="BG233" s="212">
        <f>IF(N233="zákl. přenesená",J233,0)</f>
        <v>0</v>
      </c>
      <c r="BH233" s="212">
        <f>IF(N233="sníž. přenesená",J233,0)</f>
        <v>0</v>
      </c>
      <c r="BI233" s="212">
        <f>IF(N233="nulová",J233,0)</f>
        <v>0</v>
      </c>
      <c r="BJ233" s="15" t="s">
        <v>78</v>
      </c>
      <c r="BK233" s="212">
        <f>ROUND(I233*H233,2)</f>
        <v>0</v>
      </c>
      <c r="BL233" s="15" t="s">
        <v>565</v>
      </c>
      <c r="BM233" s="211" t="s">
        <v>566</v>
      </c>
    </row>
    <row r="234" s="2" customFormat="1" ht="33.38182" customHeight="1">
      <c r="A234" s="36"/>
      <c r="B234" s="37"/>
      <c r="C234" s="199" t="s">
        <v>567</v>
      </c>
      <c r="D234" s="199" t="s">
        <v>115</v>
      </c>
      <c r="E234" s="200" t="s">
        <v>568</v>
      </c>
      <c r="F234" s="201" t="s">
        <v>569</v>
      </c>
      <c r="G234" s="202" t="s">
        <v>255</v>
      </c>
      <c r="H234" s="203">
        <v>160</v>
      </c>
      <c r="I234" s="204"/>
      <c r="J234" s="205">
        <f>ROUND(I234*H234,2)</f>
        <v>0</v>
      </c>
      <c r="K234" s="206"/>
      <c r="L234" s="42"/>
      <c r="M234" s="207" t="s">
        <v>19</v>
      </c>
      <c r="N234" s="208" t="s">
        <v>41</v>
      </c>
      <c r="O234" s="82"/>
      <c r="P234" s="209">
        <f>O234*H234</f>
        <v>0</v>
      </c>
      <c r="Q234" s="209">
        <v>0</v>
      </c>
      <c r="R234" s="209">
        <f>Q234*H234</f>
        <v>0</v>
      </c>
      <c r="S234" s="209">
        <v>0</v>
      </c>
      <c r="T234" s="210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11" t="s">
        <v>565</v>
      </c>
      <c r="AT234" s="211" t="s">
        <v>115</v>
      </c>
      <c r="AU234" s="211" t="s">
        <v>80</v>
      </c>
      <c r="AY234" s="15" t="s">
        <v>112</v>
      </c>
      <c r="BE234" s="212">
        <f>IF(N234="základní",J234,0)</f>
        <v>0</v>
      </c>
      <c r="BF234" s="212">
        <f>IF(N234="snížená",J234,0)</f>
        <v>0</v>
      </c>
      <c r="BG234" s="212">
        <f>IF(N234="zákl. přenesená",J234,0)</f>
        <v>0</v>
      </c>
      <c r="BH234" s="212">
        <f>IF(N234="sníž. přenesená",J234,0)</f>
        <v>0</v>
      </c>
      <c r="BI234" s="212">
        <f>IF(N234="nulová",J234,0)</f>
        <v>0</v>
      </c>
      <c r="BJ234" s="15" t="s">
        <v>78</v>
      </c>
      <c r="BK234" s="212">
        <f>ROUND(I234*H234,2)</f>
        <v>0</v>
      </c>
      <c r="BL234" s="15" t="s">
        <v>565</v>
      </c>
      <c r="BM234" s="211" t="s">
        <v>570</v>
      </c>
    </row>
    <row r="235" s="2" customFormat="1">
      <c r="A235" s="36"/>
      <c r="B235" s="37"/>
      <c r="C235" s="38"/>
      <c r="D235" s="229" t="s">
        <v>183</v>
      </c>
      <c r="E235" s="38"/>
      <c r="F235" s="230" t="s">
        <v>571</v>
      </c>
      <c r="G235" s="38"/>
      <c r="H235" s="38"/>
      <c r="I235" s="215"/>
      <c r="J235" s="38"/>
      <c r="K235" s="38"/>
      <c r="L235" s="42"/>
      <c r="M235" s="216"/>
      <c r="N235" s="217"/>
      <c r="O235" s="82"/>
      <c r="P235" s="82"/>
      <c r="Q235" s="82"/>
      <c r="R235" s="82"/>
      <c r="S235" s="82"/>
      <c r="T235" s="83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183</v>
      </c>
      <c r="AU235" s="15" t="s">
        <v>80</v>
      </c>
    </row>
    <row r="236" s="2" customFormat="1" ht="15.70909" customHeight="1">
      <c r="A236" s="36"/>
      <c r="B236" s="37"/>
      <c r="C236" s="199" t="s">
        <v>572</v>
      </c>
      <c r="D236" s="199" t="s">
        <v>115</v>
      </c>
      <c r="E236" s="200" t="s">
        <v>573</v>
      </c>
      <c r="F236" s="201" t="s">
        <v>574</v>
      </c>
      <c r="G236" s="202" t="s">
        <v>575</v>
      </c>
      <c r="H236" s="203">
        <v>8</v>
      </c>
      <c r="I236" s="204"/>
      <c r="J236" s="205">
        <f>ROUND(I236*H236,2)</f>
        <v>0</v>
      </c>
      <c r="K236" s="206"/>
      <c r="L236" s="42"/>
      <c r="M236" s="207" t="s">
        <v>19</v>
      </c>
      <c r="N236" s="208" t="s">
        <v>41</v>
      </c>
      <c r="O236" s="82"/>
      <c r="P236" s="209">
        <f>O236*H236</f>
        <v>0</v>
      </c>
      <c r="Q236" s="209">
        <v>0</v>
      </c>
      <c r="R236" s="209">
        <f>Q236*H236</f>
        <v>0</v>
      </c>
      <c r="S236" s="209">
        <v>0</v>
      </c>
      <c r="T236" s="210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11" t="s">
        <v>565</v>
      </c>
      <c r="AT236" s="211" t="s">
        <v>115</v>
      </c>
      <c r="AU236" s="211" t="s">
        <v>80</v>
      </c>
      <c r="AY236" s="15" t="s">
        <v>112</v>
      </c>
      <c r="BE236" s="212">
        <f>IF(N236="základní",J236,0)</f>
        <v>0</v>
      </c>
      <c r="BF236" s="212">
        <f>IF(N236="snížená",J236,0)</f>
        <v>0</v>
      </c>
      <c r="BG236" s="212">
        <f>IF(N236="zákl. přenesená",J236,0)</f>
        <v>0</v>
      </c>
      <c r="BH236" s="212">
        <f>IF(N236="sníž. přenesená",J236,0)</f>
        <v>0</v>
      </c>
      <c r="BI236" s="212">
        <f>IF(N236="nulová",J236,0)</f>
        <v>0</v>
      </c>
      <c r="BJ236" s="15" t="s">
        <v>78</v>
      </c>
      <c r="BK236" s="212">
        <f>ROUND(I236*H236,2)</f>
        <v>0</v>
      </c>
      <c r="BL236" s="15" t="s">
        <v>565</v>
      </c>
      <c r="BM236" s="211" t="s">
        <v>576</v>
      </c>
    </row>
    <row r="237" s="2" customFormat="1" ht="15.70909" customHeight="1">
      <c r="A237" s="36"/>
      <c r="B237" s="37"/>
      <c r="C237" s="199" t="s">
        <v>577</v>
      </c>
      <c r="D237" s="199" t="s">
        <v>115</v>
      </c>
      <c r="E237" s="200" t="s">
        <v>578</v>
      </c>
      <c r="F237" s="201" t="s">
        <v>579</v>
      </c>
      <c r="G237" s="202" t="s">
        <v>575</v>
      </c>
      <c r="H237" s="203">
        <v>2</v>
      </c>
      <c r="I237" s="204"/>
      <c r="J237" s="205">
        <f>ROUND(I237*H237,2)</f>
        <v>0</v>
      </c>
      <c r="K237" s="206"/>
      <c r="L237" s="42"/>
      <c r="M237" s="207" t="s">
        <v>19</v>
      </c>
      <c r="N237" s="208" t="s">
        <v>41</v>
      </c>
      <c r="O237" s="82"/>
      <c r="P237" s="209">
        <f>O237*H237</f>
        <v>0</v>
      </c>
      <c r="Q237" s="209">
        <v>0</v>
      </c>
      <c r="R237" s="209">
        <f>Q237*H237</f>
        <v>0</v>
      </c>
      <c r="S237" s="209">
        <v>0</v>
      </c>
      <c r="T237" s="21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11" t="s">
        <v>565</v>
      </c>
      <c r="AT237" s="211" t="s">
        <v>115</v>
      </c>
      <c r="AU237" s="211" t="s">
        <v>80</v>
      </c>
      <c r="AY237" s="15" t="s">
        <v>112</v>
      </c>
      <c r="BE237" s="212">
        <f>IF(N237="základní",J237,0)</f>
        <v>0</v>
      </c>
      <c r="BF237" s="212">
        <f>IF(N237="snížená",J237,0)</f>
        <v>0</v>
      </c>
      <c r="BG237" s="212">
        <f>IF(N237="zákl. přenesená",J237,0)</f>
        <v>0</v>
      </c>
      <c r="BH237" s="212">
        <f>IF(N237="sníž. přenesená",J237,0)</f>
        <v>0</v>
      </c>
      <c r="BI237" s="212">
        <f>IF(N237="nulová",J237,0)</f>
        <v>0</v>
      </c>
      <c r="BJ237" s="15" t="s">
        <v>78</v>
      </c>
      <c r="BK237" s="212">
        <f>ROUND(I237*H237,2)</f>
        <v>0</v>
      </c>
      <c r="BL237" s="15" t="s">
        <v>565</v>
      </c>
      <c r="BM237" s="211" t="s">
        <v>580</v>
      </c>
    </row>
    <row r="238" s="2" customFormat="1" ht="24.65454" customHeight="1">
      <c r="A238" s="36"/>
      <c r="B238" s="37"/>
      <c r="C238" s="199" t="s">
        <v>581</v>
      </c>
      <c r="D238" s="199" t="s">
        <v>115</v>
      </c>
      <c r="E238" s="200" t="s">
        <v>582</v>
      </c>
      <c r="F238" s="201" t="s">
        <v>583</v>
      </c>
      <c r="G238" s="202" t="s">
        <v>575</v>
      </c>
      <c r="H238" s="203">
        <v>60</v>
      </c>
      <c r="I238" s="204"/>
      <c r="J238" s="205">
        <f>ROUND(I238*H238,2)</f>
        <v>0</v>
      </c>
      <c r="K238" s="206"/>
      <c r="L238" s="42"/>
      <c r="M238" s="207" t="s">
        <v>19</v>
      </c>
      <c r="N238" s="208" t="s">
        <v>41</v>
      </c>
      <c r="O238" s="82"/>
      <c r="P238" s="209">
        <f>O238*H238</f>
        <v>0</v>
      </c>
      <c r="Q238" s="209">
        <v>0</v>
      </c>
      <c r="R238" s="209">
        <f>Q238*H238</f>
        <v>0</v>
      </c>
      <c r="S238" s="209">
        <v>0</v>
      </c>
      <c r="T238" s="210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11" t="s">
        <v>565</v>
      </c>
      <c r="AT238" s="211" t="s">
        <v>115</v>
      </c>
      <c r="AU238" s="211" t="s">
        <v>80</v>
      </c>
      <c r="AY238" s="15" t="s">
        <v>112</v>
      </c>
      <c r="BE238" s="212">
        <f>IF(N238="základní",J238,0)</f>
        <v>0</v>
      </c>
      <c r="BF238" s="212">
        <f>IF(N238="snížená",J238,0)</f>
        <v>0</v>
      </c>
      <c r="BG238" s="212">
        <f>IF(N238="zákl. přenesená",J238,0)</f>
        <v>0</v>
      </c>
      <c r="BH238" s="212">
        <f>IF(N238="sníž. přenesená",J238,0)</f>
        <v>0</v>
      </c>
      <c r="BI238" s="212">
        <f>IF(N238="nulová",J238,0)</f>
        <v>0</v>
      </c>
      <c r="BJ238" s="15" t="s">
        <v>78</v>
      </c>
      <c r="BK238" s="212">
        <f>ROUND(I238*H238,2)</f>
        <v>0</v>
      </c>
      <c r="BL238" s="15" t="s">
        <v>565</v>
      </c>
      <c r="BM238" s="211" t="s">
        <v>584</v>
      </c>
    </row>
    <row r="239" s="2" customFormat="1" ht="24.65454" customHeight="1">
      <c r="A239" s="36"/>
      <c r="B239" s="37"/>
      <c r="C239" s="199" t="s">
        <v>585</v>
      </c>
      <c r="D239" s="199" t="s">
        <v>115</v>
      </c>
      <c r="E239" s="200" t="s">
        <v>586</v>
      </c>
      <c r="F239" s="201" t="s">
        <v>587</v>
      </c>
      <c r="G239" s="202" t="s">
        <v>575</v>
      </c>
      <c r="H239" s="203">
        <v>25</v>
      </c>
      <c r="I239" s="204"/>
      <c r="J239" s="205">
        <f>ROUND(I239*H239,2)</f>
        <v>0</v>
      </c>
      <c r="K239" s="206"/>
      <c r="L239" s="42"/>
      <c r="M239" s="207" t="s">
        <v>19</v>
      </c>
      <c r="N239" s="208" t="s">
        <v>41</v>
      </c>
      <c r="O239" s="82"/>
      <c r="P239" s="209">
        <f>O239*H239</f>
        <v>0</v>
      </c>
      <c r="Q239" s="209">
        <v>0</v>
      </c>
      <c r="R239" s="209">
        <f>Q239*H239</f>
        <v>0</v>
      </c>
      <c r="S239" s="209">
        <v>0</v>
      </c>
      <c r="T239" s="210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11" t="s">
        <v>565</v>
      </c>
      <c r="AT239" s="211" t="s">
        <v>115</v>
      </c>
      <c r="AU239" s="211" t="s">
        <v>80</v>
      </c>
      <c r="AY239" s="15" t="s">
        <v>112</v>
      </c>
      <c r="BE239" s="212">
        <f>IF(N239="základní",J239,0)</f>
        <v>0</v>
      </c>
      <c r="BF239" s="212">
        <f>IF(N239="snížená",J239,0)</f>
        <v>0</v>
      </c>
      <c r="BG239" s="212">
        <f>IF(N239="zákl. přenesená",J239,0)</f>
        <v>0</v>
      </c>
      <c r="BH239" s="212">
        <f>IF(N239="sníž. přenesená",J239,0)</f>
        <v>0</v>
      </c>
      <c r="BI239" s="212">
        <f>IF(N239="nulová",J239,0)</f>
        <v>0</v>
      </c>
      <c r="BJ239" s="15" t="s">
        <v>78</v>
      </c>
      <c r="BK239" s="212">
        <f>ROUND(I239*H239,2)</f>
        <v>0</v>
      </c>
      <c r="BL239" s="15" t="s">
        <v>565</v>
      </c>
      <c r="BM239" s="211" t="s">
        <v>588</v>
      </c>
    </row>
    <row r="240" s="2" customFormat="1" ht="24.65454" customHeight="1">
      <c r="A240" s="36"/>
      <c r="B240" s="37"/>
      <c r="C240" s="199" t="s">
        <v>589</v>
      </c>
      <c r="D240" s="199" t="s">
        <v>115</v>
      </c>
      <c r="E240" s="200" t="s">
        <v>590</v>
      </c>
      <c r="F240" s="201" t="s">
        <v>591</v>
      </c>
      <c r="G240" s="202" t="s">
        <v>255</v>
      </c>
      <c r="H240" s="203">
        <v>1</v>
      </c>
      <c r="I240" s="204"/>
      <c r="J240" s="205">
        <f>ROUND(I240*H240,2)</f>
        <v>0</v>
      </c>
      <c r="K240" s="206"/>
      <c r="L240" s="42"/>
      <c r="M240" s="207" t="s">
        <v>19</v>
      </c>
      <c r="N240" s="208" t="s">
        <v>41</v>
      </c>
      <c r="O240" s="82"/>
      <c r="P240" s="209">
        <f>O240*H240</f>
        <v>0</v>
      </c>
      <c r="Q240" s="209">
        <v>0</v>
      </c>
      <c r="R240" s="209">
        <f>Q240*H240</f>
        <v>0</v>
      </c>
      <c r="S240" s="209">
        <v>0</v>
      </c>
      <c r="T240" s="210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11" t="s">
        <v>565</v>
      </c>
      <c r="AT240" s="211" t="s">
        <v>115</v>
      </c>
      <c r="AU240" s="211" t="s">
        <v>80</v>
      </c>
      <c r="AY240" s="15" t="s">
        <v>112</v>
      </c>
      <c r="BE240" s="212">
        <f>IF(N240="základní",J240,0)</f>
        <v>0</v>
      </c>
      <c r="BF240" s="212">
        <f>IF(N240="snížená",J240,0)</f>
        <v>0</v>
      </c>
      <c r="BG240" s="212">
        <f>IF(N240="zákl. přenesená",J240,0)</f>
        <v>0</v>
      </c>
      <c r="BH240" s="212">
        <f>IF(N240="sníž. přenesená",J240,0)</f>
        <v>0</v>
      </c>
      <c r="BI240" s="212">
        <f>IF(N240="nulová",J240,0)</f>
        <v>0</v>
      </c>
      <c r="BJ240" s="15" t="s">
        <v>78</v>
      </c>
      <c r="BK240" s="212">
        <f>ROUND(I240*H240,2)</f>
        <v>0</v>
      </c>
      <c r="BL240" s="15" t="s">
        <v>565</v>
      </c>
      <c r="BM240" s="211" t="s">
        <v>592</v>
      </c>
    </row>
    <row r="241" s="2" customFormat="1">
      <c r="A241" s="36"/>
      <c r="B241" s="37"/>
      <c r="C241" s="38"/>
      <c r="D241" s="229" t="s">
        <v>183</v>
      </c>
      <c r="E241" s="38"/>
      <c r="F241" s="230" t="s">
        <v>593</v>
      </c>
      <c r="G241" s="38"/>
      <c r="H241" s="38"/>
      <c r="I241" s="215"/>
      <c r="J241" s="38"/>
      <c r="K241" s="38"/>
      <c r="L241" s="42"/>
      <c r="M241" s="232"/>
      <c r="N241" s="233"/>
      <c r="O241" s="234"/>
      <c r="P241" s="234"/>
      <c r="Q241" s="234"/>
      <c r="R241" s="234"/>
      <c r="S241" s="234"/>
      <c r="T241" s="235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5" t="s">
        <v>183</v>
      </c>
      <c r="AU241" s="15" t="s">
        <v>80</v>
      </c>
    </row>
    <row r="242" s="2" customFormat="1" ht="6.96" customHeight="1">
      <c r="A242" s="36"/>
      <c r="B242" s="57"/>
      <c r="C242" s="58"/>
      <c r="D242" s="58"/>
      <c r="E242" s="58"/>
      <c r="F242" s="58"/>
      <c r="G242" s="58"/>
      <c r="H242" s="58"/>
      <c r="I242" s="58"/>
      <c r="J242" s="58"/>
      <c r="K242" s="58"/>
      <c r="L242" s="42"/>
      <c r="M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</row>
  </sheetData>
  <sheetProtection sheet="1" autoFilter="0" formatColumns="0" formatRows="0" objects="1" scenarios="1" spinCount="100000" saltValue="dTmVphC+pcF/O4ZFaCwUd8nQo45yUUoDHrV7EQ7QD7XZ/7OvClMKxujh3gTUKdoS5kjqTi9HUWel7iQ6XXJ57g==" hashValue="lqTfBDaCeLZwkUFF19GdSd+iymsCroacSP1vDMal3RW1ev+xreq02iBnmMCjXihVfjFNS6DBNd/NHft318OgJQ==" algorithmName="SHA-512" password="CC35"/>
  <autoFilter ref="C87:K241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2_02/741110001"/>
    <hyperlink ref="F95" r:id="rId2" display="https://podminky.urs.cz/item/CS_URS_2022_02/741110002"/>
    <hyperlink ref="F98" r:id="rId3" display="https://podminky.urs.cz/item/CS_URS_2022_02/741110041"/>
    <hyperlink ref="F101" r:id="rId4" display="https://podminky.urs.cz/item/CS_URS_2022_02/741110042"/>
    <hyperlink ref="F104" r:id="rId5" display="https://podminky.urs.cz/item/CS_URS_2022_02/741112001"/>
    <hyperlink ref="F107" r:id="rId6" display="https://podminky.urs.cz/item/CS_URS_2022_02/741112021"/>
    <hyperlink ref="F110" r:id="rId7" display="https://podminky.urs.cz/item/CS_URS_2022_02/741122611"/>
    <hyperlink ref="F116" r:id="rId8" display="https://podminky.urs.cz/item/CS_URS_2022_02/741122621"/>
    <hyperlink ref="F122" r:id="rId9" display="https://podminky.urs.cz/item/CS_URS_2022_02/741124731"/>
    <hyperlink ref="F136" r:id="rId10" display="https://podminky.urs.cz/item/CS_URS_2022_02/741124733"/>
    <hyperlink ref="F140" r:id="rId11" display="https://podminky.urs.cz/item/CS_URS_2022_02/741210202"/>
    <hyperlink ref="F146" r:id="rId12" display="https://podminky.urs.cz/item/CS_URS_2022_02/741811021"/>
    <hyperlink ref="F148" r:id="rId13" display="https://podminky.urs.cz/item/CS_URS_2022_02/741910414"/>
    <hyperlink ref="F156" r:id="rId14" display="https://podminky.urs.cz/item/CS_URS_2022_02/998741203"/>
    <hyperlink ref="F162" r:id="rId15" display="https://podminky.urs.cz/item/CS_URS_2022_02/742121001"/>
    <hyperlink ref="F226" r:id="rId16" display="https://podminky.urs.cz/item/CS_URS_2022_02/460941211"/>
    <hyperlink ref="F228" r:id="rId17" display="https://podminky.urs.cz/item/CS_URS_2022_02/468094111"/>
    <hyperlink ref="F230" r:id="rId18" display="https://podminky.urs.cz/item/CS_URS_2022_02/4681014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210938" style="236" customWidth="1"/>
    <col min="2" max="2" width="1.558594" style="236" customWidth="1"/>
    <col min="3" max="4" width="4.882813" style="236" customWidth="1"/>
    <col min="5" max="5" width="11.54297" style="236" customWidth="1"/>
    <col min="6" max="6" width="9.042969" style="236" customWidth="1"/>
    <col min="7" max="7" width="4.882813" style="236" customWidth="1"/>
    <col min="8" max="8" width="77.71094" style="236" customWidth="1"/>
    <col min="9" max="10" width="19.88281" style="236" customWidth="1"/>
    <col min="11" max="11" width="1.558594" style="236" customWidth="1"/>
  </cols>
  <sheetData>
    <row r="1" s="1" customFormat="1" ht="37.5" customHeight="1"/>
    <row r="2" s="1" customFormat="1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="13" customFormat="1" ht="45" customHeight="1">
      <c r="B3" s="240"/>
      <c r="C3" s="241" t="s">
        <v>594</v>
      </c>
      <c r="D3" s="241"/>
      <c r="E3" s="241"/>
      <c r="F3" s="241"/>
      <c r="G3" s="241"/>
      <c r="H3" s="241"/>
      <c r="I3" s="241"/>
      <c r="J3" s="241"/>
      <c r="K3" s="242"/>
    </row>
    <row r="4" s="1" customFormat="1" ht="25.5" customHeight="1">
      <c r="B4" s="243"/>
      <c r="C4" s="244" t="s">
        <v>595</v>
      </c>
      <c r="D4" s="244"/>
      <c r="E4" s="244"/>
      <c r="F4" s="244"/>
      <c r="G4" s="244"/>
      <c r="H4" s="244"/>
      <c r="I4" s="244"/>
      <c r="J4" s="244"/>
      <c r="K4" s="245"/>
    </row>
    <row r="5" s="1" customFormat="1" ht="5.25" customHeight="1">
      <c r="B5" s="243"/>
      <c r="C5" s="246"/>
      <c r="D5" s="246"/>
      <c r="E5" s="246"/>
      <c r="F5" s="246"/>
      <c r="G5" s="246"/>
      <c r="H5" s="246"/>
      <c r="I5" s="246"/>
      <c r="J5" s="246"/>
      <c r="K5" s="245"/>
    </row>
    <row r="6" s="1" customFormat="1" ht="15" customHeight="1">
      <c r="B6" s="243"/>
      <c r="C6" s="247" t="s">
        <v>596</v>
      </c>
      <c r="D6" s="247"/>
      <c r="E6" s="247"/>
      <c r="F6" s="247"/>
      <c r="G6" s="247"/>
      <c r="H6" s="247"/>
      <c r="I6" s="247"/>
      <c r="J6" s="247"/>
      <c r="K6" s="245"/>
    </row>
    <row r="7" s="1" customFormat="1" ht="15" customHeight="1">
      <c r="B7" s="248"/>
      <c r="C7" s="247" t="s">
        <v>597</v>
      </c>
      <c r="D7" s="247"/>
      <c r="E7" s="247"/>
      <c r="F7" s="247"/>
      <c r="G7" s="247"/>
      <c r="H7" s="247"/>
      <c r="I7" s="247"/>
      <c r="J7" s="247"/>
      <c r="K7" s="245"/>
    </row>
    <row r="8" s="1" customFormat="1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s="1" customFormat="1" ht="15" customHeight="1">
      <c r="B9" s="248"/>
      <c r="C9" s="247" t="s">
        <v>598</v>
      </c>
      <c r="D9" s="247"/>
      <c r="E9" s="247"/>
      <c r="F9" s="247"/>
      <c r="G9" s="247"/>
      <c r="H9" s="247"/>
      <c r="I9" s="247"/>
      <c r="J9" s="247"/>
      <c r="K9" s="245"/>
    </row>
    <row r="10" s="1" customFormat="1" ht="15" customHeight="1">
      <c r="B10" s="248"/>
      <c r="C10" s="247"/>
      <c r="D10" s="247" t="s">
        <v>599</v>
      </c>
      <c r="E10" s="247"/>
      <c r="F10" s="247"/>
      <c r="G10" s="247"/>
      <c r="H10" s="247"/>
      <c r="I10" s="247"/>
      <c r="J10" s="247"/>
      <c r="K10" s="245"/>
    </row>
    <row r="11" s="1" customFormat="1" ht="15" customHeight="1">
      <c r="B11" s="248"/>
      <c r="C11" s="249"/>
      <c r="D11" s="247" t="s">
        <v>600</v>
      </c>
      <c r="E11" s="247"/>
      <c r="F11" s="247"/>
      <c r="G11" s="247"/>
      <c r="H11" s="247"/>
      <c r="I11" s="247"/>
      <c r="J11" s="247"/>
      <c r="K11" s="245"/>
    </row>
    <row r="12" s="1" customFormat="1" ht="15" customHeight="1">
      <c r="B12" s="248"/>
      <c r="C12" s="249"/>
      <c r="D12" s="247"/>
      <c r="E12" s="247"/>
      <c r="F12" s="247"/>
      <c r="G12" s="247"/>
      <c r="H12" s="247"/>
      <c r="I12" s="247"/>
      <c r="J12" s="247"/>
      <c r="K12" s="245"/>
    </row>
    <row r="13" s="1" customFormat="1" ht="15" customHeight="1">
      <c r="B13" s="248"/>
      <c r="C13" s="249"/>
      <c r="D13" s="250" t="s">
        <v>601</v>
      </c>
      <c r="E13" s="247"/>
      <c r="F13" s="247"/>
      <c r="G13" s="247"/>
      <c r="H13" s="247"/>
      <c r="I13" s="247"/>
      <c r="J13" s="247"/>
      <c r="K13" s="245"/>
    </row>
    <row r="14" s="1" customFormat="1" ht="12.75" customHeight="1">
      <c r="B14" s="248"/>
      <c r="C14" s="249"/>
      <c r="D14" s="249"/>
      <c r="E14" s="249"/>
      <c r="F14" s="249"/>
      <c r="G14" s="249"/>
      <c r="H14" s="249"/>
      <c r="I14" s="249"/>
      <c r="J14" s="249"/>
      <c r="K14" s="245"/>
    </row>
    <row r="15" s="1" customFormat="1" ht="15" customHeight="1">
      <c r="B15" s="248"/>
      <c r="C15" s="249"/>
      <c r="D15" s="247" t="s">
        <v>602</v>
      </c>
      <c r="E15" s="247"/>
      <c r="F15" s="247"/>
      <c r="G15" s="247"/>
      <c r="H15" s="247"/>
      <c r="I15" s="247"/>
      <c r="J15" s="247"/>
      <c r="K15" s="245"/>
    </row>
    <row r="16" s="1" customFormat="1" ht="15" customHeight="1">
      <c r="B16" s="248"/>
      <c r="C16" s="249"/>
      <c r="D16" s="247" t="s">
        <v>603</v>
      </c>
      <c r="E16" s="247"/>
      <c r="F16" s="247"/>
      <c r="G16" s="247"/>
      <c r="H16" s="247"/>
      <c r="I16" s="247"/>
      <c r="J16" s="247"/>
      <c r="K16" s="245"/>
    </row>
    <row r="17" s="1" customFormat="1" ht="15" customHeight="1">
      <c r="B17" s="248"/>
      <c r="C17" s="249"/>
      <c r="D17" s="247" t="s">
        <v>604</v>
      </c>
      <c r="E17" s="247"/>
      <c r="F17" s="247"/>
      <c r="G17" s="247"/>
      <c r="H17" s="247"/>
      <c r="I17" s="247"/>
      <c r="J17" s="247"/>
      <c r="K17" s="245"/>
    </row>
    <row r="18" s="1" customFormat="1" ht="15" customHeight="1">
      <c r="B18" s="248"/>
      <c r="C18" s="249"/>
      <c r="D18" s="249"/>
      <c r="E18" s="251" t="s">
        <v>77</v>
      </c>
      <c r="F18" s="247" t="s">
        <v>605</v>
      </c>
      <c r="G18" s="247"/>
      <c r="H18" s="247"/>
      <c r="I18" s="247"/>
      <c r="J18" s="247"/>
      <c r="K18" s="245"/>
    </row>
    <row r="19" s="1" customFormat="1" ht="15" customHeight="1">
      <c r="B19" s="248"/>
      <c r="C19" s="249"/>
      <c r="D19" s="249"/>
      <c r="E19" s="251" t="s">
        <v>606</v>
      </c>
      <c r="F19" s="247" t="s">
        <v>607</v>
      </c>
      <c r="G19" s="247"/>
      <c r="H19" s="247"/>
      <c r="I19" s="247"/>
      <c r="J19" s="247"/>
      <c r="K19" s="245"/>
    </row>
    <row r="20" s="1" customFormat="1" ht="15" customHeight="1">
      <c r="B20" s="248"/>
      <c r="C20" s="249"/>
      <c r="D20" s="249"/>
      <c r="E20" s="251" t="s">
        <v>608</v>
      </c>
      <c r="F20" s="247" t="s">
        <v>609</v>
      </c>
      <c r="G20" s="247"/>
      <c r="H20" s="247"/>
      <c r="I20" s="247"/>
      <c r="J20" s="247"/>
      <c r="K20" s="245"/>
    </row>
    <row r="21" s="1" customFormat="1" ht="15" customHeight="1">
      <c r="B21" s="248"/>
      <c r="C21" s="249"/>
      <c r="D21" s="249"/>
      <c r="E21" s="251" t="s">
        <v>610</v>
      </c>
      <c r="F21" s="247" t="s">
        <v>611</v>
      </c>
      <c r="G21" s="247"/>
      <c r="H21" s="247"/>
      <c r="I21" s="247"/>
      <c r="J21" s="247"/>
      <c r="K21" s="245"/>
    </row>
    <row r="22" s="1" customFormat="1" ht="15" customHeight="1">
      <c r="B22" s="248"/>
      <c r="C22" s="249"/>
      <c r="D22" s="249"/>
      <c r="E22" s="251" t="s">
        <v>558</v>
      </c>
      <c r="F22" s="247" t="s">
        <v>559</v>
      </c>
      <c r="G22" s="247"/>
      <c r="H22" s="247"/>
      <c r="I22" s="247"/>
      <c r="J22" s="247"/>
      <c r="K22" s="245"/>
    </row>
    <row r="23" s="1" customFormat="1" ht="15" customHeight="1">
      <c r="B23" s="248"/>
      <c r="C23" s="249"/>
      <c r="D23" s="249"/>
      <c r="E23" s="251" t="s">
        <v>612</v>
      </c>
      <c r="F23" s="247" t="s">
        <v>613</v>
      </c>
      <c r="G23" s="247"/>
      <c r="H23" s="247"/>
      <c r="I23" s="247"/>
      <c r="J23" s="247"/>
      <c r="K23" s="245"/>
    </row>
    <row r="24" s="1" customFormat="1" ht="12.75" customHeight="1">
      <c r="B24" s="248"/>
      <c r="C24" s="249"/>
      <c r="D24" s="249"/>
      <c r="E24" s="249"/>
      <c r="F24" s="249"/>
      <c r="G24" s="249"/>
      <c r="H24" s="249"/>
      <c r="I24" s="249"/>
      <c r="J24" s="249"/>
      <c r="K24" s="245"/>
    </row>
    <row r="25" s="1" customFormat="1" ht="15" customHeight="1">
      <c r="B25" s="248"/>
      <c r="C25" s="247" t="s">
        <v>614</v>
      </c>
      <c r="D25" s="247"/>
      <c r="E25" s="247"/>
      <c r="F25" s="247"/>
      <c r="G25" s="247"/>
      <c r="H25" s="247"/>
      <c r="I25" s="247"/>
      <c r="J25" s="247"/>
      <c r="K25" s="245"/>
    </row>
    <row r="26" s="1" customFormat="1" ht="15" customHeight="1">
      <c r="B26" s="248"/>
      <c r="C26" s="247" t="s">
        <v>615</v>
      </c>
      <c r="D26" s="247"/>
      <c r="E26" s="247"/>
      <c r="F26" s="247"/>
      <c r="G26" s="247"/>
      <c r="H26" s="247"/>
      <c r="I26" s="247"/>
      <c r="J26" s="247"/>
      <c r="K26" s="245"/>
    </row>
    <row r="27" s="1" customFormat="1" ht="15" customHeight="1">
      <c r="B27" s="248"/>
      <c r="C27" s="247"/>
      <c r="D27" s="247" t="s">
        <v>616</v>
      </c>
      <c r="E27" s="247"/>
      <c r="F27" s="247"/>
      <c r="G27" s="247"/>
      <c r="H27" s="247"/>
      <c r="I27" s="247"/>
      <c r="J27" s="247"/>
      <c r="K27" s="245"/>
    </row>
    <row r="28" s="1" customFormat="1" ht="15" customHeight="1">
      <c r="B28" s="248"/>
      <c r="C28" s="249"/>
      <c r="D28" s="247" t="s">
        <v>617</v>
      </c>
      <c r="E28" s="247"/>
      <c r="F28" s="247"/>
      <c r="G28" s="247"/>
      <c r="H28" s="247"/>
      <c r="I28" s="247"/>
      <c r="J28" s="247"/>
      <c r="K28" s="245"/>
    </row>
    <row r="29" s="1" customFormat="1" ht="12.75" customHeight="1">
      <c r="B29" s="248"/>
      <c r="C29" s="249"/>
      <c r="D29" s="249"/>
      <c r="E29" s="249"/>
      <c r="F29" s="249"/>
      <c r="G29" s="249"/>
      <c r="H29" s="249"/>
      <c r="I29" s="249"/>
      <c r="J29" s="249"/>
      <c r="K29" s="245"/>
    </row>
    <row r="30" s="1" customFormat="1" ht="15" customHeight="1">
      <c r="B30" s="248"/>
      <c r="C30" s="249"/>
      <c r="D30" s="247" t="s">
        <v>618</v>
      </c>
      <c r="E30" s="247"/>
      <c r="F30" s="247"/>
      <c r="G30" s="247"/>
      <c r="H30" s="247"/>
      <c r="I30" s="247"/>
      <c r="J30" s="247"/>
      <c r="K30" s="245"/>
    </row>
    <row r="31" s="1" customFormat="1" ht="15" customHeight="1">
      <c r="B31" s="248"/>
      <c r="C31" s="249"/>
      <c r="D31" s="247" t="s">
        <v>619</v>
      </c>
      <c r="E31" s="247"/>
      <c r="F31" s="247"/>
      <c r="G31" s="247"/>
      <c r="H31" s="247"/>
      <c r="I31" s="247"/>
      <c r="J31" s="247"/>
      <c r="K31" s="245"/>
    </row>
    <row r="32" s="1" customFormat="1" ht="12.75" customHeight="1">
      <c r="B32" s="248"/>
      <c r="C32" s="249"/>
      <c r="D32" s="249"/>
      <c r="E32" s="249"/>
      <c r="F32" s="249"/>
      <c r="G32" s="249"/>
      <c r="H32" s="249"/>
      <c r="I32" s="249"/>
      <c r="J32" s="249"/>
      <c r="K32" s="245"/>
    </row>
    <row r="33" s="1" customFormat="1" ht="15" customHeight="1">
      <c r="B33" s="248"/>
      <c r="C33" s="249"/>
      <c r="D33" s="247" t="s">
        <v>620</v>
      </c>
      <c r="E33" s="247"/>
      <c r="F33" s="247"/>
      <c r="G33" s="247"/>
      <c r="H33" s="247"/>
      <c r="I33" s="247"/>
      <c r="J33" s="247"/>
      <c r="K33" s="245"/>
    </row>
    <row r="34" s="1" customFormat="1" ht="15" customHeight="1">
      <c r="B34" s="248"/>
      <c r="C34" s="249"/>
      <c r="D34" s="247" t="s">
        <v>621</v>
      </c>
      <c r="E34" s="247"/>
      <c r="F34" s="247"/>
      <c r="G34" s="247"/>
      <c r="H34" s="247"/>
      <c r="I34" s="247"/>
      <c r="J34" s="247"/>
      <c r="K34" s="245"/>
    </row>
    <row r="35" s="1" customFormat="1" ht="15" customHeight="1">
      <c r="B35" s="248"/>
      <c r="C35" s="249"/>
      <c r="D35" s="247" t="s">
        <v>622</v>
      </c>
      <c r="E35" s="247"/>
      <c r="F35" s="247"/>
      <c r="G35" s="247"/>
      <c r="H35" s="247"/>
      <c r="I35" s="247"/>
      <c r="J35" s="247"/>
      <c r="K35" s="245"/>
    </row>
    <row r="36" s="1" customFormat="1" ht="15" customHeight="1">
      <c r="B36" s="248"/>
      <c r="C36" s="249"/>
      <c r="D36" s="247"/>
      <c r="E36" s="250" t="s">
        <v>98</v>
      </c>
      <c r="F36" s="247"/>
      <c r="G36" s="247" t="s">
        <v>623</v>
      </c>
      <c r="H36" s="247"/>
      <c r="I36" s="247"/>
      <c r="J36" s="247"/>
      <c r="K36" s="245"/>
    </row>
    <row r="37" s="1" customFormat="1" ht="30.75" customHeight="1">
      <c r="B37" s="248"/>
      <c r="C37" s="249"/>
      <c r="D37" s="247"/>
      <c r="E37" s="250" t="s">
        <v>624</v>
      </c>
      <c r="F37" s="247"/>
      <c r="G37" s="247" t="s">
        <v>625</v>
      </c>
      <c r="H37" s="247"/>
      <c r="I37" s="247"/>
      <c r="J37" s="247"/>
      <c r="K37" s="245"/>
    </row>
    <row r="38" s="1" customFormat="1" ht="15" customHeight="1">
      <c r="B38" s="248"/>
      <c r="C38" s="249"/>
      <c r="D38" s="247"/>
      <c r="E38" s="250" t="s">
        <v>51</v>
      </c>
      <c r="F38" s="247"/>
      <c r="G38" s="247" t="s">
        <v>626</v>
      </c>
      <c r="H38" s="247"/>
      <c r="I38" s="247"/>
      <c r="J38" s="247"/>
      <c r="K38" s="245"/>
    </row>
    <row r="39" s="1" customFormat="1" ht="15" customHeight="1">
      <c r="B39" s="248"/>
      <c r="C39" s="249"/>
      <c r="D39" s="247"/>
      <c r="E39" s="250" t="s">
        <v>52</v>
      </c>
      <c r="F39" s="247"/>
      <c r="G39" s="247" t="s">
        <v>627</v>
      </c>
      <c r="H39" s="247"/>
      <c r="I39" s="247"/>
      <c r="J39" s="247"/>
      <c r="K39" s="245"/>
    </row>
    <row r="40" s="1" customFormat="1" ht="15" customHeight="1">
      <c r="B40" s="248"/>
      <c r="C40" s="249"/>
      <c r="D40" s="247"/>
      <c r="E40" s="250" t="s">
        <v>99</v>
      </c>
      <c r="F40" s="247"/>
      <c r="G40" s="247" t="s">
        <v>628</v>
      </c>
      <c r="H40" s="247"/>
      <c r="I40" s="247"/>
      <c r="J40" s="247"/>
      <c r="K40" s="245"/>
    </row>
    <row r="41" s="1" customFormat="1" ht="15" customHeight="1">
      <c r="B41" s="248"/>
      <c r="C41" s="249"/>
      <c r="D41" s="247"/>
      <c r="E41" s="250" t="s">
        <v>100</v>
      </c>
      <c r="F41" s="247"/>
      <c r="G41" s="247" t="s">
        <v>629</v>
      </c>
      <c r="H41" s="247"/>
      <c r="I41" s="247"/>
      <c r="J41" s="247"/>
      <c r="K41" s="245"/>
    </row>
    <row r="42" s="1" customFormat="1" ht="15" customHeight="1">
      <c r="B42" s="248"/>
      <c r="C42" s="249"/>
      <c r="D42" s="247"/>
      <c r="E42" s="250" t="s">
        <v>630</v>
      </c>
      <c r="F42" s="247"/>
      <c r="G42" s="247" t="s">
        <v>631</v>
      </c>
      <c r="H42" s="247"/>
      <c r="I42" s="247"/>
      <c r="J42" s="247"/>
      <c r="K42" s="245"/>
    </row>
    <row r="43" s="1" customFormat="1" ht="15" customHeight="1">
      <c r="B43" s="248"/>
      <c r="C43" s="249"/>
      <c r="D43" s="247"/>
      <c r="E43" s="250"/>
      <c r="F43" s="247"/>
      <c r="G43" s="247" t="s">
        <v>632</v>
      </c>
      <c r="H43" s="247"/>
      <c r="I43" s="247"/>
      <c r="J43" s="247"/>
      <c r="K43" s="245"/>
    </row>
    <row r="44" s="1" customFormat="1" ht="15" customHeight="1">
      <c r="B44" s="248"/>
      <c r="C44" s="249"/>
      <c r="D44" s="247"/>
      <c r="E44" s="250" t="s">
        <v>633</v>
      </c>
      <c r="F44" s="247"/>
      <c r="G44" s="247" t="s">
        <v>634</v>
      </c>
      <c r="H44" s="247"/>
      <c r="I44" s="247"/>
      <c r="J44" s="247"/>
      <c r="K44" s="245"/>
    </row>
    <row r="45" s="1" customFormat="1" ht="15" customHeight="1">
      <c r="B45" s="248"/>
      <c r="C45" s="249"/>
      <c r="D45" s="247"/>
      <c r="E45" s="250" t="s">
        <v>102</v>
      </c>
      <c r="F45" s="247"/>
      <c r="G45" s="247" t="s">
        <v>635</v>
      </c>
      <c r="H45" s="247"/>
      <c r="I45" s="247"/>
      <c r="J45" s="247"/>
      <c r="K45" s="245"/>
    </row>
    <row r="46" s="1" customFormat="1" ht="12.75" customHeight="1">
      <c r="B46" s="248"/>
      <c r="C46" s="249"/>
      <c r="D46" s="247"/>
      <c r="E46" s="247"/>
      <c r="F46" s="247"/>
      <c r="G46" s="247"/>
      <c r="H46" s="247"/>
      <c r="I46" s="247"/>
      <c r="J46" s="247"/>
      <c r="K46" s="245"/>
    </row>
    <row r="47" s="1" customFormat="1" ht="15" customHeight="1">
      <c r="B47" s="248"/>
      <c r="C47" s="249"/>
      <c r="D47" s="247" t="s">
        <v>636</v>
      </c>
      <c r="E47" s="247"/>
      <c r="F47" s="247"/>
      <c r="G47" s="247"/>
      <c r="H47" s="247"/>
      <c r="I47" s="247"/>
      <c r="J47" s="247"/>
      <c r="K47" s="245"/>
    </row>
    <row r="48" s="1" customFormat="1" ht="15" customHeight="1">
      <c r="B48" s="248"/>
      <c r="C48" s="249"/>
      <c r="D48" s="249"/>
      <c r="E48" s="247" t="s">
        <v>637</v>
      </c>
      <c r="F48" s="247"/>
      <c r="G48" s="247"/>
      <c r="H48" s="247"/>
      <c r="I48" s="247"/>
      <c r="J48" s="247"/>
      <c r="K48" s="245"/>
    </row>
    <row r="49" s="1" customFormat="1" ht="15" customHeight="1">
      <c r="B49" s="248"/>
      <c r="C49" s="249"/>
      <c r="D49" s="249"/>
      <c r="E49" s="247" t="s">
        <v>638</v>
      </c>
      <c r="F49" s="247"/>
      <c r="G49" s="247"/>
      <c r="H49" s="247"/>
      <c r="I49" s="247"/>
      <c r="J49" s="247"/>
      <c r="K49" s="245"/>
    </row>
    <row r="50" s="1" customFormat="1" ht="15" customHeight="1">
      <c r="B50" s="248"/>
      <c r="C50" s="249"/>
      <c r="D50" s="249"/>
      <c r="E50" s="247" t="s">
        <v>639</v>
      </c>
      <c r="F50" s="247"/>
      <c r="G50" s="247"/>
      <c r="H50" s="247"/>
      <c r="I50" s="247"/>
      <c r="J50" s="247"/>
      <c r="K50" s="245"/>
    </row>
    <row r="51" s="1" customFormat="1" ht="15" customHeight="1">
      <c r="B51" s="248"/>
      <c r="C51" s="249"/>
      <c r="D51" s="247" t="s">
        <v>640</v>
      </c>
      <c r="E51" s="247"/>
      <c r="F51" s="247"/>
      <c r="G51" s="247"/>
      <c r="H51" s="247"/>
      <c r="I51" s="247"/>
      <c r="J51" s="247"/>
      <c r="K51" s="245"/>
    </row>
    <row r="52" s="1" customFormat="1" ht="25.5" customHeight="1">
      <c r="B52" s="243"/>
      <c r="C52" s="244" t="s">
        <v>641</v>
      </c>
      <c r="D52" s="244"/>
      <c r="E52" s="244"/>
      <c r="F52" s="244"/>
      <c r="G52" s="244"/>
      <c r="H52" s="244"/>
      <c r="I52" s="244"/>
      <c r="J52" s="244"/>
      <c r="K52" s="245"/>
    </row>
    <row r="53" s="1" customFormat="1" ht="5.25" customHeight="1">
      <c r="B53" s="243"/>
      <c r="C53" s="246"/>
      <c r="D53" s="246"/>
      <c r="E53" s="246"/>
      <c r="F53" s="246"/>
      <c r="G53" s="246"/>
      <c r="H53" s="246"/>
      <c r="I53" s="246"/>
      <c r="J53" s="246"/>
      <c r="K53" s="245"/>
    </row>
    <row r="54" s="1" customFormat="1" ht="15" customHeight="1">
      <c r="B54" s="243"/>
      <c r="C54" s="247" t="s">
        <v>642</v>
      </c>
      <c r="D54" s="247"/>
      <c r="E54" s="247"/>
      <c r="F54" s="247"/>
      <c r="G54" s="247"/>
      <c r="H54" s="247"/>
      <c r="I54" s="247"/>
      <c r="J54" s="247"/>
      <c r="K54" s="245"/>
    </row>
    <row r="55" s="1" customFormat="1" ht="15" customHeight="1">
      <c r="B55" s="243"/>
      <c r="C55" s="247" t="s">
        <v>643</v>
      </c>
      <c r="D55" s="247"/>
      <c r="E55" s="247"/>
      <c r="F55" s="247"/>
      <c r="G55" s="247"/>
      <c r="H55" s="247"/>
      <c r="I55" s="247"/>
      <c r="J55" s="247"/>
      <c r="K55" s="245"/>
    </row>
    <row r="56" s="1" customFormat="1" ht="12.75" customHeight="1">
      <c r="B56" s="243"/>
      <c r="C56" s="247"/>
      <c r="D56" s="247"/>
      <c r="E56" s="247"/>
      <c r="F56" s="247"/>
      <c r="G56" s="247"/>
      <c r="H56" s="247"/>
      <c r="I56" s="247"/>
      <c r="J56" s="247"/>
      <c r="K56" s="245"/>
    </row>
    <row r="57" s="1" customFormat="1" ht="15" customHeight="1">
      <c r="B57" s="243"/>
      <c r="C57" s="247" t="s">
        <v>644</v>
      </c>
      <c r="D57" s="247"/>
      <c r="E57" s="247"/>
      <c r="F57" s="247"/>
      <c r="G57" s="247"/>
      <c r="H57" s="247"/>
      <c r="I57" s="247"/>
      <c r="J57" s="247"/>
      <c r="K57" s="245"/>
    </row>
    <row r="58" s="1" customFormat="1" ht="15" customHeight="1">
      <c r="B58" s="243"/>
      <c r="C58" s="249"/>
      <c r="D58" s="247" t="s">
        <v>645</v>
      </c>
      <c r="E58" s="247"/>
      <c r="F58" s="247"/>
      <c r="G58" s="247"/>
      <c r="H58" s="247"/>
      <c r="I58" s="247"/>
      <c r="J58" s="247"/>
      <c r="K58" s="245"/>
    </row>
    <row r="59" s="1" customFormat="1" ht="15" customHeight="1">
      <c r="B59" s="243"/>
      <c r="C59" s="249"/>
      <c r="D59" s="247" t="s">
        <v>646</v>
      </c>
      <c r="E59" s="247"/>
      <c r="F59" s="247"/>
      <c r="G59" s="247"/>
      <c r="H59" s="247"/>
      <c r="I59" s="247"/>
      <c r="J59" s="247"/>
      <c r="K59" s="245"/>
    </row>
    <row r="60" s="1" customFormat="1" ht="15" customHeight="1">
      <c r="B60" s="243"/>
      <c r="C60" s="249"/>
      <c r="D60" s="247" t="s">
        <v>647</v>
      </c>
      <c r="E60" s="247"/>
      <c r="F60" s="247"/>
      <c r="G60" s="247"/>
      <c r="H60" s="247"/>
      <c r="I60" s="247"/>
      <c r="J60" s="247"/>
      <c r="K60" s="245"/>
    </row>
    <row r="61" s="1" customFormat="1" ht="15" customHeight="1">
      <c r="B61" s="243"/>
      <c r="C61" s="249"/>
      <c r="D61" s="247" t="s">
        <v>648</v>
      </c>
      <c r="E61" s="247"/>
      <c r="F61" s="247"/>
      <c r="G61" s="247"/>
      <c r="H61" s="247"/>
      <c r="I61" s="247"/>
      <c r="J61" s="247"/>
      <c r="K61" s="245"/>
    </row>
    <row r="62" s="1" customFormat="1" ht="15" customHeight="1">
      <c r="B62" s="243"/>
      <c r="C62" s="249"/>
      <c r="D62" s="252" t="s">
        <v>649</v>
      </c>
      <c r="E62" s="252"/>
      <c r="F62" s="252"/>
      <c r="G62" s="252"/>
      <c r="H62" s="252"/>
      <c r="I62" s="252"/>
      <c r="J62" s="252"/>
      <c r="K62" s="245"/>
    </row>
    <row r="63" s="1" customFormat="1" ht="15" customHeight="1">
      <c r="B63" s="243"/>
      <c r="C63" s="249"/>
      <c r="D63" s="247" t="s">
        <v>650</v>
      </c>
      <c r="E63" s="247"/>
      <c r="F63" s="247"/>
      <c r="G63" s="247"/>
      <c r="H63" s="247"/>
      <c r="I63" s="247"/>
      <c r="J63" s="247"/>
      <c r="K63" s="245"/>
    </row>
    <row r="64" s="1" customFormat="1" ht="12.75" customHeight="1">
      <c r="B64" s="243"/>
      <c r="C64" s="249"/>
      <c r="D64" s="249"/>
      <c r="E64" s="253"/>
      <c r="F64" s="249"/>
      <c r="G64" s="249"/>
      <c r="H64" s="249"/>
      <c r="I64" s="249"/>
      <c r="J64" s="249"/>
      <c r="K64" s="245"/>
    </row>
    <row r="65" s="1" customFormat="1" ht="15" customHeight="1">
      <c r="B65" s="243"/>
      <c r="C65" s="249"/>
      <c r="D65" s="247" t="s">
        <v>651</v>
      </c>
      <c r="E65" s="247"/>
      <c r="F65" s="247"/>
      <c r="G65" s="247"/>
      <c r="H65" s="247"/>
      <c r="I65" s="247"/>
      <c r="J65" s="247"/>
      <c r="K65" s="245"/>
    </row>
    <row r="66" s="1" customFormat="1" ht="15" customHeight="1">
      <c r="B66" s="243"/>
      <c r="C66" s="249"/>
      <c r="D66" s="252" t="s">
        <v>652</v>
      </c>
      <c r="E66" s="252"/>
      <c r="F66" s="252"/>
      <c r="G66" s="252"/>
      <c r="H66" s="252"/>
      <c r="I66" s="252"/>
      <c r="J66" s="252"/>
      <c r="K66" s="245"/>
    </row>
    <row r="67" s="1" customFormat="1" ht="15" customHeight="1">
      <c r="B67" s="243"/>
      <c r="C67" s="249"/>
      <c r="D67" s="247" t="s">
        <v>653</v>
      </c>
      <c r="E67" s="247"/>
      <c r="F67" s="247"/>
      <c r="G67" s="247"/>
      <c r="H67" s="247"/>
      <c r="I67" s="247"/>
      <c r="J67" s="247"/>
      <c r="K67" s="245"/>
    </row>
    <row r="68" s="1" customFormat="1" ht="15" customHeight="1">
      <c r="B68" s="243"/>
      <c r="C68" s="249"/>
      <c r="D68" s="247" t="s">
        <v>654</v>
      </c>
      <c r="E68" s="247"/>
      <c r="F68" s="247"/>
      <c r="G68" s="247"/>
      <c r="H68" s="247"/>
      <c r="I68" s="247"/>
      <c r="J68" s="247"/>
      <c r="K68" s="245"/>
    </row>
    <row r="69" s="1" customFormat="1" ht="15" customHeight="1">
      <c r="B69" s="243"/>
      <c r="C69" s="249"/>
      <c r="D69" s="247" t="s">
        <v>655</v>
      </c>
      <c r="E69" s="247"/>
      <c r="F69" s="247"/>
      <c r="G69" s="247"/>
      <c r="H69" s="247"/>
      <c r="I69" s="247"/>
      <c r="J69" s="247"/>
      <c r="K69" s="245"/>
    </row>
    <row r="70" s="1" customFormat="1" ht="15" customHeight="1">
      <c r="B70" s="243"/>
      <c r="C70" s="249"/>
      <c r="D70" s="247" t="s">
        <v>656</v>
      </c>
      <c r="E70" s="247"/>
      <c r="F70" s="247"/>
      <c r="G70" s="247"/>
      <c r="H70" s="247"/>
      <c r="I70" s="247"/>
      <c r="J70" s="247"/>
      <c r="K70" s="245"/>
    </row>
    <row r="71" s="1" customFormat="1" ht="12.75" customHeight="1">
      <c r="B71" s="254"/>
      <c r="C71" s="255"/>
      <c r="D71" s="255"/>
      <c r="E71" s="255"/>
      <c r="F71" s="255"/>
      <c r="G71" s="255"/>
      <c r="H71" s="255"/>
      <c r="I71" s="255"/>
      <c r="J71" s="255"/>
      <c r="K71" s="256"/>
    </row>
    <row r="72" s="1" customFormat="1" ht="18.75" customHeight="1">
      <c r="B72" s="257"/>
      <c r="C72" s="257"/>
      <c r="D72" s="257"/>
      <c r="E72" s="257"/>
      <c r="F72" s="257"/>
      <c r="G72" s="257"/>
      <c r="H72" s="257"/>
      <c r="I72" s="257"/>
      <c r="J72" s="257"/>
      <c r="K72" s="258"/>
    </row>
    <row r="73" s="1" customFormat="1" ht="18.75" customHeight="1">
      <c r="B73" s="258"/>
      <c r="C73" s="258"/>
      <c r="D73" s="258"/>
      <c r="E73" s="258"/>
      <c r="F73" s="258"/>
      <c r="G73" s="258"/>
      <c r="H73" s="258"/>
      <c r="I73" s="258"/>
      <c r="J73" s="258"/>
      <c r="K73" s="258"/>
    </row>
    <row r="74" s="1" customFormat="1" ht="7.5" customHeight="1">
      <c r="B74" s="259"/>
      <c r="C74" s="260"/>
      <c r="D74" s="260"/>
      <c r="E74" s="260"/>
      <c r="F74" s="260"/>
      <c r="G74" s="260"/>
      <c r="H74" s="260"/>
      <c r="I74" s="260"/>
      <c r="J74" s="260"/>
      <c r="K74" s="261"/>
    </row>
    <row r="75" s="1" customFormat="1" ht="45" customHeight="1">
      <c r="B75" s="262"/>
      <c r="C75" s="263" t="s">
        <v>657</v>
      </c>
      <c r="D75" s="263"/>
      <c r="E75" s="263"/>
      <c r="F75" s="263"/>
      <c r="G75" s="263"/>
      <c r="H75" s="263"/>
      <c r="I75" s="263"/>
      <c r="J75" s="263"/>
      <c r="K75" s="264"/>
    </row>
    <row r="76" s="1" customFormat="1" ht="17.25" customHeight="1">
      <c r="B76" s="262"/>
      <c r="C76" s="265" t="s">
        <v>658</v>
      </c>
      <c r="D76" s="265"/>
      <c r="E76" s="265"/>
      <c r="F76" s="265" t="s">
        <v>659</v>
      </c>
      <c r="G76" s="266"/>
      <c r="H76" s="265" t="s">
        <v>52</v>
      </c>
      <c r="I76" s="265" t="s">
        <v>55</v>
      </c>
      <c r="J76" s="265" t="s">
        <v>660</v>
      </c>
      <c r="K76" s="264"/>
    </row>
    <row r="77" s="1" customFormat="1" ht="17.25" customHeight="1">
      <c r="B77" s="262"/>
      <c r="C77" s="267" t="s">
        <v>661</v>
      </c>
      <c r="D77" s="267"/>
      <c r="E77" s="267"/>
      <c r="F77" s="268" t="s">
        <v>662</v>
      </c>
      <c r="G77" s="269"/>
      <c r="H77" s="267"/>
      <c r="I77" s="267"/>
      <c r="J77" s="267" t="s">
        <v>663</v>
      </c>
      <c r="K77" s="264"/>
    </row>
    <row r="78" s="1" customFormat="1" ht="5.25" customHeight="1">
      <c r="B78" s="262"/>
      <c r="C78" s="270"/>
      <c r="D78" s="270"/>
      <c r="E78" s="270"/>
      <c r="F78" s="270"/>
      <c r="G78" s="271"/>
      <c r="H78" s="270"/>
      <c r="I78" s="270"/>
      <c r="J78" s="270"/>
      <c r="K78" s="264"/>
    </row>
    <row r="79" s="1" customFormat="1" ht="15" customHeight="1">
      <c r="B79" s="262"/>
      <c r="C79" s="250" t="s">
        <v>51</v>
      </c>
      <c r="D79" s="272"/>
      <c r="E79" s="272"/>
      <c r="F79" s="273" t="s">
        <v>664</v>
      </c>
      <c r="G79" s="274"/>
      <c r="H79" s="250" t="s">
        <v>665</v>
      </c>
      <c r="I79" s="250" t="s">
        <v>666</v>
      </c>
      <c r="J79" s="250">
        <v>20</v>
      </c>
      <c r="K79" s="264"/>
    </row>
    <row r="80" s="1" customFormat="1" ht="15" customHeight="1">
      <c r="B80" s="262"/>
      <c r="C80" s="250" t="s">
        <v>667</v>
      </c>
      <c r="D80" s="250"/>
      <c r="E80" s="250"/>
      <c r="F80" s="273" t="s">
        <v>664</v>
      </c>
      <c r="G80" s="274"/>
      <c r="H80" s="250" t="s">
        <v>668</v>
      </c>
      <c r="I80" s="250" t="s">
        <v>666</v>
      </c>
      <c r="J80" s="250">
        <v>120</v>
      </c>
      <c r="K80" s="264"/>
    </row>
    <row r="81" s="1" customFormat="1" ht="15" customHeight="1">
      <c r="B81" s="275"/>
      <c r="C81" s="250" t="s">
        <v>669</v>
      </c>
      <c r="D81" s="250"/>
      <c r="E81" s="250"/>
      <c r="F81" s="273" t="s">
        <v>670</v>
      </c>
      <c r="G81" s="274"/>
      <c r="H81" s="250" t="s">
        <v>671</v>
      </c>
      <c r="I81" s="250" t="s">
        <v>666</v>
      </c>
      <c r="J81" s="250">
        <v>50</v>
      </c>
      <c r="K81" s="264"/>
    </row>
    <row r="82" s="1" customFormat="1" ht="15" customHeight="1">
      <c r="B82" s="275"/>
      <c r="C82" s="250" t="s">
        <v>672</v>
      </c>
      <c r="D82" s="250"/>
      <c r="E82" s="250"/>
      <c r="F82" s="273" t="s">
        <v>664</v>
      </c>
      <c r="G82" s="274"/>
      <c r="H82" s="250" t="s">
        <v>673</v>
      </c>
      <c r="I82" s="250" t="s">
        <v>674</v>
      </c>
      <c r="J82" s="250"/>
      <c r="K82" s="264"/>
    </row>
    <row r="83" s="1" customFormat="1" ht="15" customHeight="1">
      <c r="B83" s="275"/>
      <c r="C83" s="276" t="s">
        <v>675</v>
      </c>
      <c r="D83" s="276"/>
      <c r="E83" s="276"/>
      <c r="F83" s="277" t="s">
        <v>670</v>
      </c>
      <c r="G83" s="276"/>
      <c r="H83" s="276" t="s">
        <v>676</v>
      </c>
      <c r="I83" s="276" t="s">
        <v>666</v>
      </c>
      <c r="J83" s="276">
        <v>15</v>
      </c>
      <c r="K83" s="264"/>
    </row>
    <row r="84" s="1" customFormat="1" ht="15" customHeight="1">
      <c r="B84" s="275"/>
      <c r="C84" s="276" t="s">
        <v>677</v>
      </c>
      <c r="D84" s="276"/>
      <c r="E84" s="276"/>
      <c r="F84" s="277" t="s">
        <v>670</v>
      </c>
      <c r="G84" s="276"/>
      <c r="H84" s="276" t="s">
        <v>678</v>
      </c>
      <c r="I84" s="276" t="s">
        <v>666</v>
      </c>
      <c r="J84" s="276">
        <v>15</v>
      </c>
      <c r="K84" s="264"/>
    </row>
    <row r="85" s="1" customFormat="1" ht="15" customHeight="1">
      <c r="B85" s="275"/>
      <c r="C85" s="276" t="s">
        <v>679</v>
      </c>
      <c r="D85" s="276"/>
      <c r="E85" s="276"/>
      <c r="F85" s="277" t="s">
        <v>670</v>
      </c>
      <c r="G85" s="276"/>
      <c r="H85" s="276" t="s">
        <v>680</v>
      </c>
      <c r="I85" s="276" t="s">
        <v>666</v>
      </c>
      <c r="J85" s="276">
        <v>20</v>
      </c>
      <c r="K85" s="264"/>
    </row>
    <row r="86" s="1" customFormat="1" ht="15" customHeight="1">
      <c r="B86" s="275"/>
      <c r="C86" s="276" t="s">
        <v>681</v>
      </c>
      <c r="D86" s="276"/>
      <c r="E86" s="276"/>
      <c r="F86" s="277" t="s">
        <v>670</v>
      </c>
      <c r="G86" s="276"/>
      <c r="H86" s="276" t="s">
        <v>682</v>
      </c>
      <c r="I86" s="276" t="s">
        <v>666</v>
      </c>
      <c r="J86" s="276">
        <v>20</v>
      </c>
      <c r="K86" s="264"/>
    </row>
    <row r="87" s="1" customFormat="1" ht="15" customHeight="1">
      <c r="B87" s="275"/>
      <c r="C87" s="250" t="s">
        <v>683</v>
      </c>
      <c r="D87" s="250"/>
      <c r="E87" s="250"/>
      <c r="F87" s="273" t="s">
        <v>670</v>
      </c>
      <c r="G87" s="274"/>
      <c r="H87" s="250" t="s">
        <v>684</v>
      </c>
      <c r="I87" s="250" t="s">
        <v>666</v>
      </c>
      <c r="J87" s="250">
        <v>50</v>
      </c>
      <c r="K87" s="264"/>
    </row>
    <row r="88" s="1" customFormat="1" ht="15" customHeight="1">
      <c r="B88" s="275"/>
      <c r="C88" s="250" t="s">
        <v>685</v>
      </c>
      <c r="D88" s="250"/>
      <c r="E88" s="250"/>
      <c r="F88" s="273" t="s">
        <v>670</v>
      </c>
      <c r="G88" s="274"/>
      <c r="H88" s="250" t="s">
        <v>686</v>
      </c>
      <c r="I88" s="250" t="s">
        <v>666</v>
      </c>
      <c r="J88" s="250">
        <v>20</v>
      </c>
      <c r="K88" s="264"/>
    </row>
    <row r="89" s="1" customFormat="1" ht="15" customHeight="1">
      <c r="B89" s="275"/>
      <c r="C89" s="250" t="s">
        <v>687</v>
      </c>
      <c r="D89" s="250"/>
      <c r="E89" s="250"/>
      <c r="F89" s="273" t="s">
        <v>670</v>
      </c>
      <c r="G89" s="274"/>
      <c r="H89" s="250" t="s">
        <v>688</v>
      </c>
      <c r="I89" s="250" t="s">
        <v>666</v>
      </c>
      <c r="J89" s="250">
        <v>20</v>
      </c>
      <c r="K89" s="264"/>
    </row>
    <row r="90" s="1" customFormat="1" ht="15" customHeight="1">
      <c r="B90" s="275"/>
      <c r="C90" s="250" t="s">
        <v>689</v>
      </c>
      <c r="D90" s="250"/>
      <c r="E90" s="250"/>
      <c r="F90" s="273" t="s">
        <v>670</v>
      </c>
      <c r="G90" s="274"/>
      <c r="H90" s="250" t="s">
        <v>690</v>
      </c>
      <c r="I90" s="250" t="s">
        <v>666</v>
      </c>
      <c r="J90" s="250">
        <v>50</v>
      </c>
      <c r="K90" s="264"/>
    </row>
    <row r="91" s="1" customFormat="1" ht="15" customHeight="1">
      <c r="B91" s="275"/>
      <c r="C91" s="250" t="s">
        <v>691</v>
      </c>
      <c r="D91" s="250"/>
      <c r="E91" s="250"/>
      <c r="F91" s="273" t="s">
        <v>670</v>
      </c>
      <c r="G91" s="274"/>
      <c r="H91" s="250" t="s">
        <v>691</v>
      </c>
      <c r="I91" s="250" t="s">
        <v>666</v>
      </c>
      <c r="J91" s="250">
        <v>50</v>
      </c>
      <c r="K91" s="264"/>
    </row>
    <row r="92" s="1" customFormat="1" ht="15" customHeight="1">
      <c r="B92" s="275"/>
      <c r="C92" s="250" t="s">
        <v>692</v>
      </c>
      <c r="D92" s="250"/>
      <c r="E92" s="250"/>
      <c r="F92" s="273" t="s">
        <v>670</v>
      </c>
      <c r="G92" s="274"/>
      <c r="H92" s="250" t="s">
        <v>693</v>
      </c>
      <c r="I92" s="250" t="s">
        <v>666</v>
      </c>
      <c r="J92" s="250">
        <v>255</v>
      </c>
      <c r="K92" s="264"/>
    </row>
    <row r="93" s="1" customFormat="1" ht="15" customHeight="1">
      <c r="B93" s="275"/>
      <c r="C93" s="250" t="s">
        <v>694</v>
      </c>
      <c r="D93" s="250"/>
      <c r="E93" s="250"/>
      <c r="F93" s="273" t="s">
        <v>664</v>
      </c>
      <c r="G93" s="274"/>
      <c r="H93" s="250" t="s">
        <v>695</v>
      </c>
      <c r="I93" s="250" t="s">
        <v>696</v>
      </c>
      <c r="J93" s="250"/>
      <c r="K93" s="264"/>
    </row>
    <row r="94" s="1" customFormat="1" ht="15" customHeight="1">
      <c r="B94" s="275"/>
      <c r="C94" s="250" t="s">
        <v>697</v>
      </c>
      <c r="D94" s="250"/>
      <c r="E94" s="250"/>
      <c r="F94" s="273" t="s">
        <v>664</v>
      </c>
      <c r="G94" s="274"/>
      <c r="H94" s="250" t="s">
        <v>698</v>
      </c>
      <c r="I94" s="250" t="s">
        <v>699</v>
      </c>
      <c r="J94" s="250"/>
      <c r="K94" s="264"/>
    </row>
    <row r="95" s="1" customFormat="1" ht="15" customHeight="1">
      <c r="B95" s="275"/>
      <c r="C95" s="250" t="s">
        <v>700</v>
      </c>
      <c r="D95" s="250"/>
      <c r="E95" s="250"/>
      <c r="F95" s="273" t="s">
        <v>664</v>
      </c>
      <c r="G95" s="274"/>
      <c r="H95" s="250" t="s">
        <v>700</v>
      </c>
      <c r="I95" s="250" t="s">
        <v>699</v>
      </c>
      <c r="J95" s="250"/>
      <c r="K95" s="264"/>
    </row>
    <row r="96" s="1" customFormat="1" ht="15" customHeight="1">
      <c r="B96" s="275"/>
      <c r="C96" s="250" t="s">
        <v>36</v>
      </c>
      <c r="D96" s="250"/>
      <c r="E96" s="250"/>
      <c r="F96" s="273" t="s">
        <v>664</v>
      </c>
      <c r="G96" s="274"/>
      <c r="H96" s="250" t="s">
        <v>701</v>
      </c>
      <c r="I96" s="250" t="s">
        <v>699</v>
      </c>
      <c r="J96" s="250"/>
      <c r="K96" s="264"/>
    </row>
    <row r="97" s="1" customFormat="1" ht="15" customHeight="1">
      <c r="B97" s="275"/>
      <c r="C97" s="250" t="s">
        <v>46</v>
      </c>
      <c r="D97" s="250"/>
      <c r="E97" s="250"/>
      <c r="F97" s="273" t="s">
        <v>664</v>
      </c>
      <c r="G97" s="274"/>
      <c r="H97" s="250" t="s">
        <v>702</v>
      </c>
      <c r="I97" s="250" t="s">
        <v>699</v>
      </c>
      <c r="J97" s="250"/>
      <c r="K97" s="264"/>
    </row>
    <row r="98" s="1" customFormat="1" ht="15" customHeight="1">
      <c r="B98" s="278"/>
      <c r="C98" s="279"/>
      <c r="D98" s="279"/>
      <c r="E98" s="279"/>
      <c r="F98" s="279"/>
      <c r="G98" s="279"/>
      <c r="H98" s="279"/>
      <c r="I98" s="279"/>
      <c r="J98" s="279"/>
      <c r="K98" s="280"/>
    </row>
    <row r="99" s="1" customFormat="1" ht="18.75" customHeight="1">
      <c r="B99" s="281"/>
      <c r="C99" s="282"/>
      <c r="D99" s="282"/>
      <c r="E99" s="282"/>
      <c r="F99" s="282"/>
      <c r="G99" s="282"/>
      <c r="H99" s="282"/>
      <c r="I99" s="282"/>
      <c r="J99" s="282"/>
      <c r="K99" s="281"/>
    </row>
    <row r="100" s="1" customFormat="1" ht="18.75" customHeight="1">
      <c r="B100" s="258"/>
      <c r="C100" s="258"/>
      <c r="D100" s="258"/>
      <c r="E100" s="258"/>
      <c r="F100" s="258"/>
      <c r="G100" s="258"/>
      <c r="H100" s="258"/>
      <c r="I100" s="258"/>
      <c r="J100" s="258"/>
      <c r="K100" s="258"/>
    </row>
    <row r="101" s="1" customFormat="1" ht="7.5" customHeight="1">
      <c r="B101" s="259"/>
      <c r="C101" s="260"/>
      <c r="D101" s="260"/>
      <c r="E101" s="260"/>
      <c r="F101" s="260"/>
      <c r="G101" s="260"/>
      <c r="H101" s="260"/>
      <c r="I101" s="260"/>
      <c r="J101" s="260"/>
      <c r="K101" s="261"/>
    </row>
    <row r="102" s="1" customFormat="1" ht="45" customHeight="1">
      <c r="B102" s="262"/>
      <c r="C102" s="263" t="s">
        <v>703</v>
      </c>
      <c r="D102" s="263"/>
      <c r="E102" s="263"/>
      <c r="F102" s="263"/>
      <c r="G102" s="263"/>
      <c r="H102" s="263"/>
      <c r="I102" s="263"/>
      <c r="J102" s="263"/>
      <c r="K102" s="264"/>
    </row>
    <row r="103" s="1" customFormat="1" ht="17.25" customHeight="1">
      <c r="B103" s="262"/>
      <c r="C103" s="265" t="s">
        <v>658</v>
      </c>
      <c r="D103" s="265"/>
      <c r="E103" s="265"/>
      <c r="F103" s="265" t="s">
        <v>659</v>
      </c>
      <c r="G103" s="266"/>
      <c r="H103" s="265" t="s">
        <v>52</v>
      </c>
      <c r="I103" s="265" t="s">
        <v>55</v>
      </c>
      <c r="J103" s="265" t="s">
        <v>660</v>
      </c>
      <c r="K103" s="264"/>
    </row>
    <row r="104" s="1" customFormat="1" ht="17.25" customHeight="1">
      <c r="B104" s="262"/>
      <c r="C104" s="267" t="s">
        <v>661</v>
      </c>
      <c r="D104" s="267"/>
      <c r="E104" s="267"/>
      <c r="F104" s="268" t="s">
        <v>662</v>
      </c>
      <c r="G104" s="269"/>
      <c r="H104" s="267"/>
      <c r="I104" s="267"/>
      <c r="J104" s="267" t="s">
        <v>663</v>
      </c>
      <c r="K104" s="264"/>
    </row>
    <row r="105" s="1" customFormat="1" ht="5.25" customHeight="1">
      <c r="B105" s="262"/>
      <c r="C105" s="265"/>
      <c r="D105" s="265"/>
      <c r="E105" s="265"/>
      <c r="F105" s="265"/>
      <c r="G105" s="283"/>
      <c r="H105" s="265"/>
      <c r="I105" s="265"/>
      <c r="J105" s="265"/>
      <c r="K105" s="264"/>
    </row>
    <row r="106" s="1" customFormat="1" ht="15" customHeight="1">
      <c r="B106" s="262"/>
      <c r="C106" s="250" t="s">
        <v>51</v>
      </c>
      <c r="D106" s="272"/>
      <c r="E106" s="272"/>
      <c r="F106" s="273" t="s">
        <v>664</v>
      </c>
      <c r="G106" s="250"/>
      <c r="H106" s="250" t="s">
        <v>704</v>
      </c>
      <c r="I106" s="250" t="s">
        <v>666</v>
      </c>
      <c r="J106" s="250">
        <v>20</v>
      </c>
      <c r="K106" s="264"/>
    </row>
    <row r="107" s="1" customFormat="1" ht="15" customHeight="1">
      <c r="B107" s="262"/>
      <c r="C107" s="250" t="s">
        <v>667</v>
      </c>
      <c r="D107" s="250"/>
      <c r="E107" s="250"/>
      <c r="F107" s="273" t="s">
        <v>664</v>
      </c>
      <c r="G107" s="250"/>
      <c r="H107" s="250" t="s">
        <v>704</v>
      </c>
      <c r="I107" s="250" t="s">
        <v>666</v>
      </c>
      <c r="J107" s="250">
        <v>120</v>
      </c>
      <c r="K107" s="264"/>
    </row>
    <row r="108" s="1" customFormat="1" ht="15" customHeight="1">
      <c r="B108" s="275"/>
      <c r="C108" s="250" t="s">
        <v>669</v>
      </c>
      <c r="D108" s="250"/>
      <c r="E108" s="250"/>
      <c r="F108" s="273" t="s">
        <v>670</v>
      </c>
      <c r="G108" s="250"/>
      <c r="H108" s="250" t="s">
        <v>704</v>
      </c>
      <c r="I108" s="250" t="s">
        <v>666</v>
      </c>
      <c r="J108" s="250">
        <v>50</v>
      </c>
      <c r="K108" s="264"/>
    </row>
    <row r="109" s="1" customFormat="1" ht="15" customHeight="1">
      <c r="B109" s="275"/>
      <c r="C109" s="250" t="s">
        <v>672</v>
      </c>
      <c r="D109" s="250"/>
      <c r="E109" s="250"/>
      <c r="F109" s="273" t="s">
        <v>664</v>
      </c>
      <c r="G109" s="250"/>
      <c r="H109" s="250" t="s">
        <v>704</v>
      </c>
      <c r="I109" s="250" t="s">
        <v>674</v>
      </c>
      <c r="J109" s="250"/>
      <c r="K109" s="264"/>
    </row>
    <row r="110" s="1" customFormat="1" ht="15" customHeight="1">
      <c r="B110" s="275"/>
      <c r="C110" s="250" t="s">
        <v>683</v>
      </c>
      <c r="D110" s="250"/>
      <c r="E110" s="250"/>
      <c r="F110" s="273" t="s">
        <v>670</v>
      </c>
      <c r="G110" s="250"/>
      <c r="H110" s="250" t="s">
        <v>704</v>
      </c>
      <c r="I110" s="250" t="s">
        <v>666</v>
      </c>
      <c r="J110" s="250">
        <v>50</v>
      </c>
      <c r="K110" s="264"/>
    </row>
    <row r="111" s="1" customFormat="1" ht="15" customHeight="1">
      <c r="B111" s="275"/>
      <c r="C111" s="250" t="s">
        <v>691</v>
      </c>
      <c r="D111" s="250"/>
      <c r="E111" s="250"/>
      <c r="F111" s="273" t="s">
        <v>670</v>
      </c>
      <c r="G111" s="250"/>
      <c r="H111" s="250" t="s">
        <v>704</v>
      </c>
      <c r="I111" s="250" t="s">
        <v>666</v>
      </c>
      <c r="J111" s="250">
        <v>50</v>
      </c>
      <c r="K111" s="264"/>
    </row>
    <row r="112" s="1" customFormat="1" ht="15" customHeight="1">
      <c r="B112" s="275"/>
      <c r="C112" s="250" t="s">
        <v>689</v>
      </c>
      <c r="D112" s="250"/>
      <c r="E112" s="250"/>
      <c r="F112" s="273" t="s">
        <v>670</v>
      </c>
      <c r="G112" s="250"/>
      <c r="H112" s="250" t="s">
        <v>704</v>
      </c>
      <c r="I112" s="250" t="s">
        <v>666</v>
      </c>
      <c r="J112" s="250">
        <v>50</v>
      </c>
      <c r="K112" s="264"/>
    </row>
    <row r="113" s="1" customFormat="1" ht="15" customHeight="1">
      <c r="B113" s="275"/>
      <c r="C113" s="250" t="s">
        <v>51</v>
      </c>
      <c r="D113" s="250"/>
      <c r="E113" s="250"/>
      <c r="F113" s="273" t="s">
        <v>664</v>
      </c>
      <c r="G113" s="250"/>
      <c r="H113" s="250" t="s">
        <v>705</v>
      </c>
      <c r="I113" s="250" t="s">
        <v>666</v>
      </c>
      <c r="J113" s="250">
        <v>20</v>
      </c>
      <c r="K113" s="264"/>
    </row>
    <row r="114" s="1" customFormat="1" ht="15" customHeight="1">
      <c r="B114" s="275"/>
      <c r="C114" s="250" t="s">
        <v>706</v>
      </c>
      <c r="D114" s="250"/>
      <c r="E114" s="250"/>
      <c r="F114" s="273" t="s">
        <v>664</v>
      </c>
      <c r="G114" s="250"/>
      <c r="H114" s="250" t="s">
        <v>707</v>
      </c>
      <c r="I114" s="250" t="s">
        <v>666</v>
      </c>
      <c r="J114" s="250">
        <v>120</v>
      </c>
      <c r="K114" s="264"/>
    </row>
    <row r="115" s="1" customFormat="1" ht="15" customHeight="1">
      <c r="B115" s="275"/>
      <c r="C115" s="250" t="s">
        <v>36</v>
      </c>
      <c r="D115" s="250"/>
      <c r="E115" s="250"/>
      <c r="F115" s="273" t="s">
        <v>664</v>
      </c>
      <c r="G115" s="250"/>
      <c r="H115" s="250" t="s">
        <v>708</v>
      </c>
      <c r="I115" s="250" t="s">
        <v>699</v>
      </c>
      <c r="J115" s="250"/>
      <c r="K115" s="264"/>
    </row>
    <row r="116" s="1" customFormat="1" ht="15" customHeight="1">
      <c r="B116" s="275"/>
      <c r="C116" s="250" t="s">
        <v>46</v>
      </c>
      <c r="D116" s="250"/>
      <c r="E116" s="250"/>
      <c r="F116" s="273" t="s">
        <v>664</v>
      </c>
      <c r="G116" s="250"/>
      <c r="H116" s="250" t="s">
        <v>709</v>
      </c>
      <c r="I116" s="250" t="s">
        <v>699</v>
      </c>
      <c r="J116" s="250"/>
      <c r="K116" s="264"/>
    </row>
    <row r="117" s="1" customFormat="1" ht="15" customHeight="1">
      <c r="B117" s="275"/>
      <c r="C117" s="250" t="s">
        <v>55</v>
      </c>
      <c r="D117" s="250"/>
      <c r="E117" s="250"/>
      <c r="F117" s="273" t="s">
        <v>664</v>
      </c>
      <c r="G117" s="250"/>
      <c r="H117" s="250" t="s">
        <v>710</v>
      </c>
      <c r="I117" s="250" t="s">
        <v>711</v>
      </c>
      <c r="J117" s="250"/>
      <c r="K117" s="264"/>
    </row>
    <row r="118" s="1" customFormat="1" ht="15" customHeight="1">
      <c r="B118" s="278"/>
      <c r="C118" s="284"/>
      <c r="D118" s="284"/>
      <c r="E118" s="284"/>
      <c r="F118" s="284"/>
      <c r="G118" s="284"/>
      <c r="H118" s="284"/>
      <c r="I118" s="284"/>
      <c r="J118" s="284"/>
      <c r="K118" s="280"/>
    </row>
    <row r="119" s="1" customFormat="1" ht="18.75" customHeight="1">
      <c r="B119" s="285"/>
      <c r="C119" s="286"/>
      <c r="D119" s="286"/>
      <c r="E119" s="286"/>
      <c r="F119" s="287"/>
      <c r="G119" s="286"/>
      <c r="H119" s="286"/>
      <c r="I119" s="286"/>
      <c r="J119" s="286"/>
      <c r="K119" s="285"/>
    </row>
    <row r="120" s="1" customFormat="1" ht="18.75" customHeight="1">
      <c r="B120" s="258"/>
      <c r="C120" s="258"/>
      <c r="D120" s="258"/>
      <c r="E120" s="258"/>
      <c r="F120" s="258"/>
      <c r="G120" s="258"/>
      <c r="H120" s="258"/>
      <c r="I120" s="258"/>
      <c r="J120" s="258"/>
      <c r="K120" s="258"/>
    </row>
    <row r="121" s="1" customFormat="1" ht="7.5" customHeight="1">
      <c r="B121" s="288"/>
      <c r="C121" s="289"/>
      <c r="D121" s="289"/>
      <c r="E121" s="289"/>
      <c r="F121" s="289"/>
      <c r="G121" s="289"/>
      <c r="H121" s="289"/>
      <c r="I121" s="289"/>
      <c r="J121" s="289"/>
      <c r="K121" s="290"/>
    </row>
    <row r="122" s="1" customFormat="1" ht="45" customHeight="1">
      <c r="B122" s="291"/>
      <c r="C122" s="241" t="s">
        <v>712</v>
      </c>
      <c r="D122" s="241"/>
      <c r="E122" s="241"/>
      <c r="F122" s="241"/>
      <c r="G122" s="241"/>
      <c r="H122" s="241"/>
      <c r="I122" s="241"/>
      <c r="J122" s="241"/>
      <c r="K122" s="292"/>
    </row>
    <row r="123" s="1" customFormat="1" ht="17.25" customHeight="1">
      <c r="B123" s="293"/>
      <c r="C123" s="265" t="s">
        <v>658</v>
      </c>
      <c r="D123" s="265"/>
      <c r="E123" s="265"/>
      <c r="F123" s="265" t="s">
        <v>659</v>
      </c>
      <c r="G123" s="266"/>
      <c r="H123" s="265" t="s">
        <v>52</v>
      </c>
      <c r="I123" s="265" t="s">
        <v>55</v>
      </c>
      <c r="J123" s="265" t="s">
        <v>660</v>
      </c>
      <c r="K123" s="294"/>
    </row>
    <row r="124" s="1" customFormat="1" ht="17.25" customHeight="1">
      <c r="B124" s="293"/>
      <c r="C124" s="267" t="s">
        <v>661</v>
      </c>
      <c r="D124" s="267"/>
      <c r="E124" s="267"/>
      <c r="F124" s="268" t="s">
        <v>662</v>
      </c>
      <c r="G124" s="269"/>
      <c r="H124" s="267"/>
      <c r="I124" s="267"/>
      <c r="J124" s="267" t="s">
        <v>663</v>
      </c>
      <c r="K124" s="294"/>
    </row>
    <row r="125" s="1" customFormat="1" ht="5.25" customHeight="1">
      <c r="B125" s="295"/>
      <c r="C125" s="270"/>
      <c r="D125" s="270"/>
      <c r="E125" s="270"/>
      <c r="F125" s="270"/>
      <c r="G125" s="296"/>
      <c r="H125" s="270"/>
      <c r="I125" s="270"/>
      <c r="J125" s="270"/>
      <c r="K125" s="297"/>
    </row>
    <row r="126" s="1" customFormat="1" ht="15" customHeight="1">
      <c r="B126" s="295"/>
      <c r="C126" s="250" t="s">
        <v>667</v>
      </c>
      <c r="D126" s="272"/>
      <c r="E126" s="272"/>
      <c r="F126" s="273" t="s">
        <v>664</v>
      </c>
      <c r="G126" s="250"/>
      <c r="H126" s="250" t="s">
        <v>704</v>
      </c>
      <c r="I126" s="250" t="s">
        <v>666</v>
      </c>
      <c r="J126" s="250">
        <v>120</v>
      </c>
      <c r="K126" s="298"/>
    </row>
    <row r="127" s="1" customFormat="1" ht="15" customHeight="1">
      <c r="B127" s="295"/>
      <c r="C127" s="250" t="s">
        <v>713</v>
      </c>
      <c r="D127" s="250"/>
      <c r="E127" s="250"/>
      <c r="F127" s="273" t="s">
        <v>664</v>
      </c>
      <c r="G127" s="250"/>
      <c r="H127" s="250" t="s">
        <v>714</v>
      </c>
      <c r="I127" s="250" t="s">
        <v>666</v>
      </c>
      <c r="J127" s="250" t="s">
        <v>715</v>
      </c>
      <c r="K127" s="298"/>
    </row>
    <row r="128" s="1" customFormat="1" ht="15" customHeight="1">
      <c r="B128" s="295"/>
      <c r="C128" s="250" t="s">
        <v>612</v>
      </c>
      <c r="D128" s="250"/>
      <c r="E128" s="250"/>
      <c r="F128" s="273" t="s">
        <v>664</v>
      </c>
      <c r="G128" s="250"/>
      <c r="H128" s="250" t="s">
        <v>716</v>
      </c>
      <c r="I128" s="250" t="s">
        <v>666</v>
      </c>
      <c r="J128" s="250" t="s">
        <v>715</v>
      </c>
      <c r="K128" s="298"/>
    </row>
    <row r="129" s="1" customFormat="1" ht="15" customHeight="1">
      <c r="B129" s="295"/>
      <c r="C129" s="250" t="s">
        <v>675</v>
      </c>
      <c r="D129" s="250"/>
      <c r="E129" s="250"/>
      <c r="F129" s="273" t="s">
        <v>670</v>
      </c>
      <c r="G129" s="250"/>
      <c r="H129" s="250" t="s">
        <v>676</v>
      </c>
      <c r="I129" s="250" t="s">
        <v>666</v>
      </c>
      <c r="J129" s="250">
        <v>15</v>
      </c>
      <c r="K129" s="298"/>
    </row>
    <row r="130" s="1" customFormat="1" ht="15" customHeight="1">
      <c r="B130" s="295"/>
      <c r="C130" s="276" t="s">
        <v>677</v>
      </c>
      <c r="D130" s="276"/>
      <c r="E130" s="276"/>
      <c r="F130" s="277" t="s">
        <v>670</v>
      </c>
      <c r="G130" s="276"/>
      <c r="H130" s="276" t="s">
        <v>678</v>
      </c>
      <c r="I130" s="276" t="s">
        <v>666</v>
      </c>
      <c r="J130" s="276">
        <v>15</v>
      </c>
      <c r="K130" s="298"/>
    </row>
    <row r="131" s="1" customFormat="1" ht="15" customHeight="1">
      <c r="B131" s="295"/>
      <c r="C131" s="276" t="s">
        <v>679</v>
      </c>
      <c r="D131" s="276"/>
      <c r="E131" s="276"/>
      <c r="F131" s="277" t="s">
        <v>670</v>
      </c>
      <c r="G131" s="276"/>
      <c r="H131" s="276" t="s">
        <v>680</v>
      </c>
      <c r="I131" s="276" t="s">
        <v>666</v>
      </c>
      <c r="J131" s="276">
        <v>20</v>
      </c>
      <c r="K131" s="298"/>
    </row>
    <row r="132" s="1" customFormat="1" ht="15" customHeight="1">
      <c r="B132" s="295"/>
      <c r="C132" s="276" t="s">
        <v>681</v>
      </c>
      <c r="D132" s="276"/>
      <c r="E132" s="276"/>
      <c r="F132" s="277" t="s">
        <v>670</v>
      </c>
      <c r="G132" s="276"/>
      <c r="H132" s="276" t="s">
        <v>682</v>
      </c>
      <c r="I132" s="276" t="s">
        <v>666</v>
      </c>
      <c r="J132" s="276">
        <v>20</v>
      </c>
      <c r="K132" s="298"/>
    </row>
    <row r="133" s="1" customFormat="1" ht="15" customHeight="1">
      <c r="B133" s="295"/>
      <c r="C133" s="250" t="s">
        <v>669</v>
      </c>
      <c r="D133" s="250"/>
      <c r="E133" s="250"/>
      <c r="F133" s="273" t="s">
        <v>670</v>
      </c>
      <c r="G133" s="250"/>
      <c r="H133" s="250" t="s">
        <v>704</v>
      </c>
      <c r="I133" s="250" t="s">
        <v>666</v>
      </c>
      <c r="J133" s="250">
        <v>50</v>
      </c>
      <c r="K133" s="298"/>
    </row>
    <row r="134" s="1" customFormat="1" ht="15" customHeight="1">
      <c r="B134" s="295"/>
      <c r="C134" s="250" t="s">
        <v>683</v>
      </c>
      <c r="D134" s="250"/>
      <c r="E134" s="250"/>
      <c r="F134" s="273" t="s">
        <v>670</v>
      </c>
      <c r="G134" s="250"/>
      <c r="H134" s="250" t="s">
        <v>704</v>
      </c>
      <c r="I134" s="250" t="s">
        <v>666</v>
      </c>
      <c r="J134" s="250">
        <v>50</v>
      </c>
      <c r="K134" s="298"/>
    </row>
    <row r="135" s="1" customFormat="1" ht="15" customHeight="1">
      <c r="B135" s="295"/>
      <c r="C135" s="250" t="s">
        <v>689</v>
      </c>
      <c r="D135" s="250"/>
      <c r="E135" s="250"/>
      <c r="F135" s="273" t="s">
        <v>670</v>
      </c>
      <c r="G135" s="250"/>
      <c r="H135" s="250" t="s">
        <v>704</v>
      </c>
      <c r="I135" s="250" t="s">
        <v>666</v>
      </c>
      <c r="J135" s="250">
        <v>50</v>
      </c>
      <c r="K135" s="298"/>
    </row>
    <row r="136" s="1" customFormat="1" ht="15" customHeight="1">
      <c r="B136" s="295"/>
      <c r="C136" s="250" t="s">
        <v>691</v>
      </c>
      <c r="D136" s="250"/>
      <c r="E136" s="250"/>
      <c r="F136" s="273" t="s">
        <v>670</v>
      </c>
      <c r="G136" s="250"/>
      <c r="H136" s="250" t="s">
        <v>704</v>
      </c>
      <c r="I136" s="250" t="s">
        <v>666</v>
      </c>
      <c r="J136" s="250">
        <v>50</v>
      </c>
      <c r="K136" s="298"/>
    </row>
    <row r="137" s="1" customFormat="1" ht="15" customHeight="1">
      <c r="B137" s="295"/>
      <c r="C137" s="250" t="s">
        <v>692</v>
      </c>
      <c r="D137" s="250"/>
      <c r="E137" s="250"/>
      <c r="F137" s="273" t="s">
        <v>670</v>
      </c>
      <c r="G137" s="250"/>
      <c r="H137" s="250" t="s">
        <v>717</v>
      </c>
      <c r="I137" s="250" t="s">
        <v>666</v>
      </c>
      <c r="J137" s="250">
        <v>255</v>
      </c>
      <c r="K137" s="298"/>
    </row>
    <row r="138" s="1" customFormat="1" ht="15" customHeight="1">
      <c r="B138" s="295"/>
      <c r="C138" s="250" t="s">
        <v>694</v>
      </c>
      <c r="D138" s="250"/>
      <c r="E138" s="250"/>
      <c r="F138" s="273" t="s">
        <v>664</v>
      </c>
      <c r="G138" s="250"/>
      <c r="H138" s="250" t="s">
        <v>718</v>
      </c>
      <c r="I138" s="250" t="s">
        <v>696</v>
      </c>
      <c r="J138" s="250"/>
      <c r="K138" s="298"/>
    </row>
    <row r="139" s="1" customFormat="1" ht="15" customHeight="1">
      <c r="B139" s="295"/>
      <c r="C139" s="250" t="s">
        <v>697</v>
      </c>
      <c r="D139" s="250"/>
      <c r="E139" s="250"/>
      <c r="F139" s="273" t="s">
        <v>664</v>
      </c>
      <c r="G139" s="250"/>
      <c r="H139" s="250" t="s">
        <v>719</v>
      </c>
      <c r="I139" s="250" t="s">
        <v>699</v>
      </c>
      <c r="J139" s="250"/>
      <c r="K139" s="298"/>
    </row>
    <row r="140" s="1" customFormat="1" ht="15" customHeight="1">
      <c r="B140" s="295"/>
      <c r="C140" s="250" t="s">
        <v>700</v>
      </c>
      <c r="D140" s="250"/>
      <c r="E140" s="250"/>
      <c r="F140" s="273" t="s">
        <v>664</v>
      </c>
      <c r="G140" s="250"/>
      <c r="H140" s="250" t="s">
        <v>700</v>
      </c>
      <c r="I140" s="250" t="s">
        <v>699</v>
      </c>
      <c r="J140" s="250"/>
      <c r="K140" s="298"/>
    </row>
    <row r="141" s="1" customFormat="1" ht="15" customHeight="1">
      <c r="B141" s="295"/>
      <c r="C141" s="250" t="s">
        <v>36</v>
      </c>
      <c r="D141" s="250"/>
      <c r="E141" s="250"/>
      <c r="F141" s="273" t="s">
        <v>664</v>
      </c>
      <c r="G141" s="250"/>
      <c r="H141" s="250" t="s">
        <v>720</v>
      </c>
      <c r="I141" s="250" t="s">
        <v>699</v>
      </c>
      <c r="J141" s="250"/>
      <c r="K141" s="298"/>
    </row>
    <row r="142" s="1" customFormat="1" ht="15" customHeight="1">
      <c r="B142" s="295"/>
      <c r="C142" s="250" t="s">
        <v>721</v>
      </c>
      <c r="D142" s="250"/>
      <c r="E142" s="250"/>
      <c r="F142" s="273" t="s">
        <v>664</v>
      </c>
      <c r="G142" s="250"/>
      <c r="H142" s="250" t="s">
        <v>722</v>
      </c>
      <c r="I142" s="250" t="s">
        <v>699</v>
      </c>
      <c r="J142" s="250"/>
      <c r="K142" s="298"/>
    </row>
    <row r="143" s="1" customFormat="1" ht="15" customHeight="1">
      <c r="B143" s="299"/>
      <c r="C143" s="300"/>
      <c r="D143" s="300"/>
      <c r="E143" s="300"/>
      <c r="F143" s="300"/>
      <c r="G143" s="300"/>
      <c r="H143" s="300"/>
      <c r="I143" s="300"/>
      <c r="J143" s="300"/>
      <c r="K143" s="301"/>
    </row>
    <row r="144" s="1" customFormat="1" ht="18.75" customHeight="1">
      <c r="B144" s="286"/>
      <c r="C144" s="286"/>
      <c r="D144" s="286"/>
      <c r="E144" s="286"/>
      <c r="F144" s="287"/>
      <c r="G144" s="286"/>
      <c r="H144" s="286"/>
      <c r="I144" s="286"/>
      <c r="J144" s="286"/>
      <c r="K144" s="286"/>
    </row>
    <row r="145" s="1" customFormat="1" ht="18.75" customHeight="1">
      <c r="B145" s="258"/>
      <c r="C145" s="258"/>
      <c r="D145" s="258"/>
      <c r="E145" s="258"/>
      <c r="F145" s="258"/>
      <c r="G145" s="258"/>
      <c r="H145" s="258"/>
      <c r="I145" s="258"/>
      <c r="J145" s="258"/>
      <c r="K145" s="258"/>
    </row>
    <row r="146" s="1" customFormat="1" ht="7.5" customHeight="1">
      <c r="B146" s="259"/>
      <c r="C146" s="260"/>
      <c r="D146" s="260"/>
      <c r="E146" s="260"/>
      <c r="F146" s="260"/>
      <c r="G146" s="260"/>
      <c r="H146" s="260"/>
      <c r="I146" s="260"/>
      <c r="J146" s="260"/>
      <c r="K146" s="261"/>
    </row>
    <row r="147" s="1" customFormat="1" ht="45" customHeight="1">
      <c r="B147" s="262"/>
      <c r="C147" s="263" t="s">
        <v>723</v>
      </c>
      <c r="D147" s="263"/>
      <c r="E147" s="263"/>
      <c r="F147" s="263"/>
      <c r="G147" s="263"/>
      <c r="H147" s="263"/>
      <c r="I147" s="263"/>
      <c r="J147" s="263"/>
      <c r="K147" s="264"/>
    </row>
    <row r="148" s="1" customFormat="1" ht="17.25" customHeight="1">
      <c r="B148" s="262"/>
      <c r="C148" s="265" t="s">
        <v>658</v>
      </c>
      <c r="D148" s="265"/>
      <c r="E148" s="265"/>
      <c r="F148" s="265" t="s">
        <v>659</v>
      </c>
      <c r="G148" s="266"/>
      <c r="H148" s="265" t="s">
        <v>52</v>
      </c>
      <c r="I148" s="265" t="s">
        <v>55</v>
      </c>
      <c r="J148" s="265" t="s">
        <v>660</v>
      </c>
      <c r="K148" s="264"/>
    </row>
    <row r="149" s="1" customFormat="1" ht="17.25" customHeight="1">
      <c r="B149" s="262"/>
      <c r="C149" s="267" t="s">
        <v>661</v>
      </c>
      <c r="D149" s="267"/>
      <c r="E149" s="267"/>
      <c r="F149" s="268" t="s">
        <v>662</v>
      </c>
      <c r="G149" s="269"/>
      <c r="H149" s="267"/>
      <c r="I149" s="267"/>
      <c r="J149" s="267" t="s">
        <v>663</v>
      </c>
      <c r="K149" s="264"/>
    </row>
    <row r="150" s="1" customFormat="1" ht="5.25" customHeight="1">
      <c r="B150" s="275"/>
      <c r="C150" s="270"/>
      <c r="D150" s="270"/>
      <c r="E150" s="270"/>
      <c r="F150" s="270"/>
      <c r="G150" s="271"/>
      <c r="H150" s="270"/>
      <c r="I150" s="270"/>
      <c r="J150" s="270"/>
      <c r="K150" s="298"/>
    </row>
    <row r="151" s="1" customFormat="1" ht="15" customHeight="1">
      <c r="B151" s="275"/>
      <c r="C151" s="302" t="s">
        <v>667</v>
      </c>
      <c r="D151" s="250"/>
      <c r="E151" s="250"/>
      <c r="F151" s="303" t="s">
        <v>664</v>
      </c>
      <c r="G151" s="250"/>
      <c r="H151" s="302" t="s">
        <v>704</v>
      </c>
      <c r="I151" s="302" t="s">
        <v>666</v>
      </c>
      <c r="J151" s="302">
        <v>120</v>
      </c>
      <c r="K151" s="298"/>
    </row>
    <row r="152" s="1" customFormat="1" ht="15" customHeight="1">
      <c r="B152" s="275"/>
      <c r="C152" s="302" t="s">
        <v>713</v>
      </c>
      <c r="D152" s="250"/>
      <c r="E152" s="250"/>
      <c r="F152" s="303" t="s">
        <v>664</v>
      </c>
      <c r="G152" s="250"/>
      <c r="H152" s="302" t="s">
        <v>724</v>
      </c>
      <c r="I152" s="302" t="s">
        <v>666</v>
      </c>
      <c r="J152" s="302" t="s">
        <v>715</v>
      </c>
      <c r="K152" s="298"/>
    </row>
    <row r="153" s="1" customFormat="1" ht="15" customHeight="1">
      <c r="B153" s="275"/>
      <c r="C153" s="302" t="s">
        <v>612</v>
      </c>
      <c r="D153" s="250"/>
      <c r="E153" s="250"/>
      <c r="F153" s="303" t="s">
        <v>664</v>
      </c>
      <c r="G153" s="250"/>
      <c r="H153" s="302" t="s">
        <v>725</v>
      </c>
      <c r="I153" s="302" t="s">
        <v>666</v>
      </c>
      <c r="J153" s="302" t="s">
        <v>715</v>
      </c>
      <c r="K153" s="298"/>
    </row>
    <row r="154" s="1" customFormat="1" ht="15" customHeight="1">
      <c r="B154" s="275"/>
      <c r="C154" s="302" t="s">
        <v>669</v>
      </c>
      <c r="D154" s="250"/>
      <c r="E154" s="250"/>
      <c r="F154" s="303" t="s">
        <v>670</v>
      </c>
      <c r="G154" s="250"/>
      <c r="H154" s="302" t="s">
        <v>704</v>
      </c>
      <c r="I154" s="302" t="s">
        <v>666</v>
      </c>
      <c r="J154" s="302">
        <v>50</v>
      </c>
      <c r="K154" s="298"/>
    </row>
    <row r="155" s="1" customFormat="1" ht="15" customHeight="1">
      <c r="B155" s="275"/>
      <c r="C155" s="302" t="s">
        <v>672</v>
      </c>
      <c r="D155" s="250"/>
      <c r="E155" s="250"/>
      <c r="F155" s="303" t="s">
        <v>664</v>
      </c>
      <c r="G155" s="250"/>
      <c r="H155" s="302" t="s">
        <v>704</v>
      </c>
      <c r="I155" s="302" t="s">
        <v>674</v>
      </c>
      <c r="J155" s="302"/>
      <c r="K155" s="298"/>
    </row>
    <row r="156" s="1" customFormat="1" ht="15" customHeight="1">
      <c r="B156" s="275"/>
      <c r="C156" s="302" t="s">
        <v>683</v>
      </c>
      <c r="D156" s="250"/>
      <c r="E156" s="250"/>
      <c r="F156" s="303" t="s">
        <v>670</v>
      </c>
      <c r="G156" s="250"/>
      <c r="H156" s="302" t="s">
        <v>704</v>
      </c>
      <c r="I156" s="302" t="s">
        <v>666</v>
      </c>
      <c r="J156" s="302">
        <v>50</v>
      </c>
      <c r="K156" s="298"/>
    </row>
    <row r="157" s="1" customFormat="1" ht="15" customHeight="1">
      <c r="B157" s="275"/>
      <c r="C157" s="302" t="s">
        <v>691</v>
      </c>
      <c r="D157" s="250"/>
      <c r="E157" s="250"/>
      <c r="F157" s="303" t="s">
        <v>670</v>
      </c>
      <c r="G157" s="250"/>
      <c r="H157" s="302" t="s">
        <v>704</v>
      </c>
      <c r="I157" s="302" t="s">
        <v>666</v>
      </c>
      <c r="J157" s="302">
        <v>50</v>
      </c>
      <c r="K157" s="298"/>
    </row>
    <row r="158" s="1" customFormat="1" ht="15" customHeight="1">
      <c r="B158" s="275"/>
      <c r="C158" s="302" t="s">
        <v>689</v>
      </c>
      <c r="D158" s="250"/>
      <c r="E158" s="250"/>
      <c r="F158" s="303" t="s">
        <v>670</v>
      </c>
      <c r="G158" s="250"/>
      <c r="H158" s="302" t="s">
        <v>704</v>
      </c>
      <c r="I158" s="302" t="s">
        <v>666</v>
      </c>
      <c r="J158" s="302">
        <v>50</v>
      </c>
      <c r="K158" s="298"/>
    </row>
    <row r="159" s="1" customFormat="1" ht="15" customHeight="1">
      <c r="B159" s="275"/>
      <c r="C159" s="302" t="s">
        <v>85</v>
      </c>
      <c r="D159" s="250"/>
      <c r="E159" s="250"/>
      <c r="F159" s="303" t="s">
        <v>664</v>
      </c>
      <c r="G159" s="250"/>
      <c r="H159" s="302" t="s">
        <v>726</v>
      </c>
      <c r="I159" s="302" t="s">
        <v>666</v>
      </c>
      <c r="J159" s="302" t="s">
        <v>727</v>
      </c>
      <c r="K159" s="298"/>
    </row>
    <row r="160" s="1" customFormat="1" ht="15" customHeight="1">
      <c r="B160" s="275"/>
      <c r="C160" s="302" t="s">
        <v>728</v>
      </c>
      <c r="D160" s="250"/>
      <c r="E160" s="250"/>
      <c r="F160" s="303" t="s">
        <v>664</v>
      </c>
      <c r="G160" s="250"/>
      <c r="H160" s="302" t="s">
        <v>729</v>
      </c>
      <c r="I160" s="302" t="s">
        <v>699</v>
      </c>
      <c r="J160" s="302"/>
      <c r="K160" s="298"/>
    </row>
    <row r="161" s="1" customFormat="1" ht="15" customHeight="1">
      <c r="B161" s="304"/>
      <c r="C161" s="284"/>
      <c r="D161" s="284"/>
      <c r="E161" s="284"/>
      <c r="F161" s="284"/>
      <c r="G161" s="284"/>
      <c r="H161" s="284"/>
      <c r="I161" s="284"/>
      <c r="J161" s="284"/>
      <c r="K161" s="305"/>
    </row>
    <row r="162" s="1" customFormat="1" ht="18.75" customHeight="1">
      <c r="B162" s="286"/>
      <c r="C162" s="296"/>
      <c r="D162" s="296"/>
      <c r="E162" s="296"/>
      <c r="F162" s="306"/>
      <c r="G162" s="296"/>
      <c r="H162" s="296"/>
      <c r="I162" s="296"/>
      <c r="J162" s="296"/>
      <c r="K162" s="286"/>
    </row>
    <row r="163" s="1" customFormat="1" ht="18.75" customHeight="1">
      <c r="B163" s="258"/>
      <c r="C163" s="258"/>
      <c r="D163" s="258"/>
      <c r="E163" s="258"/>
      <c r="F163" s="258"/>
      <c r="G163" s="258"/>
      <c r="H163" s="258"/>
      <c r="I163" s="258"/>
      <c r="J163" s="258"/>
      <c r="K163" s="258"/>
    </row>
    <row r="164" s="1" customFormat="1" ht="7.5" customHeight="1">
      <c r="B164" s="237"/>
      <c r="C164" s="238"/>
      <c r="D164" s="238"/>
      <c r="E164" s="238"/>
      <c r="F164" s="238"/>
      <c r="G164" s="238"/>
      <c r="H164" s="238"/>
      <c r="I164" s="238"/>
      <c r="J164" s="238"/>
      <c r="K164" s="239"/>
    </row>
    <row r="165" s="1" customFormat="1" ht="45" customHeight="1">
      <c r="B165" s="240"/>
      <c r="C165" s="241" t="s">
        <v>730</v>
      </c>
      <c r="D165" s="241"/>
      <c r="E165" s="241"/>
      <c r="F165" s="241"/>
      <c r="G165" s="241"/>
      <c r="H165" s="241"/>
      <c r="I165" s="241"/>
      <c r="J165" s="241"/>
      <c r="K165" s="242"/>
    </row>
    <row r="166" s="1" customFormat="1" ht="17.25" customHeight="1">
      <c r="B166" s="240"/>
      <c r="C166" s="265" t="s">
        <v>658</v>
      </c>
      <c r="D166" s="265"/>
      <c r="E166" s="265"/>
      <c r="F166" s="265" t="s">
        <v>659</v>
      </c>
      <c r="G166" s="307"/>
      <c r="H166" s="308" t="s">
        <v>52</v>
      </c>
      <c r="I166" s="308" t="s">
        <v>55</v>
      </c>
      <c r="J166" s="265" t="s">
        <v>660</v>
      </c>
      <c r="K166" s="242"/>
    </row>
    <row r="167" s="1" customFormat="1" ht="17.25" customHeight="1">
      <c r="B167" s="243"/>
      <c r="C167" s="267" t="s">
        <v>661</v>
      </c>
      <c r="D167" s="267"/>
      <c r="E167" s="267"/>
      <c r="F167" s="268" t="s">
        <v>662</v>
      </c>
      <c r="G167" s="309"/>
      <c r="H167" s="310"/>
      <c r="I167" s="310"/>
      <c r="J167" s="267" t="s">
        <v>663</v>
      </c>
      <c r="K167" s="245"/>
    </row>
    <row r="168" s="1" customFormat="1" ht="5.25" customHeight="1">
      <c r="B168" s="275"/>
      <c r="C168" s="270"/>
      <c r="D168" s="270"/>
      <c r="E168" s="270"/>
      <c r="F168" s="270"/>
      <c r="G168" s="271"/>
      <c r="H168" s="270"/>
      <c r="I168" s="270"/>
      <c r="J168" s="270"/>
      <c r="K168" s="298"/>
    </row>
    <row r="169" s="1" customFormat="1" ht="15" customHeight="1">
      <c r="B169" s="275"/>
      <c r="C169" s="250" t="s">
        <v>667</v>
      </c>
      <c r="D169" s="250"/>
      <c r="E169" s="250"/>
      <c r="F169" s="273" t="s">
        <v>664</v>
      </c>
      <c r="G169" s="250"/>
      <c r="H169" s="250" t="s">
        <v>704</v>
      </c>
      <c r="I169" s="250" t="s">
        <v>666</v>
      </c>
      <c r="J169" s="250">
        <v>120</v>
      </c>
      <c r="K169" s="298"/>
    </row>
    <row r="170" s="1" customFormat="1" ht="15" customHeight="1">
      <c r="B170" s="275"/>
      <c r="C170" s="250" t="s">
        <v>713</v>
      </c>
      <c r="D170" s="250"/>
      <c r="E170" s="250"/>
      <c r="F170" s="273" t="s">
        <v>664</v>
      </c>
      <c r="G170" s="250"/>
      <c r="H170" s="250" t="s">
        <v>714</v>
      </c>
      <c r="I170" s="250" t="s">
        <v>666</v>
      </c>
      <c r="J170" s="250" t="s">
        <v>715</v>
      </c>
      <c r="K170" s="298"/>
    </row>
    <row r="171" s="1" customFormat="1" ht="15" customHeight="1">
      <c r="B171" s="275"/>
      <c r="C171" s="250" t="s">
        <v>612</v>
      </c>
      <c r="D171" s="250"/>
      <c r="E171" s="250"/>
      <c r="F171" s="273" t="s">
        <v>664</v>
      </c>
      <c r="G171" s="250"/>
      <c r="H171" s="250" t="s">
        <v>731</v>
      </c>
      <c r="I171" s="250" t="s">
        <v>666</v>
      </c>
      <c r="J171" s="250" t="s">
        <v>715</v>
      </c>
      <c r="K171" s="298"/>
    </row>
    <row r="172" s="1" customFormat="1" ht="15" customHeight="1">
      <c r="B172" s="275"/>
      <c r="C172" s="250" t="s">
        <v>669</v>
      </c>
      <c r="D172" s="250"/>
      <c r="E172" s="250"/>
      <c r="F172" s="273" t="s">
        <v>670</v>
      </c>
      <c r="G172" s="250"/>
      <c r="H172" s="250" t="s">
        <v>731</v>
      </c>
      <c r="I172" s="250" t="s">
        <v>666</v>
      </c>
      <c r="J172" s="250">
        <v>50</v>
      </c>
      <c r="K172" s="298"/>
    </row>
    <row r="173" s="1" customFormat="1" ht="15" customHeight="1">
      <c r="B173" s="275"/>
      <c r="C173" s="250" t="s">
        <v>672</v>
      </c>
      <c r="D173" s="250"/>
      <c r="E173" s="250"/>
      <c r="F173" s="273" t="s">
        <v>664</v>
      </c>
      <c r="G173" s="250"/>
      <c r="H173" s="250" t="s">
        <v>731</v>
      </c>
      <c r="I173" s="250" t="s">
        <v>674</v>
      </c>
      <c r="J173" s="250"/>
      <c r="K173" s="298"/>
    </row>
    <row r="174" s="1" customFormat="1" ht="15" customHeight="1">
      <c r="B174" s="275"/>
      <c r="C174" s="250" t="s">
        <v>683</v>
      </c>
      <c r="D174" s="250"/>
      <c r="E174" s="250"/>
      <c r="F174" s="273" t="s">
        <v>670</v>
      </c>
      <c r="G174" s="250"/>
      <c r="H174" s="250" t="s">
        <v>731</v>
      </c>
      <c r="I174" s="250" t="s">
        <v>666</v>
      </c>
      <c r="J174" s="250">
        <v>50</v>
      </c>
      <c r="K174" s="298"/>
    </row>
    <row r="175" s="1" customFormat="1" ht="15" customHeight="1">
      <c r="B175" s="275"/>
      <c r="C175" s="250" t="s">
        <v>691</v>
      </c>
      <c r="D175" s="250"/>
      <c r="E175" s="250"/>
      <c r="F175" s="273" t="s">
        <v>670</v>
      </c>
      <c r="G175" s="250"/>
      <c r="H175" s="250" t="s">
        <v>731</v>
      </c>
      <c r="I175" s="250" t="s">
        <v>666</v>
      </c>
      <c r="J175" s="250">
        <v>50</v>
      </c>
      <c r="K175" s="298"/>
    </row>
    <row r="176" s="1" customFormat="1" ht="15" customHeight="1">
      <c r="B176" s="275"/>
      <c r="C176" s="250" t="s">
        <v>689</v>
      </c>
      <c r="D176" s="250"/>
      <c r="E176" s="250"/>
      <c r="F176" s="273" t="s">
        <v>670</v>
      </c>
      <c r="G176" s="250"/>
      <c r="H176" s="250" t="s">
        <v>731</v>
      </c>
      <c r="I176" s="250" t="s">
        <v>666</v>
      </c>
      <c r="J176" s="250">
        <v>50</v>
      </c>
      <c r="K176" s="298"/>
    </row>
    <row r="177" s="1" customFormat="1" ht="15" customHeight="1">
      <c r="B177" s="275"/>
      <c r="C177" s="250" t="s">
        <v>98</v>
      </c>
      <c r="D177" s="250"/>
      <c r="E177" s="250"/>
      <c r="F177" s="273" t="s">
        <v>664</v>
      </c>
      <c r="G177" s="250"/>
      <c r="H177" s="250" t="s">
        <v>732</v>
      </c>
      <c r="I177" s="250" t="s">
        <v>733</v>
      </c>
      <c r="J177" s="250"/>
      <c r="K177" s="298"/>
    </row>
    <row r="178" s="1" customFormat="1" ht="15" customHeight="1">
      <c r="B178" s="275"/>
      <c r="C178" s="250" t="s">
        <v>55</v>
      </c>
      <c r="D178" s="250"/>
      <c r="E178" s="250"/>
      <c r="F178" s="273" t="s">
        <v>664</v>
      </c>
      <c r="G178" s="250"/>
      <c r="H178" s="250" t="s">
        <v>734</v>
      </c>
      <c r="I178" s="250" t="s">
        <v>735</v>
      </c>
      <c r="J178" s="250">
        <v>1</v>
      </c>
      <c r="K178" s="298"/>
    </row>
    <row r="179" s="1" customFormat="1" ht="15" customHeight="1">
      <c r="B179" s="275"/>
      <c r="C179" s="250" t="s">
        <v>51</v>
      </c>
      <c r="D179" s="250"/>
      <c r="E179" s="250"/>
      <c r="F179" s="273" t="s">
        <v>664</v>
      </c>
      <c r="G179" s="250"/>
      <c r="H179" s="250" t="s">
        <v>736</v>
      </c>
      <c r="I179" s="250" t="s">
        <v>666</v>
      </c>
      <c r="J179" s="250">
        <v>20</v>
      </c>
      <c r="K179" s="298"/>
    </row>
    <row r="180" s="1" customFormat="1" ht="15" customHeight="1">
      <c r="B180" s="275"/>
      <c r="C180" s="250" t="s">
        <v>52</v>
      </c>
      <c r="D180" s="250"/>
      <c r="E180" s="250"/>
      <c r="F180" s="273" t="s">
        <v>664</v>
      </c>
      <c r="G180" s="250"/>
      <c r="H180" s="250" t="s">
        <v>737</v>
      </c>
      <c r="I180" s="250" t="s">
        <v>666</v>
      </c>
      <c r="J180" s="250">
        <v>255</v>
      </c>
      <c r="K180" s="298"/>
    </row>
    <row r="181" s="1" customFormat="1" ht="15" customHeight="1">
      <c r="B181" s="275"/>
      <c r="C181" s="250" t="s">
        <v>99</v>
      </c>
      <c r="D181" s="250"/>
      <c r="E181" s="250"/>
      <c r="F181" s="273" t="s">
        <v>664</v>
      </c>
      <c r="G181" s="250"/>
      <c r="H181" s="250" t="s">
        <v>628</v>
      </c>
      <c r="I181" s="250" t="s">
        <v>666</v>
      </c>
      <c r="J181" s="250">
        <v>10</v>
      </c>
      <c r="K181" s="298"/>
    </row>
    <row r="182" s="1" customFormat="1" ht="15" customHeight="1">
      <c r="B182" s="275"/>
      <c r="C182" s="250" t="s">
        <v>100</v>
      </c>
      <c r="D182" s="250"/>
      <c r="E182" s="250"/>
      <c r="F182" s="273" t="s">
        <v>664</v>
      </c>
      <c r="G182" s="250"/>
      <c r="H182" s="250" t="s">
        <v>738</v>
      </c>
      <c r="I182" s="250" t="s">
        <v>699</v>
      </c>
      <c r="J182" s="250"/>
      <c r="K182" s="298"/>
    </row>
    <row r="183" s="1" customFormat="1" ht="15" customHeight="1">
      <c r="B183" s="275"/>
      <c r="C183" s="250" t="s">
        <v>739</v>
      </c>
      <c r="D183" s="250"/>
      <c r="E183" s="250"/>
      <c r="F183" s="273" t="s">
        <v>664</v>
      </c>
      <c r="G183" s="250"/>
      <c r="H183" s="250" t="s">
        <v>740</v>
      </c>
      <c r="I183" s="250" t="s">
        <v>699</v>
      </c>
      <c r="J183" s="250"/>
      <c r="K183" s="298"/>
    </row>
    <row r="184" s="1" customFormat="1" ht="15" customHeight="1">
      <c r="B184" s="275"/>
      <c r="C184" s="250" t="s">
        <v>728</v>
      </c>
      <c r="D184" s="250"/>
      <c r="E184" s="250"/>
      <c r="F184" s="273" t="s">
        <v>664</v>
      </c>
      <c r="G184" s="250"/>
      <c r="H184" s="250" t="s">
        <v>741</v>
      </c>
      <c r="I184" s="250" t="s">
        <v>699</v>
      </c>
      <c r="J184" s="250"/>
      <c r="K184" s="298"/>
    </row>
    <row r="185" s="1" customFormat="1" ht="15" customHeight="1">
      <c r="B185" s="275"/>
      <c r="C185" s="250" t="s">
        <v>102</v>
      </c>
      <c r="D185" s="250"/>
      <c r="E185" s="250"/>
      <c r="F185" s="273" t="s">
        <v>670</v>
      </c>
      <c r="G185" s="250"/>
      <c r="H185" s="250" t="s">
        <v>742</v>
      </c>
      <c r="I185" s="250" t="s">
        <v>666</v>
      </c>
      <c r="J185" s="250">
        <v>50</v>
      </c>
      <c r="K185" s="298"/>
    </row>
    <row r="186" s="1" customFormat="1" ht="15" customHeight="1">
      <c r="B186" s="275"/>
      <c r="C186" s="250" t="s">
        <v>743</v>
      </c>
      <c r="D186" s="250"/>
      <c r="E186" s="250"/>
      <c r="F186" s="273" t="s">
        <v>670</v>
      </c>
      <c r="G186" s="250"/>
      <c r="H186" s="250" t="s">
        <v>744</v>
      </c>
      <c r="I186" s="250" t="s">
        <v>745</v>
      </c>
      <c r="J186" s="250"/>
      <c r="K186" s="298"/>
    </row>
    <row r="187" s="1" customFormat="1" ht="15" customHeight="1">
      <c r="B187" s="275"/>
      <c r="C187" s="250" t="s">
        <v>746</v>
      </c>
      <c r="D187" s="250"/>
      <c r="E187" s="250"/>
      <c r="F187" s="273" t="s">
        <v>670</v>
      </c>
      <c r="G187" s="250"/>
      <c r="H187" s="250" t="s">
        <v>747</v>
      </c>
      <c r="I187" s="250" t="s">
        <v>745</v>
      </c>
      <c r="J187" s="250"/>
      <c r="K187" s="298"/>
    </row>
    <row r="188" s="1" customFormat="1" ht="15" customHeight="1">
      <c r="B188" s="275"/>
      <c r="C188" s="250" t="s">
        <v>748</v>
      </c>
      <c r="D188" s="250"/>
      <c r="E188" s="250"/>
      <c r="F188" s="273" t="s">
        <v>670</v>
      </c>
      <c r="G188" s="250"/>
      <c r="H188" s="250" t="s">
        <v>749</v>
      </c>
      <c r="I188" s="250" t="s">
        <v>745</v>
      </c>
      <c r="J188" s="250"/>
      <c r="K188" s="298"/>
    </row>
    <row r="189" s="1" customFormat="1" ht="15" customHeight="1">
      <c r="B189" s="275"/>
      <c r="C189" s="311" t="s">
        <v>750</v>
      </c>
      <c r="D189" s="250"/>
      <c r="E189" s="250"/>
      <c r="F189" s="273" t="s">
        <v>670</v>
      </c>
      <c r="G189" s="250"/>
      <c r="H189" s="250" t="s">
        <v>751</v>
      </c>
      <c r="I189" s="250" t="s">
        <v>752</v>
      </c>
      <c r="J189" s="312" t="s">
        <v>753</v>
      </c>
      <c r="K189" s="298"/>
    </row>
    <row r="190" s="1" customFormat="1" ht="15" customHeight="1">
      <c r="B190" s="275"/>
      <c r="C190" s="311" t="s">
        <v>40</v>
      </c>
      <c r="D190" s="250"/>
      <c r="E190" s="250"/>
      <c r="F190" s="273" t="s">
        <v>664</v>
      </c>
      <c r="G190" s="250"/>
      <c r="H190" s="247" t="s">
        <v>754</v>
      </c>
      <c r="I190" s="250" t="s">
        <v>755</v>
      </c>
      <c r="J190" s="250"/>
      <c r="K190" s="298"/>
    </row>
    <row r="191" s="1" customFormat="1" ht="15" customHeight="1">
      <c r="B191" s="275"/>
      <c r="C191" s="311" t="s">
        <v>756</v>
      </c>
      <c r="D191" s="250"/>
      <c r="E191" s="250"/>
      <c r="F191" s="273" t="s">
        <v>664</v>
      </c>
      <c r="G191" s="250"/>
      <c r="H191" s="250" t="s">
        <v>757</v>
      </c>
      <c r="I191" s="250" t="s">
        <v>699</v>
      </c>
      <c r="J191" s="250"/>
      <c r="K191" s="298"/>
    </row>
    <row r="192" s="1" customFormat="1" ht="15" customHeight="1">
      <c r="B192" s="275"/>
      <c r="C192" s="311" t="s">
        <v>758</v>
      </c>
      <c r="D192" s="250"/>
      <c r="E192" s="250"/>
      <c r="F192" s="273" t="s">
        <v>664</v>
      </c>
      <c r="G192" s="250"/>
      <c r="H192" s="250" t="s">
        <v>759</v>
      </c>
      <c r="I192" s="250" t="s">
        <v>699</v>
      </c>
      <c r="J192" s="250"/>
      <c r="K192" s="298"/>
    </row>
    <row r="193" s="1" customFormat="1" ht="15" customHeight="1">
      <c r="B193" s="275"/>
      <c r="C193" s="311" t="s">
        <v>760</v>
      </c>
      <c r="D193" s="250"/>
      <c r="E193" s="250"/>
      <c r="F193" s="273" t="s">
        <v>670</v>
      </c>
      <c r="G193" s="250"/>
      <c r="H193" s="250" t="s">
        <v>761</v>
      </c>
      <c r="I193" s="250" t="s">
        <v>699</v>
      </c>
      <c r="J193" s="250"/>
      <c r="K193" s="298"/>
    </row>
    <row r="194" s="1" customFormat="1" ht="15" customHeight="1">
      <c r="B194" s="304"/>
      <c r="C194" s="313"/>
      <c r="D194" s="284"/>
      <c r="E194" s="284"/>
      <c r="F194" s="284"/>
      <c r="G194" s="284"/>
      <c r="H194" s="284"/>
      <c r="I194" s="284"/>
      <c r="J194" s="284"/>
      <c r="K194" s="305"/>
    </row>
    <row r="195" s="1" customFormat="1" ht="18.75" customHeight="1">
      <c r="B195" s="286"/>
      <c r="C195" s="296"/>
      <c r="D195" s="296"/>
      <c r="E195" s="296"/>
      <c r="F195" s="306"/>
      <c r="G195" s="296"/>
      <c r="H195" s="296"/>
      <c r="I195" s="296"/>
      <c r="J195" s="296"/>
      <c r="K195" s="286"/>
    </row>
    <row r="196" s="1" customFormat="1" ht="18.75" customHeight="1">
      <c r="B196" s="286"/>
      <c r="C196" s="296"/>
      <c r="D196" s="296"/>
      <c r="E196" s="296"/>
      <c r="F196" s="306"/>
      <c r="G196" s="296"/>
      <c r="H196" s="296"/>
      <c r="I196" s="296"/>
      <c r="J196" s="296"/>
      <c r="K196" s="286"/>
    </row>
    <row r="197" s="1" customFormat="1" ht="18.75" customHeight="1">
      <c r="B197" s="258"/>
      <c r="C197" s="258"/>
      <c r="D197" s="258"/>
      <c r="E197" s="258"/>
      <c r="F197" s="258"/>
      <c r="G197" s="258"/>
      <c r="H197" s="258"/>
      <c r="I197" s="258"/>
      <c r="J197" s="258"/>
      <c r="K197" s="258"/>
    </row>
    <row r="198" s="1" customFormat="1">
      <c r="B198" s="237"/>
      <c r="C198" s="238"/>
      <c r="D198" s="238"/>
      <c r="E198" s="238"/>
      <c r="F198" s="238"/>
      <c r="G198" s="238"/>
      <c r="H198" s="238"/>
      <c r="I198" s="238"/>
      <c r="J198" s="238"/>
      <c r="K198" s="239"/>
    </row>
    <row r="199" s="1" customFormat="1" ht="21">
      <c r="B199" s="240"/>
      <c r="C199" s="241" t="s">
        <v>762</v>
      </c>
      <c r="D199" s="241"/>
      <c r="E199" s="241"/>
      <c r="F199" s="241"/>
      <c r="G199" s="241"/>
      <c r="H199" s="241"/>
      <c r="I199" s="241"/>
      <c r="J199" s="241"/>
      <c r="K199" s="242"/>
    </row>
    <row r="200" s="1" customFormat="1" ht="25.5" customHeight="1">
      <c r="B200" s="240"/>
      <c r="C200" s="314" t="s">
        <v>763</v>
      </c>
      <c r="D200" s="314"/>
      <c r="E200" s="314"/>
      <c r="F200" s="314" t="s">
        <v>764</v>
      </c>
      <c r="G200" s="315"/>
      <c r="H200" s="314" t="s">
        <v>765</v>
      </c>
      <c r="I200" s="314"/>
      <c r="J200" s="314"/>
      <c r="K200" s="242"/>
    </row>
    <row r="201" s="1" customFormat="1" ht="5.25" customHeight="1">
      <c r="B201" s="275"/>
      <c r="C201" s="270"/>
      <c r="D201" s="270"/>
      <c r="E201" s="270"/>
      <c r="F201" s="270"/>
      <c r="G201" s="296"/>
      <c r="H201" s="270"/>
      <c r="I201" s="270"/>
      <c r="J201" s="270"/>
      <c r="K201" s="298"/>
    </row>
    <row r="202" s="1" customFormat="1" ht="15" customHeight="1">
      <c r="B202" s="275"/>
      <c r="C202" s="250" t="s">
        <v>755</v>
      </c>
      <c r="D202" s="250"/>
      <c r="E202" s="250"/>
      <c r="F202" s="273" t="s">
        <v>41</v>
      </c>
      <c r="G202" s="250"/>
      <c r="H202" s="250" t="s">
        <v>766</v>
      </c>
      <c r="I202" s="250"/>
      <c r="J202" s="250"/>
      <c r="K202" s="298"/>
    </row>
    <row r="203" s="1" customFormat="1" ht="15" customHeight="1">
      <c r="B203" s="275"/>
      <c r="C203" s="250"/>
      <c r="D203" s="250"/>
      <c r="E203" s="250"/>
      <c r="F203" s="273" t="s">
        <v>42</v>
      </c>
      <c r="G203" s="250"/>
      <c r="H203" s="250" t="s">
        <v>767</v>
      </c>
      <c r="I203" s="250"/>
      <c r="J203" s="250"/>
      <c r="K203" s="298"/>
    </row>
    <row r="204" s="1" customFormat="1" ht="15" customHeight="1">
      <c r="B204" s="275"/>
      <c r="C204" s="250"/>
      <c r="D204" s="250"/>
      <c r="E204" s="250"/>
      <c r="F204" s="273" t="s">
        <v>45</v>
      </c>
      <c r="G204" s="250"/>
      <c r="H204" s="250" t="s">
        <v>768</v>
      </c>
      <c r="I204" s="250"/>
      <c r="J204" s="250"/>
      <c r="K204" s="298"/>
    </row>
    <row r="205" s="1" customFormat="1" ht="15" customHeight="1">
      <c r="B205" s="275"/>
      <c r="C205" s="250"/>
      <c r="D205" s="250"/>
      <c r="E205" s="250"/>
      <c r="F205" s="273" t="s">
        <v>43</v>
      </c>
      <c r="G205" s="250"/>
      <c r="H205" s="250" t="s">
        <v>769</v>
      </c>
      <c r="I205" s="250"/>
      <c r="J205" s="250"/>
      <c r="K205" s="298"/>
    </row>
    <row r="206" s="1" customFormat="1" ht="15" customHeight="1">
      <c r="B206" s="275"/>
      <c r="C206" s="250"/>
      <c r="D206" s="250"/>
      <c r="E206" s="250"/>
      <c r="F206" s="273" t="s">
        <v>44</v>
      </c>
      <c r="G206" s="250"/>
      <c r="H206" s="250" t="s">
        <v>770</v>
      </c>
      <c r="I206" s="250"/>
      <c r="J206" s="250"/>
      <c r="K206" s="298"/>
    </row>
    <row r="207" s="1" customFormat="1" ht="15" customHeight="1">
      <c r="B207" s="275"/>
      <c r="C207" s="250"/>
      <c r="D207" s="250"/>
      <c r="E207" s="250"/>
      <c r="F207" s="273"/>
      <c r="G207" s="250"/>
      <c r="H207" s="250"/>
      <c r="I207" s="250"/>
      <c r="J207" s="250"/>
      <c r="K207" s="298"/>
    </row>
    <row r="208" s="1" customFormat="1" ht="15" customHeight="1">
      <c r="B208" s="275"/>
      <c r="C208" s="250" t="s">
        <v>711</v>
      </c>
      <c r="D208" s="250"/>
      <c r="E208" s="250"/>
      <c r="F208" s="273" t="s">
        <v>77</v>
      </c>
      <c r="G208" s="250"/>
      <c r="H208" s="250" t="s">
        <v>771</v>
      </c>
      <c r="I208" s="250"/>
      <c r="J208" s="250"/>
      <c r="K208" s="298"/>
    </row>
    <row r="209" s="1" customFormat="1" ht="15" customHeight="1">
      <c r="B209" s="275"/>
      <c r="C209" s="250"/>
      <c r="D209" s="250"/>
      <c r="E209" s="250"/>
      <c r="F209" s="273" t="s">
        <v>608</v>
      </c>
      <c r="G209" s="250"/>
      <c r="H209" s="250" t="s">
        <v>609</v>
      </c>
      <c r="I209" s="250"/>
      <c r="J209" s="250"/>
      <c r="K209" s="298"/>
    </row>
    <row r="210" s="1" customFormat="1" ht="15" customHeight="1">
      <c r="B210" s="275"/>
      <c r="C210" s="250"/>
      <c r="D210" s="250"/>
      <c r="E210" s="250"/>
      <c r="F210" s="273" t="s">
        <v>606</v>
      </c>
      <c r="G210" s="250"/>
      <c r="H210" s="250" t="s">
        <v>772</v>
      </c>
      <c r="I210" s="250"/>
      <c r="J210" s="250"/>
      <c r="K210" s="298"/>
    </row>
    <row r="211" s="1" customFormat="1" ht="15" customHeight="1">
      <c r="B211" s="316"/>
      <c r="C211" s="250"/>
      <c r="D211" s="250"/>
      <c r="E211" s="250"/>
      <c r="F211" s="273" t="s">
        <v>610</v>
      </c>
      <c r="G211" s="311"/>
      <c r="H211" s="302" t="s">
        <v>611</v>
      </c>
      <c r="I211" s="302"/>
      <c r="J211" s="302"/>
      <c r="K211" s="317"/>
    </row>
    <row r="212" s="1" customFormat="1" ht="15" customHeight="1">
      <c r="B212" s="316"/>
      <c r="C212" s="250"/>
      <c r="D212" s="250"/>
      <c r="E212" s="250"/>
      <c r="F212" s="273" t="s">
        <v>558</v>
      </c>
      <c r="G212" s="311"/>
      <c r="H212" s="302" t="s">
        <v>773</v>
      </c>
      <c r="I212" s="302"/>
      <c r="J212" s="302"/>
      <c r="K212" s="317"/>
    </row>
    <row r="213" s="1" customFormat="1" ht="15" customHeight="1">
      <c r="B213" s="316"/>
      <c r="C213" s="250"/>
      <c r="D213" s="250"/>
      <c r="E213" s="250"/>
      <c r="F213" s="273"/>
      <c r="G213" s="311"/>
      <c r="H213" s="302"/>
      <c r="I213" s="302"/>
      <c r="J213" s="302"/>
      <c r="K213" s="317"/>
    </row>
    <row r="214" s="1" customFormat="1" ht="15" customHeight="1">
      <c r="B214" s="316"/>
      <c r="C214" s="250" t="s">
        <v>735</v>
      </c>
      <c r="D214" s="250"/>
      <c r="E214" s="250"/>
      <c r="F214" s="273">
        <v>1</v>
      </c>
      <c r="G214" s="311"/>
      <c r="H214" s="302" t="s">
        <v>774</v>
      </c>
      <c r="I214" s="302"/>
      <c r="J214" s="302"/>
      <c r="K214" s="317"/>
    </row>
    <row r="215" s="1" customFormat="1" ht="15" customHeight="1">
      <c r="B215" s="316"/>
      <c r="C215" s="250"/>
      <c r="D215" s="250"/>
      <c r="E215" s="250"/>
      <c r="F215" s="273">
        <v>2</v>
      </c>
      <c r="G215" s="311"/>
      <c r="H215" s="302" t="s">
        <v>775</v>
      </c>
      <c r="I215" s="302"/>
      <c r="J215" s="302"/>
      <c r="K215" s="317"/>
    </row>
    <row r="216" s="1" customFormat="1" ht="15" customHeight="1">
      <c r="B216" s="316"/>
      <c r="C216" s="250"/>
      <c r="D216" s="250"/>
      <c r="E216" s="250"/>
      <c r="F216" s="273">
        <v>3</v>
      </c>
      <c r="G216" s="311"/>
      <c r="H216" s="302" t="s">
        <v>776</v>
      </c>
      <c r="I216" s="302"/>
      <c r="J216" s="302"/>
      <c r="K216" s="317"/>
    </row>
    <row r="217" s="1" customFormat="1" ht="15" customHeight="1">
      <c r="B217" s="316"/>
      <c r="C217" s="250"/>
      <c r="D217" s="250"/>
      <c r="E217" s="250"/>
      <c r="F217" s="273">
        <v>4</v>
      </c>
      <c r="G217" s="311"/>
      <c r="H217" s="302" t="s">
        <v>777</v>
      </c>
      <c r="I217" s="302"/>
      <c r="J217" s="302"/>
      <c r="K217" s="317"/>
    </row>
    <row r="218" s="1" customFormat="1" ht="12.75" customHeight="1">
      <c r="B218" s="318"/>
      <c r="C218" s="319"/>
      <c r="D218" s="319"/>
      <c r="E218" s="319"/>
      <c r="F218" s="319"/>
      <c r="G218" s="319"/>
      <c r="H218" s="319"/>
      <c r="I218" s="319"/>
      <c r="J218" s="319"/>
      <c r="K218" s="32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Arnošt Göbel</dc:creator>
  <cp:lastModifiedBy>Arnošt Göbel</cp:lastModifiedBy>
  <dcterms:created xsi:type="dcterms:W3CDTF">2023-09-22T08:36:08Z</dcterms:created>
  <dcterms:modified xsi:type="dcterms:W3CDTF">2023-09-22T08:36:12Z</dcterms:modified>
</cp:coreProperties>
</file>