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1_STADAK Stavební s.r.o\01_Zakázky\2023\P_23008_Vaněk DPS\DPS-Muglinov SO 02\Rozpočet\"/>
    </mc:Choice>
  </mc:AlternateContent>
  <xr:revisionPtr revIDLastSave="0" documentId="8_{2B4339A8-6AC2-4F89-B583-8F5F0607EC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 SO 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 SO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 SO 02 Pol'!$A$1:$Y$350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349" i="12"/>
  <c r="BA346" i="12"/>
  <c r="BA343" i="12"/>
  <c r="BA341" i="12"/>
  <c r="BA338" i="12"/>
  <c r="BA335" i="12"/>
  <c r="BA333" i="12"/>
  <c r="BA331" i="12"/>
  <c r="BA328" i="12"/>
  <c r="BA325" i="12"/>
  <c r="BA322" i="12"/>
  <c r="BA319" i="12"/>
  <c r="BA314" i="12"/>
  <c r="BA265" i="12"/>
  <c r="BA257" i="12"/>
  <c r="BA191" i="12"/>
  <c r="BA114" i="12"/>
  <c r="BA50" i="12"/>
  <c r="BA46" i="12"/>
  <c r="BA26" i="12"/>
  <c r="BA19" i="12"/>
  <c r="G9" i="12"/>
  <c r="I9" i="12"/>
  <c r="I8" i="12" s="1"/>
  <c r="K9" i="12"/>
  <c r="K8" i="12" s="1"/>
  <c r="M9" i="12"/>
  <c r="O9" i="12"/>
  <c r="O8" i="12" s="1"/>
  <c r="Q9" i="12"/>
  <c r="V9" i="12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Q8" i="12" s="1"/>
  <c r="V15" i="12"/>
  <c r="V8" i="12" s="1"/>
  <c r="G18" i="12"/>
  <c r="M18" i="12" s="1"/>
  <c r="I18" i="12"/>
  <c r="K18" i="12"/>
  <c r="O18" i="12"/>
  <c r="Q18" i="12"/>
  <c r="V18" i="12"/>
  <c r="G22" i="12"/>
  <c r="I22" i="12"/>
  <c r="K22" i="12"/>
  <c r="M22" i="12"/>
  <c r="O22" i="12"/>
  <c r="Q22" i="12"/>
  <c r="V22" i="12"/>
  <c r="G25" i="12"/>
  <c r="M25" i="12" s="1"/>
  <c r="I25" i="12"/>
  <c r="K25" i="12"/>
  <c r="O25" i="12"/>
  <c r="Q25" i="12"/>
  <c r="V25" i="12"/>
  <c r="G29" i="12"/>
  <c r="I29" i="12"/>
  <c r="K29" i="12"/>
  <c r="M29" i="12"/>
  <c r="O29" i="12"/>
  <c r="Q29" i="12"/>
  <c r="V29" i="12"/>
  <c r="G42" i="12"/>
  <c r="M42" i="12" s="1"/>
  <c r="I42" i="12"/>
  <c r="K42" i="12"/>
  <c r="O42" i="12"/>
  <c r="Q42" i="12"/>
  <c r="V42" i="12"/>
  <c r="G45" i="12"/>
  <c r="I45" i="12"/>
  <c r="K45" i="12"/>
  <c r="M45" i="12"/>
  <c r="O45" i="12"/>
  <c r="Q45" i="12"/>
  <c r="V45" i="12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6" i="12"/>
  <c r="I56" i="12"/>
  <c r="K56" i="12"/>
  <c r="M56" i="12"/>
  <c r="O56" i="12"/>
  <c r="Q56" i="12"/>
  <c r="V56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7" i="12"/>
  <c r="I67" i="12"/>
  <c r="G68" i="12"/>
  <c r="M68" i="12" s="1"/>
  <c r="I68" i="12"/>
  <c r="K68" i="12"/>
  <c r="O68" i="12"/>
  <c r="O67" i="12" s="1"/>
  <c r="Q68" i="12"/>
  <c r="Q67" i="12" s="1"/>
  <c r="V68" i="12"/>
  <c r="V67" i="12" s="1"/>
  <c r="G71" i="12"/>
  <c r="I71" i="12"/>
  <c r="K71" i="12"/>
  <c r="K67" i="12" s="1"/>
  <c r="M71" i="12"/>
  <c r="O71" i="12"/>
  <c r="Q71" i="12"/>
  <c r="V71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1" i="12"/>
  <c r="M81" i="12" s="1"/>
  <c r="I81" i="12"/>
  <c r="K81" i="12"/>
  <c r="O81" i="12"/>
  <c r="Q81" i="12"/>
  <c r="V81" i="12"/>
  <c r="G85" i="12"/>
  <c r="Q85" i="12"/>
  <c r="V85" i="12"/>
  <c r="G86" i="12"/>
  <c r="M86" i="12" s="1"/>
  <c r="M85" i="12" s="1"/>
  <c r="I86" i="12"/>
  <c r="I85" i="12" s="1"/>
  <c r="K86" i="12"/>
  <c r="O86" i="12"/>
  <c r="Q86" i="12"/>
  <c r="V86" i="12"/>
  <c r="G91" i="12"/>
  <c r="I91" i="12"/>
  <c r="K91" i="12"/>
  <c r="K85" i="12" s="1"/>
  <c r="M91" i="12"/>
  <c r="O91" i="12"/>
  <c r="O85" i="12" s="1"/>
  <c r="Q91" i="12"/>
  <c r="V91" i="12"/>
  <c r="G95" i="12"/>
  <c r="I95" i="12"/>
  <c r="G96" i="12"/>
  <c r="I96" i="12"/>
  <c r="K96" i="12"/>
  <c r="M96" i="12"/>
  <c r="O96" i="12"/>
  <c r="O95" i="12" s="1"/>
  <c r="Q96" i="12"/>
  <c r="Q95" i="12" s="1"/>
  <c r="V96" i="12"/>
  <c r="V95" i="12" s="1"/>
  <c r="G103" i="12"/>
  <c r="I103" i="12"/>
  <c r="K103" i="12"/>
  <c r="K95" i="12" s="1"/>
  <c r="M103" i="12"/>
  <c r="M95" i="12" s="1"/>
  <c r="O103" i="12"/>
  <c r="Q103" i="12"/>
  <c r="V103" i="12"/>
  <c r="G107" i="12"/>
  <c r="I107" i="12"/>
  <c r="I106" i="12" s="1"/>
  <c r="K107" i="12"/>
  <c r="K106" i="12" s="1"/>
  <c r="M107" i="12"/>
  <c r="O107" i="12"/>
  <c r="O106" i="12" s="1"/>
  <c r="Q107" i="12"/>
  <c r="Q106" i="12" s="1"/>
  <c r="V107" i="12"/>
  <c r="G111" i="12"/>
  <c r="G106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V106" i="12" s="1"/>
  <c r="G117" i="12"/>
  <c r="M117" i="12" s="1"/>
  <c r="I117" i="12"/>
  <c r="K117" i="12"/>
  <c r="O117" i="12"/>
  <c r="Q117" i="12"/>
  <c r="V117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G135" i="12"/>
  <c r="I135" i="12"/>
  <c r="I134" i="12" s="1"/>
  <c r="K135" i="12"/>
  <c r="M135" i="12"/>
  <c r="O135" i="12"/>
  <c r="Q135" i="12"/>
  <c r="V135" i="12"/>
  <c r="G138" i="12"/>
  <c r="G134" i="12" s="1"/>
  <c r="I138" i="12"/>
  <c r="K138" i="12"/>
  <c r="K134" i="12" s="1"/>
  <c r="O138" i="12"/>
  <c r="Q138" i="12"/>
  <c r="Q134" i="12" s="1"/>
  <c r="V138" i="12"/>
  <c r="V134" i="12" s="1"/>
  <c r="G141" i="12"/>
  <c r="M141" i="12" s="1"/>
  <c r="I141" i="12"/>
  <c r="K141" i="12"/>
  <c r="O141" i="12"/>
  <c r="Q141" i="12"/>
  <c r="V141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9" i="12"/>
  <c r="I159" i="12"/>
  <c r="K159" i="12"/>
  <c r="M159" i="12"/>
  <c r="O159" i="12"/>
  <c r="Q159" i="12"/>
  <c r="V159" i="12"/>
  <c r="G165" i="12"/>
  <c r="I165" i="12"/>
  <c r="K165" i="12"/>
  <c r="M165" i="12"/>
  <c r="O165" i="12"/>
  <c r="Q165" i="12"/>
  <c r="V165" i="12"/>
  <c r="G170" i="12"/>
  <c r="I170" i="12"/>
  <c r="K170" i="12"/>
  <c r="M170" i="12"/>
  <c r="O170" i="12"/>
  <c r="Q170" i="12"/>
  <c r="V170" i="12"/>
  <c r="G176" i="12"/>
  <c r="M176" i="12" s="1"/>
  <c r="I176" i="12"/>
  <c r="K176" i="12"/>
  <c r="O176" i="12"/>
  <c r="Q176" i="12"/>
  <c r="V176" i="12"/>
  <c r="G181" i="12"/>
  <c r="I181" i="12"/>
  <c r="K181" i="12"/>
  <c r="M181" i="12"/>
  <c r="O181" i="12"/>
  <c r="Q181" i="12"/>
  <c r="V181" i="12"/>
  <c r="G184" i="12"/>
  <c r="M184" i="12" s="1"/>
  <c r="I184" i="12"/>
  <c r="K184" i="12"/>
  <c r="O184" i="12"/>
  <c r="Q184" i="12"/>
  <c r="V184" i="12"/>
  <c r="G187" i="12"/>
  <c r="I187" i="12"/>
  <c r="K187" i="12"/>
  <c r="M187" i="12"/>
  <c r="O187" i="12"/>
  <c r="Q187" i="12"/>
  <c r="V187" i="12"/>
  <c r="G190" i="12"/>
  <c r="I190" i="12"/>
  <c r="K190" i="12"/>
  <c r="M190" i="12"/>
  <c r="O190" i="12"/>
  <c r="Q190" i="12"/>
  <c r="V190" i="12"/>
  <c r="G195" i="12"/>
  <c r="I195" i="12"/>
  <c r="K195" i="12"/>
  <c r="M195" i="12"/>
  <c r="O195" i="12"/>
  <c r="Q195" i="12"/>
  <c r="V195" i="12"/>
  <c r="G198" i="12"/>
  <c r="I198" i="12"/>
  <c r="K198" i="12"/>
  <c r="M198" i="12"/>
  <c r="O198" i="12"/>
  <c r="O134" i="12" s="1"/>
  <c r="Q198" i="12"/>
  <c r="V198" i="12"/>
  <c r="G202" i="12"/>
  <c r="G201" i="12" s="1"/>
  <c r="I202" i="12"/>
  <c r="K202" i="12"/>
  <c r="K201" i="12" s="1"/>
  <c r="O202" i="12"/>
  <c r="Q202" i="12"/>
  <c r="Q201" i="12" s="1"/>
  <c r="V202" i="12"/>
  <c r="V201" i="12" s="1"/>
  <c r="G205" i="12"/>
  <c r="M205" i="12" s="1"/>
  <c r="I205" i="12"/>
  <c r="I201" i="12" s="1"/>
  <c r="K205" i="12"/>
  <c r="O205" i="12"/>
  <c r="Q205" i="12"/>
  <c r="V205" i="12"/>
  <c r="G216" i="12"/>
  <c r="M216" i="12" s="1"/>
  <c r="I216" i="12"/>
  <c r="K216" i="12"/>
  <c r="O216" i="12"/>
  <c r="O201" i="12" s="1"/>
  <c r="Q216" i="12"/>
  <c r="V216" i="12"/>
  <c r="G220" i="12"/>
  <c r="M220" i="12" s="1"/>
  <c r="I220" i="12"/>
  <c r="K220" i="12"/>
  <c r="O220" i="12"/>
  <c r="Q220" i="12"/>
  <c r="V220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9" i="12"/>
  <c r="I229" i="12"/>
  <c r="K229" i="12"/>
  <c r="M229" i="12"/>
  <c r="O229" i="12"/>
  <c r="Q229" i="12"/>
  <c r="V229" i="12"/>
  <c r="G235" i="12"/>
  <c r="I235" i="12"/>
  <c r="K235" i="12"/>
  <c r="M235" i="12"/>
  <c r="O235" i="12"/>
  <c r="Q235" i="12"/>
  <c r="V235" i="12"/>
  <c r="G239" i="12"/>
  <c r="M239" i="12" s="1"/>
  <c r="I239" i="12"/>
  <c r="K239" i="12"/>
  <c r="O239" i="12"/>
  <c r="Q239" i="12"/>
  <c r="V239" i="12"/>
  <c r="G244" i="12"/>
  <c r="I244" i="12"/>
  <c r="K244" i="12"/>
  <c r="M244" i="12"/>
  <c r="O244" i="12"/>
  <c r="Q244" i="12"/>
  <c r="V244" i="12"/>
  <c r="G248" i="12"/>
  <c r="M248" i="12" s="1"/>
  <c r="I248" i="12"/>
  <c r="K248" i="12"/>
  <c r="O248" i="12"/>
  <c r="Q248" i="12"/>
  <c r="V248" i="12"/>
  <c r="G251" i="12"/>
  <c r="I251" i="12"/>
  <c r="K251" i="12"/>
  <c r="M251" i="12"/>
  <c r="O251" i="12"/>
  <c r="Q251" i="12"/>
  <c r="V251" i="12"/>
  <c r="G254" i="12"/>
  <c r="I254" i="12"/>
  <c r="K254" i="12"/>
  <c r="M254" i="12"/>
  <c r="O254" i="12"/>
  <c r="Q254" i="12"/>
  <c r="V254" i="12"/>
  <c r="G256" i="12"/>
  <c r="I256" i="12"/>
  <c r="K256" i="12"/>
  <c r="M256" i="12"/>
  <c r="O256" i="12"/>
  <c r="Q256" i="12"/>
  <c r="V256" i="12"/>
  <c r="G264" i="12"/>
  <c r="I264" i="12"/>
  <c r="K264" i="12"/>
  <c r="M264" i="12"/>
  <c r="O264" i="12"/>
  <c r="Q264" i="12"/>
  <c r="V264" i="12"/>
  <c r="G269" i="12"/>
  <c r="G268" i="12" s="1"/>
  <c r="I269" i="12"/>
  <c r="K269" i="12"/>
  <c r="K268" i="12" s="1"/>
  <c r="O269" i="12"/>
  <c r="Q269" i="12"/>
  <c r="Q268" i="12" s="1"/>
  <c r="V269" i="12"/>
  <c r="V268" i="12" s="1"/>
  <c r="G277" i="12"/>
  <c r="M277" i="12" s="1"/>
  <c r="I277" i="12"/>
  <c r="I268" i="12" s="1"/>
  <c r="K277" i="12"/>
  <c r="O277" i="12"/>
  <c r="Q277" i="12"/>
  <c r="V277" i="12"/>
  <c r="G281" i="12"/>
  <c r="M281" i="12" s="1"/>
  <c r="I281" i="12"/>
  <c r="K281" i="12"/>
  <c r="O281" i="12"/>
  <c r="O268" i="12" s="1"/>
  <c r="Q281" i="12"/>
  <c r="V281" i="12"/>
  <c r="G288" i="12"/>
  <c r="M288" i="12" s="1"/>
  <c r="I288" i="12"/>
  <c r="K288" i="12"/>
  <c r="O288" i="12"/>
  <c r="Q288" i="12"/>
  <c r="V288" i="12"/>
  <c r="I292" i="12"/>
  <c r="O292" i="12"/>
  <c r="V292" i="12"/>
  <c r="G293" i="12"/>
  <c r="G292" i="12" s="1"/>
  <c r="I293" i="12"/>
  <c r="K293" i="12"/>
  <c r="K292" i="12" s="1"/>
  <c r="M293" i="12"/>
  <c r="M292" i="12" s="1"/>
  <c r="O293" i="12"/>
  <c r="Q293" i="12"/>
  <c r="Q292" i="12" s="1"/>
  <c r="V293" i="12"/>
  <c r="G297" i="12"/>
  <c r="I297" i="12"/>
  <c r="I296" i="12" s="1"/>
  <c r="K297" i="12"/>
  <c r="K296" i="12" s="1"/>
  <c r="M297" i="12"/>
  <c r="O297" i="12"/>
  <c r="O296" i="12" s="1"/>
  <c r="Q297" i="12"/>
  <c r="Q296" i="12" s="1"/>
  <c r="V297" i="12"/>
  <c r="G300" i="12"/>
  <c r="G296" i="12" s="1"/>
  <c r="I300" i="12"/>
  <c r="K300" i="12"/>
  <c r="O300" i="12"/>
  <c r="Q300" i="12"/>
  <c r="V300" i="12"/>
  <c r="G304" i="12"/>
  <c r="I304" i="12"/>
  <c r="K304" i="12"/>
  <c r="M304" i="12"/>
  <c r="O304" i="12"/>
  <c r="Q304" i="12"/>
  <c r="V304" i="12"/>
  <c r="V296" i="12" s="1"/>
  <c r="G309" i="12"/>
  <c r="M309" i="12" s="1"/>
  <c r="I309" i="12"/>
  <c r="K309" i="12"/>
  <c r="O309" i="12"/>
  <c r="Q309" i="12"/>
  <c r="V309" i="12"/>
  <c r="G312" i="12"/>
  <c r="M312" i="12"/>
  <c r="Q312" i="12"/>
  <c r="G313" i="12"/>
  <c r="I313" i="12"/>
  <c r="I312" i="12" s="1"/>
  <c r="K313" i="12"/>
  <c r="K312" i="12" s="1"/>
  <c r="M313" i="12"/>
  <c r="O313" i="12"/>
  <c r="O312" i="12" s="1"/>
  <c r="Q313" i="12"/>
  <c r="V313" i="12"/>
  <c r="V312" i="12" s="1"/>
  <c r="G317" i="12"/>
  <c r="G316" i="12" s="1"/>
  <c r="I317" i="12"/>
  <c r="I316" i="12" s="1"/>
  <c r="K317" i="12"/>
  <c r="M317" i="12"/>
  <c r="O317" i="12"/>
  <c r="O316" i="12" s="1"/>
  <c r="Q317" i="12"/>
  <c r="V317" i="12"/>
  <c r="V316" i="12" s="1"/>
  <c r="G321" i="12"/>
  <c r="M321" i="12" s="1"/>
  <c r="I321" i="12"/>
  <c r="K321" i="12"/>
  <c r="O321" i="12"/>
  <c r="Q321" i="12"/>
  <c r="V321" i="12"/>
  <c r="G324" i="12"/>
  <c r="M324" i="12" s="1"/>
  <c r="I324" i="12"/>
  <c r="K324" i="12"/>
  <c r="K316" i="12" s="1"/>
  <c r="O324" i="12"/>
  <c r="Q324" i="12"/>
  <c r="Q316" i="12" s="1"/>
  <c r="V324" i="12"/>
  <c r="G327" i="12"/>
  <c r="M327" i="12" s="1"/>
  <c r="I327" i="12"/>
  <c r="K327" i="12"/>
  <c r="O327" i="12"/>
  <c r="Q327" i="12"/>
  <c r="V327" i="12"/>
  <c r="G330" i="12"/>
  <c r="M330" i="12" s="1"/>
  <c r="I330" i="12"/>
  <c r="K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I334" i="12"/>
  <c r="K334" i="12"/>
  <c r="M334" i="12"/>
  <c r="O334" i="12"/>
  <c r="Q334" i="12"/>
  <c r="V334" i="12"/>
  <c r="G336" i="12"/>
  <c r="K336" i="12"/>
  <c r="G337" i="12"/>
  <c r="M337" i="12" s="1"/>
  <c r="M336" i="12" s="1"/>
  <c r="I337" i="12"/>
  <c r="K337" i="12"/>
  <c r="O337" i="12"/>
  <c r="Q337" i="12"/>
  <c r="V337" i="12"/>
  <c r="V336" i="12" s="1"/>
  <c r="G340" i="12"/>
  <c r="I340" i="12"/>
  <c r="I336" i="12" s="1"/>
  <c r="K340" i="12"/>
  <c r="M340" i="12"/>
  <c r="O340" i="12"/>
  <c r="O336" i="12" s="1"/>
  <c r="Q340" i="12"/>
  <c r="Q336" i="12" s="1"/>
  <c r="V340" i="12"/>
  <c r="G342" i="12"/>
  <c r="M342" i="12" s="1"/>
  <c r="I342" i="12"/>
  <c r="K342" i="12"/>
  <c r="O342" i="12"/>
  <c r="Q342" i="12"/>
  <c r="V342" i="12"/>
  <c r="G345" i="12"/>
  <c r="I345" i="12"/>
  <c r="K345" i="12"/>
  <c r="M345" i="12"/>
  <c r="O345" i="12"/>
  <c r="Q345" i="12"/>
  <c r="V345" i="12"/>
  <c r="AE349" i="12"/>
  <c r="AF349" i="12"/>
  <c r="I20" i="1"/>
  <c r="I19" i="1"/>
  <c r="I18" i="1"/>
  <c r="I17" i="1"/>
  <c r="I16" i="1"/>
  <c r="I61" i="1"/>
  <c r="J60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6" i="1" l="1"/>
  <c r="J57" i="1"/>
  <c r="J55" i="1"/>
  <c r="J58" i="1"/>
  <c r="J59" i="1"/>
  <c r="J53" i="1"/>
  <c r="J54" i="1"/>
  <c r="G26" i="1"/>
  <c r="A26" i="1"/>
  <c r="G28" i="1"/>
  <c r="G23" i="1"/>
  <c r="M8" i="12"/>
  <c r="M316" i="12"/>
  <c r="M67" i="12"/>
  <c r="M269" i="12"/>
  <c r="M268" i="12" s="1"/>
  <c r="M202" i="12"/>
  <c r="M201" i="12" s="1"/>
  <c r="M138" i="12"/>
  <c r="M134" i="12" s="1"/>
  <c r="G8" i="12"/>
  <c r="M300" i="12"/>
  <c r="M296" i="12" s="1"/>
  <c r="M111" i="12"/>
  <c r="M106" i="12" s="1"/>
  <c r="I21" i="1"/>
  <c r="H43" i="1"/>
  <c r="J42" i="1"/>
  <c r="J41" i="1"/>
  <c r="J39" i="1"/>
  <c r="J43" i="1" s="1"/>
  <c r="J61" i="1" l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Tonda</author>
  </authors>
  <commentList>
    <comment ref="S6" authorId="0" shapeId="0" xr:uid="{EAB30A7D-2A85-455F-8597-6FBD0A0D739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EADA45F-00E8-440C-87FC-E90A3CF9BB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<sst xmlns="http://schemas.openxmlformats.org/spreadsheetml/2006/main" count="1421" uniqueCount="448">
  <si>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</si>
  <si>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</si>
  <si>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</si>
  <si>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</si>
  <si>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</si>
  <si>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</si>
  <si>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</si>
  <si>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</si>
  <si>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</si>
  <si>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</si>
  <si>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</si>
  <si>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</si>
  <si>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</si>
  <si>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</si>
  <si>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</si>
  <si>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</si>
  <si>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</si>
  <si>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</si>
  <si>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</si>
  <si>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</si>
  <si>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</si>
  <si>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</si>
  <si>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</si>
  <si>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</si>
  <si>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</si>
  <si>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</si>
  <si>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</si>
  <si>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</si>
  <si>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</si>
  <si>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</si>
  <si>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</si>
  <si>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</si>
  <si>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</si>
  <si>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</si>
  <si>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</si>
  <si>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</si>
  <si>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</si>
  <si>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</si>
  <si>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</si>
  <si>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</si>
  <si>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</si>
  <si>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</si>
  <si>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</si>
  <si>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02</t>
  </si>
  <si>
    <t>Zpevněné plochy</t>
  </si>
  <si>
    <t xml:space="preserve">SO 02 </t>
  </si>
  <si>
    <t>Objekt:</t>
  </si>
  <si>
    <t>Rozpočet:</t>
  </si>
  <si>
    <t>Ing. Antonín Küffel</t>
  </si>
  <si>
    <t>PPS-08/21</t>
  </si>
  <si>
    <t>Multifunkční dům Muglinov</t>
  </si>
  <si>
    <t>Statutární město Ostrava</t>
  </si>
  <si>
    <t>Prokešovo náměstí 1803/8</t>
  </si>
  <si>
    <t>Ostrava-Moravská Ostrava</t>
  </si>
  <si>
    <t>70200</t>
  </si>
  <si>
    <t>00845451</t>
  </si>
  <si>
    <t>CZ00845451</t>
  </si>
  <si>
    <t>PPS Kania s.r.o.</t>
  </si>
  <si>
    <t>Nivnická 665/10</t>
  </si>
  <si>
    <t>Ostrava-Mariánské Hory</t>
  </si>
  <si>
    <t>70900</t>
  </si>
  <si>
    <t>26821940</t>
  </si>
  <si>
    <t>CZ26821940</t>
  </si>
  <si>
    <t>Stavba</t>
  </si>
  <si>
    <t>Stavební objekt</t>
  </si>
  <si>
    <t>Celkem za stavbu</t>
  </si>
  <si>
    <t>CZK</t>
  </si>
  <si>
    <t>#POPS</t>
  </si>
  <si>
    <t>Popis stavby: PPS-08/21 - Multifunkční dům Muglinov</t>
  </si>
  <si>
    <t>#POPO</t>
  </si>
  <si>
    <t>Popis objektu: SO 02  - Zpevněné plochy</t>
  </si>
  <si>
    <t>#POPR</t>
  </si>
  <si>
    <t>Popis rozpočtu: SO 02 - Zpevněné plochy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</si>
  <si>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</si>
  <si>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</si>
  <si>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</si>
  <si>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</si>
  <si>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</si>
  <si>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</si>
  <si>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</si>
  <si>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</si>
  <si>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</si>
  <si>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</si>
  <si>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97</t>
  </si>
  <si>
    <t>Přesuny suti a vybouraných hmot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</si>
  <si>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</si>
  <si>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</si>
  <si>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</si>
  <si>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</si>
  <si>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</si>
  <si>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</si>
  <si>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</si>
  <si>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</si>
  <si>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</si>
  <si>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</si>
  <si>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</si>
  <si>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</si>
  <si>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</si>
  <si>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</si>
  <si>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</si>
  <si>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</si>
  <si>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</si>
  <si>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</si>
  <si>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</si>
  <si>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</si>
  <si>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</si>
  <si>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</si>
  <si>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</si>
  <si>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</si>
  <si>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</si>
  <si>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</si>
  <si>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</si>
  <si>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</si>
  <si>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</si>
  <si>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</si>
  <si>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</si>
  <si>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</si>
  <si>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</si>
  <si>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113106222R00R</t>
  </si>
  <si>
    <t>Odstranění stávající přídlažby z žulových kostek</t>
  </si>
  <si>
    <t>m2</t>
  </si>
  <si>
    <t>Vlastní</t>
  </si>
  <si>
    <t>Indiv</t>
  </si>
  <si>
    <t>Práce</t>
  </si>
  <si>
    <t>Běžná</t>
  </si>
  <si>
    <t>POL1_</t>
  </si>
  <si>
    <t>Položka bude naceněná dle projektové dokumentace SO 02 zpevněné plochy.</t>
  </si>
  <si>
    <t>POP</t>
  </si>
  <si>
    <t>odstranění přídlažby z žulových kostek podél kamené obruby : 262*0,1</t>
  </si>
  <si>
    <t>VV</t>
  </si>
  <si>
    <t>113107625R00</t>
  </si>
  <si>
    <t>Odstranění podkladů nebo krytů z kameniva hrubého drceného, v ploše jednotlivě nad 50 m2, tloušťka vrstvy 250 mm</t>
  </si>
  <si>
    <t>822-1</t>
  </si>
  <si>
    <t>RTS 23/ II</t>
  </si>
  <si>
    <t>Odstranění podkladu stávajícího chodníku : 580</t>
  </si>
  <si>
    <t>113108310R00</t>
  </si>
  <si>
    <t>Odstranění podkladů nebo krytů živičných, v ploše jednotlivě do 50 m2, tloušťka vrstvy 100 mm</t>
  </si>
  <si>
    <t>odstarnění stávající asfaltové vrstvy stávajícího chodníku : 580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</si>
  <si>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</si>
  <si>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</si>
  <si>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</si>
  <si>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</si>
  <si>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SPI</t>
  </si>
  <si>
    <t>vytrhání stávajících obrub stávajícího chodníku : 255+100+30</t>
  </si>
  <si>
    <t>113202111R00R</t>
  </si>
  <si>
    <t>Vytrhání obrub obrubníků silničních kamenných</t>
  </si>
  <si>
    <t>Stávající obruby kamenné podél stávající komunikace : 262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</si>
  <si>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</si>
  <si>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</si>
  <si>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</si>
  <si>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</si>
  <si>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</si>
  <si>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Sejmutí ornice tl.0,2m v rozsahu zpeněných ploch : (3065-580)*0,2</t>
  </si>
  <si>
    <t>122301102R00</t>
  </si>
  <si>
    <t>Odkopávky a  prokopávky nezapažené v hornině 4 přes 100 do 1 000 m3</t>
  </si>
  <si>
    <t>s přehozením výkopku na vzdálenost do 3 m nebo s naložením na dopravní prostředek,</t>
  </si>
  <si>
    <t>Výkop v místě kolmých parkovacích stání : 0,35*210</t>
  </si>
  <si>
    <t>Výkop v místě zpevněných ploch pro pěší : 0,37*1555</t>
  </si>
  <si>
    <t>Výkop pro vjezd do podzemních garáží : 18*6</t>
  </si>
  <si>
    <t>Výkop pro výjezd do podzemních garáží : 8*6</t>
  </si>
  <si>
    <t>Výkop pro zpevněnou plochu HZS : 6*15,5</t>
  </si>
  <si>
    <t>Výkop pro sanaci podloží v místě kolmých parkovacích stání : 210*0,5</t>
  </si>
  <si>
    <t>Výkop pro sanaci podloží v místě zpevněných ploch pro pěší : 1555*0,3</t>
  </si>
  <si>
    <t>Výkop pro sanaci podloží v místě vjezdu do podzemních garáží : 185*0,5</t>
  </si>
  <si>
    <t>Výkop pro sanac podložíi v místě výjezdu do podzemních garáží : 125*0,5</t>
  </si>
  <si>
    <t>Výkop pro sanac v místě zpevněné plochy HZS : 215*0,3</t>
  </si>
  <si>
    <t>122301109R00</t>
  </si>
  <si>
    <t>Odkopávky a  prokopávky nezapažené v hornině 4 příplatek k cenám za lepivost horniny</t>
  </si>
  <si>
    <t>132301110R00</t>
  </si>
  <si>
    <t>Hloubení rýh šířky do 60 cm do 50 m3, v hornině 4,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</si>
  <si>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</si>
  <si>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Hloubení rýh pro trativody : 212*0,25</t>
  </si>
  <si>
    <t>132301119R00</t>
  </si>
  <si>
    <t xml:space="preserve">Hloubení rýh šířky do 60 cm příplatek za lepivost, v hornině 4,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</si>
  <si>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</si>
  <si>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</si>
  <si>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</si>
  <si>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přemístění vykopané zeminy : 497+1688,85+53</t>
  </si>
  <si>
    <t>162701109R00</t>
  </si>
  <si>
    <t>Vodorovné přemístění výkopku příplatek k ceně za každých dalších i započatých 1 000 m přes 10 000 m  z horniny 1 až 4</t>
  </si>
  <si>
    <t>Dopravní vzdálenost 10km : 2238,85*10</t>
  </si>
  <si>
    <t>199000001R00</t>
  </si>
  <si>
    <t xml:space="preserve">Poplatky za skládku ornice,  </t>
  </si>
  <si>
    <t>Odkaz na mn. položky pořadí 6 : 497,00000</t>
  </si>
  <si>
    <t>199000002R00</t>
  </si>
  <si>
    <t>Poplatky za skládku horniny 1- 4, skupina 17 05 04 z Katalogu odpadů</t>
  </si>
  <si>
    <t>Odkaz na mn. položky pořadí 9 : 53,00000</t>
  </si>
  <si>
    <t>Odkaz na mn. položky pořadí 7 : 1688,85000</t>
  </si>
  <si>
    <t>212561111R00R</t>
  </si>
  <si>
    <t>Výplň odvodňov. trativodů kam. hrubě drcen. 16-32 mm</t>
  </si>
  <si>
    <t>Výplň trativodů : 212*0,2</t>
  </si>
  <si>
    <t>212572111R00</t>
  </si>
  <si>
    <t>Lože pro trativody ze štěrkopísku tříděného</t>
  </si>
  <si>
    <t>800-2</t>
  </si>
  <si>
    <t>Včetně vyčištění dna rýh. Položka bude naceněná dle projektové dokumentace SO 02 zpevněné plochy.</t>
  </si>
  <si>
    <t>Lože trativodu : 212*0,075</t>
  </si>
  <si>
    <t>212755114R00</t>
  </si>
  <si>
    <t>Trativody z drenážních trubek bez lože vnitřního průměru 10 cm</t>
  </si>
  <si>
    <t>Délka trativodů : 212</t>
  </si>
  <si>
    <t>212971121R00</t>
  </si>
  <si>
    <t>Zřízení opláštění odvod. trativodů z geotextilie o sklonu přes 1:2,5, při rozvinuté šířce opláštění od 0 do 2,5 m</t>
  </si>
  <si>
    <t>v rýze nebo v zářezu se stěnami,</t>
  </si>
  <si>
    <t>Plocha opláštění trativodů : 212*2,5</t>
  </si>
  <si>
    <t>69365042R</t>
  </si>
  <si>
    <t>geotextilie PES; funkce separační, výztužná, filtrační; plošná hmotnost 300 g/m2</t>
  </si>
  <si>
    <t>SPCM</t>
  </si>
  <si>
    <t>Specifikace</t>
  </si>
  <si>
    <t>POL3_</t>
  </si>
  <si>
    <t>Plocha opláštění trativodů+20% na přesahy : 212*2,5*1,2</t>
  </si>
  <si>
    <t>Separační, filtrační geotextilie na zemní pláň zpevněných ploch+20% na přesahy : 2520*1,2</t>
  </si>
  <si>
    <t>564851111RT2</t>
  </si>
  <si>
    <t>Podklad ze štěrkodrti s rozprostřením a zhutněním frakce 0-32 mm, tloušťka po zhutnění 150 mm</t>
  </si>
  <si>
    <t>V místě kolmých parkovacích stání : 235</t>
  </si>
  <si>
    <t>V místě vjezdu do garáží : 185</t>
  </si>
  <si>
    <t>V místě výjezdu do garáží : 135</t>
  </si>
  <si>
    <t>564871111RT2</t>
  </si>
  <si>
    <t>Podklad ze štěrkodrti s rozprostřením a zhutněním frakce 0-32 mm, tloušťka po zhutnění 250 mm</t>
  </si>
  <si>
    <t>Podklad zpevněných ploch pro pěší : 1745</t>
  </si>
  <si>
    <t>Podklad plocha ze zatravňovacích tvárnic : 220</t>
  </si>
  <si>
    <t>289970111R00</t>
  </si>
  <si>
    <t>Geotextílie separační, filtrační, zpevňující polypropylén, 300 g/m2</t>
  </si>
  <si>
    <t>Sanace zpevněných ploch pro pěší : 1745</t>
  </si>
  <si>
    <t>Sanace plochy pro HZS : 220</t>
  </si>
  <si>
    <t>R3</t>
  </si>
  <si>
    <t>Napojení trativodů DN 100</t>
  </si>
  <si>
    <t>soubor</t>
  </si>
  <si>
    <t>Napojení trativodů na stávající trativody místní komunikace a novou kanalizaci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</si>
  <si>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</si>
  <si>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</si>
  <si>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</si>
  <si>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</si>
  <si>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Plocha výsevu v pruhu šířky 1m v okolí zpevněných ploch : 975</t>
  </si>
  <si>
    <t>00572400R</t>
  </si>
  <si>
    <t>směs travní parková, pro běžnou zátěž</t>
  </si>
  <si>
    <t>kg</t>
  </si>
  <si>
    <t>185803112R00</t>
  </si>
  <si>
    <t>Ošetření trávníku na svahu přes 1:5 do 1:2</t>
  </si>
  <si>
    <t>bez ohledu na způsob založení, tj. pokosení se shrabáním, naložením shrabků na dopravní prostředek s odvezením do 20 km a se složením,</t>
  </si>
  <si>
    <t>Plocha ošetření trávniku v pruhu šířky 1m v okolí zpevněných ploch : 975</t>
  </si>
  <si>
    <t>185851111R00</t>
  </si>
  <si>
    <t>Dovoz vody pro zálivku rostlin dovoz vody pro zálivku rostlin na vzdálenost do 6000 m</t>
  </si>
  <si>
    <t>Dovoz vody pro zalití trávniku : 6</t>
  </si>
  <si>
    <t>182301137R00R</t>
  </si>
  <si>
    <t>Rozprostření ornice, svah, rovina, tl. 10-50 cm, nad 500m2</t>
  </si>
  <si>
    <t>Plocha doplnění ornice v pruhu šířky 1m v okolí zpevněných ploch : 975</t>
  </si>
  <si>
    <t>185851119R00</t>
  </si>
  <si>
    <t>Dovoz vody pro zálivku rostlin příplatek za každých dalších i započatých 1000 m</t>
  </si>
  <si>
    <t>Dovoz vody pro zalití trávniku 13km : 6*13</t>
  </si>
  <si>
    <t>181101102R00</t>
  </si>
  <si>
    <t>Úprava pláně v zářezech v hornině 1 až 4, se zhutněním</t>
  </si>
  <si>
    <t>vyrovnáním výškových rozdílů, ploch vodorovných a ploch do sklonu 1 : 5.</t>
  </si>
  <si>
    <t>V místě zpevněných ploch pro pěší : 1745</t>
  </si>
  <si>
    <t>596921113R00R</t>
  </si>
  <si>
    <t>Kladení bet.veget. dlaždic,lože 40 mm,pl.do 500 m2</t>
  </si>
  <si>
    <t>Plocha pro zasah HZS : 210</t>
  </si>
  <si>
    <t>59228263R</t>
  </si>
  <si>
    <t>Dlažba betonová typ: vegetační; tl. = 80,00 mm; délka = 600,0 mm; šířka = 400,0 mm; zátěž: pojízdné do 3,5 t</t>
  </si>
  <si>
    <t>kus</t>
  </si>
  <si>
    <t>Zatravňovací dlažba+5% ztratné : 919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</si>
  <si>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</si>
  <si>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</si>
  <si>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</si>
  <si>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Plocha pro zasah HZS : 210*0,08</t>
  </si>
  <si>
    <t>564851111RT4</t>
  </si>
  <si>
    <t>Podklad ze štěrkodrti s rozprostřením a zhutněním frakce 0-63 mm, tloušťka po zhutnění 150 mm</t>
  </si>
  <si>
    <t>564851111RT4R</t>
  </si>
  <si>
    <t>Sanace podloží ze štěrkodrti po zhutnění tloušťky 30 cm, štěrkodrť frakce 0-63 mm</t>
  </si>
  <si>
    <t>564871111RT4R</t>
  </si>
  <si>
    <t>Sanace podloží ze štěrkodrti po zhutnění tloušťky 50 cm, štěrkodrť frakce 0-63 mm</t>
  </si>
  <si>
    <t>565151211RT2</t>
  </si>
  <si>
    <t>Podklad z kameniva obaleného asfaltem ACP 16+ až ACP 22+, v pruhu šířky přes 3 m, třídy 1, tloušťka po zhutnění 70 mm</t>
  </si>
  <si>
    <t>s rozprostřením a zhutněním</t>
  </si>
  <si>
    <t>V místě kolmých parkovacích stání : 200</t>
  </si>
  <si>
    <t>V místě vjezdu do garáží : 150</t>
  </si>
  <si>
    <t>V místě výjezdu do garáží : 100</t>
  </si>
  <si>
    <t>573111124R00</t>
  </si>
  <si>
    <t>Postřik živičný infiltrační s posypem kamenivem množství zbytkového asfaltu 1,00 kg/m2</t>
  </si>
  <si>
    <t>573231125R00</t>
  </si>
  <si>
    <t>Postřik živičný spojovací bez posypu kamenivem , množství zbytkového asfaltu 0,50 kg/m2</t>
  </si>
  <si>
    <t>bez posypu kamenivem</t>
  </si>
  <si>
    <t>577132211RT2</t>
  </si>
  <si>
    <t>Beton asfaltový s rozprostřením a zhutněním v pruhu šířky přes 3 m, ACO 8 nebo ACO 11, tloušťky 40 mm, plochy od 201 do 1000 m2</t>
  </si>
  <si>
    <t>592451158R</t>
  </si>
  <si>
    <t>dlažba betonová dvouvrstvá, skladebná; obdélník; dlaždice pro nevidomé; červená; l = 200 mm; š = 100 mm; tl. 80,0 mm</t>
  </si>
  <si>
    <t>Plocha dlažby+5% ztratné : 37*1,05</t>
  </si>
  <si>
    <t>592451170R</t>
  </si>
  <si>
    <t>dlažba betonová dvouvrstvá; obdélník; šedá; l = 200 mm; š = 100 mm; tl. 80,0 mm</t>
  </si>
  <si>
    <t>Plocha dlažby+5%ztratné : 1405*1,05</t>
  </si>
  <si>
    <t>59248070RR</t>
  </si>
  <si>
    <t>Dlažba vodicí linie 20/20/8 natural</t>
  </si>
  <si>
    <t>Plocha dlažby+5%ztratné : 17*1,05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</si>
  <si>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</si>
  <si>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</si>
  <si>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</si>
  <si>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Plocha dlažby : 1405</t>
  </si>
  <si>
    <t>Plocha dlažby : 37</t>
  </si>
  <si>
    <t>596291113R00</t>
  </si>
  <si>
    <t>Řezání zámkové dlažby tloušťky 80 mm</t>
  </si>
  <si>
    <t>Řezání dlažby okolo objektů a podél obrub : 455</t>
  </si>
  <si>
    <t>596715041R00</t>
  </si>
  <si>
    <t>Kladení vodicí linie pro nevidomé a slabozraké z dlažby tloušťky 80 mm, osazené do lože z kamenné drtě, tloušťky 40 mm</t>
  </si>
  <si>
    <t>Plocha dlažby : 17</t>
  </si>
  <si>
    <t>58380373RR</t>
  </si>
  <si>
    <t>Obrubník žulový přímý, průřez 150 x 250 mm</t>
  </si>
  <si>
    <t>Odkaz na mn. položky pořadí 55 : 420,00000</t>
  </si>
  <si>
    <t>914001121RT6</t>
  </si>
  <si>
    <t>Osazení a montáž svislých dopravních značek sloupek, do betonového základu a AL patky, včetně dodávky sloupku a značky</t>
  </si>
  <si>
    <t>Položka bude naceněná dle projektové dokumentace.</t>
  </si>
  <si>
    <t>Položka obsahuje následující svislé dopravní značení:</t>
  </si>
  <si>
    <t>1 x IP 11b</t>
  </si>
  <si>
    <t>2 x IP 12</t>
  </si>
  <si>
    <t>1 x B2</t>
  </si>
  <si>
    <t>1 x P6</t>
  </si>
  <si>
    <t>1 x C3a</t>
  </si>
  <si>
    <t>Celkový počet nového svislého dopravního značení : 10</t>
  </si>
  <si>
    <t>915711111RT1</t>
  </si>
  <si>
    <t>Vodorovné značení krytů stříkané barvou, bílou, dělicích čar šířky 120 mm</t>
  </si>
  <si>
    <t>Stávající dělicí čára : 255+56+85+57</t>
  </si>
  <si>
    <t>Nové dělící čáry : 177</t>
  </si>
  <si>
    <t>915712111RT1</t>
  </si>
  <si>
    <t>Vodorovné značení krytů stříkané barvou, bílou, vodicích proužků šířky 250 mm</t>
  </si>
  <si>
    <t>Stávající vodící čára : 275</t>
  </si>
  <si>
    <t>Nová vodící čára : 797</t>
  </si>
  <si>
    <t>915712211RT1</t>
  </si>
  <si>
    <t>Vodorovné značení krytů stříkané barvou, bílou, vodicích proužků šířky 500 mm</t>
  </si>
  <si>
    <t>915721111RT1</t>
  </si>
  <si>
    <t>Vodorovné značení krytů stříkané barvou, bílou, stopčar, zeber, stínů, šipek, nápisů, přechodů apod.</t>
  </si>
  <si>
    <t>Plocha vod.dop.zn. : 395</t>
  </si>
  <si>
    <t>915791111R00</t>
  </si>
  <si>
    <t>Předznačení pro vodorovné značení pro dělící čáry, vodící proužky</t>
  </si>
  <si>
    <t>stříkané barvou nebo prováděné z nátěrových hmot</t>
  </si>
  <si>
    <t>Nová stop čara : 10</t>
  </si>
  <si>
    <t>915791112R00</t>
  </si>
  <si>
    <t xml:space="preserve">Předznačení pro vodorovné značení pro stopčáry, zebry,stíny, šipky, nápisy, přechody </t>
  </si>
  <si>
    <t>Plocha vod.dop.zn. : 365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</si>
  <si>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</si>
  <si>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</si>
  <si>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</si>
  <si>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Kamenný obrubník podél komunikce : 265</t>
  </si>
  <si>
    <t>Kamenný obrubník podél vjezdu a výjezdu do garáží : 155</t>
  </si>
  <si>
    <t>917862114RT5</t>
  </si>
  <si>
    <t>Osazení silničního nebo chodníkového betonového obrubníku včetně dodávky betonovéího obrubníku  1000/100/250 mm, stojatého, s boční opěrou z betonu prostého, do lože z betonu prostého C 25/30</t>
  </si>
  <si>
    <t>S dodáním hmot pro lože tl. 80-100 mm.</t>
  </si>
  <si>
    <t>Celková délka chodníkových obrub : 410</t>
  </si>
  <si>
    <t>917931131R00</t>
  </si>
  <si>
    <t>Osazení silniční přídlažby  z kamenných kostek, kladených v jedné řadě, lože z betonu C20/25, bez dodávky přídlažby</t>
  </si>
  <si>
    <t>Délka přídlažby podél kamenné obruby : 262-53</t>
  </si>
  <si>
    <t>917931132R00</t>
  </si>
  <si>
    <t>Osazení silniční přídlažby  z kamenných kostek, kladených ve dvou řadách, lože z betonu C20/25, bez dodávky přídlažby</t>
  </si>
  <si>
    <t>Přídlažba v místě kolmých parkovacích stán a na vjezdu a výjezdu do garáží : 53</t>
  </si>
  <si>
    <t>58380120R</t>
  </si>
  <si>
    <t>kostka dlažební materiálová skupina I/2 (žula); tř. I.; 8/10 cm</t>
  </si>
  <si>
    <t>t</t>
  </si>
  <si>
    <t>R1</t>
  </si>
  <si>
    <t>Štěrbinové odvodňovací žlaby číslo 1 až číslo 5, SO 02 zpevněné plochy</t>
  </si>
  <si>
    <t>Položka obsahuje kompletní dodávku štěrbinových žlabů včetně betonového lože C25/30 pro štěrbinové žlaby se zatížitelností D400.</t>
  </si>
  <si>
    <t>Štěrbinový odvodňovací žlab č.1 - délka : 6</t>
  </si>
  <si>
    <t>Štěrbinový odvodňovací žlab č.2 - délka : 12</t>
  </si>
  <si>
    <t>Štěrbinový odvodňovací žlab č.3 - délka : 12,5</t>
  </si>
  <si>
    <t>Štěrbinový odvodňovací žlab č.4 - délka : 9</t>
  </si>
  <si>
    <t>Štěrbinový odvodňovací žlab č.5 - délka : 6</t>
  </si>
  <si>
    <t>R2</t>
  </si>
  <si>
    <t>Úprava poklopů vstupů do kolektoru ve správě Ostravských komunikací, a.s., 5 kusů</t>
  </si>
  <si>
    <t>Soubor</t>
  </si>
  <si>
    <t>VRN</t>
  </si>
  <si>
    <t>POL99_8</t>
  </si>
  <si>
    <t>Budou použity poklopy pro vložení dlažby tl. 80 mm a s únosností D400.</t>
  </si>
  <si>
    <t>998223011R00</t>
  </si>
  <si>
    <t>Přesun hmot pozemních komunikací, kryt dlážděný jakékoliv délky objektu</t>
  </si>
  <si>
    <t>vodorovně do 200 m</t>
  </si>
  <si>
    <t>Odkaz na hmot. položky pořadí 59 : 9,97500</t>
  </si>
  <si>
    <t>Odkaz na hmot. položky pořadí 32 : 22,05600</t>
  </si>
  <si>
    <t>Odkaz na hmot. položky pořadí 41 : 6,92462</t>
  </si>
  <si>
    <t>Odkaz na hmot. položky pořadí 42 : 254,40686</t>
  </si>
  <si>
    <t>Odkaz na hmot. položky pořadí 43 : 3,10590</t>
  </si>
  <si>
    <t>998225194R00</t>
  </si>
  <si>
    <t>Přesun hmot komunikací a letišť, kryt živičný příplatek k ceně za zvětšený přesun přes vymezenou dopravní vzdálenost do 5 000 m</t>
  </si>
  <si>
    <t>Odkaz na mn. položky pořadí 64 : 129,39750</t>
  </si>
  <si>
    <t>998225111R00</t>
  </si>
  <si>
    <t>Přesun hmot komunikací a letišť, kryt živičný jakékoliv délky objektu</t>
  </si>
  <si>
    <t>Odkaz na hmot. položky pořadí 40 : 45,63450</t>
  </si>
  <si>
    <t>Odkaz na hmot. položky pořadí 39 : 0,22500</t>
  </si>
  <si>
    <t>Odkaz na hmot. položky pořadí 38 : 0,45450</t>
  </si>
  <si>
    <t>Odkaz na hmot. položky pořadí 37 : 83,08350</t>
  </si>
  <si>
    <t>Odkaz na mn. položky pořadí 62 : 296,46839</t>
  </si>
  <si>
    <t>979089001R00</t>
  </si>
  <si>
    <t xml:space="preserve">Poplatek za uložení </t>
  </si>
  <si>
    <t>Odstranění podkladu stávajícího chodníku : 580*0,25*1,8</t>
  </si>
  <si>
    <t>979990112R00</t>
  </si>
  <si>
    <t>Poplatek za skládku za uložení, obalované kamenivo, asfalt, kusovost do 300 x 300 mm,  , skupina 17 03 02 z Katalogu odpadů</t>
  </si>
  <si>
    <t>801-3</t>
  </si>
  <si>
    <t>RTS 23/ I</t>
  </si>
  <si>
    <t>odstarnění stávající asfaltové vrstvy stávajícího chodníku : 580*0,1*2,2</t>
  </si>
  <si>
    <t>979990103R00</t>
  </si>
  <si>
    <t>Poplatek za skládku za uložení, betonu,  , skupina 17 01 01 z Katalogu odpadů</t>
  </si>
  <si>
    <t>Vytrhání stávajících obrub stávajícího chodníku : 385*0,25*0,1*2,5</t>
  </si>
  <si>
    <t>Vybourané lože chodníkových obrub : 385*0,05*2,5</t>
  </si>
  <si>
    <t>979084216R00</t>
  </si>
  <si>
    <t>Vodorovná doprava vybouraných hmot po suchu bez naložení, ale se složením na vzdálenost do 5 km</t>
  </si>
  <si>
    <t>Odkaz na mn. položky pořadí 68 : 72,18750</t>
  </si>
  <si>
    <t>Odkaz na mn. položky pořadí 67 : 127,60000</t>
  </si>
  <si>
    <t>Odkaz na mn. položky pořadí 66 : 261,00000</t>
  </si>
  <si>
    <t>979084219R00</t>
  </si>
  <si>
    <t>Vodorovná doprava vybouraných hmot po suchu příplatek k ceně za každých dalších i započatých 5 km přes 5 km</t>
  </si>
  <si>
    <t>Odkaz na mn. položky pořadí 69 : 460,78750*3</t>
  </si>
  <si>
    <t>004111010R</t>
  </si>
  <si>
    <t xml:space="preserve">Průzkumné práce </t>
  </si>
  <si>
    <t>POL99_2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</si>
  <si>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</si>
  <si>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</si>
  <si>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</si>
  <si>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</si>
  <si>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</si>
  <si>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</si>
  <si>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</si>
  <si>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</si>
  <si>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</si>
  <si>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</si>
  <si>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</si>
  <si>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</si>
  <si>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</si>
  <si>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</si>
  <si>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</si>
  <si>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provozováno.Položka bude naceněná dle projektové dokumentace SO 02 zpevněné plochy.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</si>
  <si>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</si>
  <si>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</si>
  <si>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</si>
  <si>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provádí.Položka bude naceněná dle projektové dokumentace SO 02 zpevněné plochy.</t>
  </si>
  <si>
    <t>005124010R</t>
  </si>
  <si>
    <t>Koordinační činnost</t>
  </si>
  <si>
    <t>Koordinace stavebních a technologických dodávek stavby.Položka bude naceněná dle projektové dokumentace SO 02 zpevněné plochy.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</si>
  <si>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</si>
  <si>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</si>
  <si>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</si>
  <si>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00523  R</t>
  </si>
  <si>
    <t>Zkoušky a revize</t>
  </si>
  <si>
    <t>Náklady zhotovitele, související s prováděním zkoušek a revizí předepsaných technickými normami nebo objednatelem a které jsou pro provedení díla nezbytné.Položka bude naceněná dle projektové dokumentace SO 02 zpevněné plochy.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</si>
  <si>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</si>
  <si>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</si>
  <si>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</si>
  <si>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</si>
  <si>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</si>
  <si>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</si>
  <si>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</si>
  <si>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4 x IP 11c</t>
  </si>
  <si>
    <t>V rámci provádění stavby bude provedena úprava poklopů vstupů do kolektoru ve správě Ostravských komunikací, a.s. (celkem 5 ks). Provede se demontáž stávajících krycích desek a poklopů, odbourání cihelných nadezdívek a odhalení vstupních šachet do kolektoru. Šachty budou opatřeny novou hydroizolační vrstvou. Bude provedena nadbetonávka hlavy šachty a osazení poklopy o nosnosti dle navrhovaného zatížení okolních zpevněných ploch. Podrobné technické řešení bude zpracováno v realizační dokumentaci stavby a toto bude se správcem projednáno a odsouhlaseno. Správce bude dohlížet na průběh stavebních úprav a tyto mu budou následně protokolárně předány spolu s dokumentací, potřebnými atesty a certifikáty.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</si>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</sst>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tRsdwzgoYMNrZsHFbdC0QMX0tBQVerfSLv5Ti0KaLQvw1zqFy1QlEnhZten+BSa3AYAmuZpuSN0TRx7+0X6a4g==" saltValue="k5QDrT9hUK/niyXS6aC8S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251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SUMIF(F53:F60,A16,I53:I60)+SUMIF(F53:F60,"PSU",I53:I60)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SUMIF(F53:F60,A17,I53:I60)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SUMIF(F53:F60,A18,I53:I60)</f>
        <v>0</v>
      </c>
      <c r="J18" s="81"/>
    </row>
    <row r="19" spans="1:10" ht="23.25" customHeight="1" x14ac:dyDescent="0.2">
      <c r="A19" s="196" t="s">
        <v>87</v>
      </c>
      <c r="B19" s="37" t="s">
        <v>27</v>
      </c>
      <c r="C19" s="58"/>
      <c r="D19" s="59"/>
      <c r="E19" s="79"/>
      <c r="F19" s="80"/>
      <c r="G19" s="79"/>
      <c r="H19" s="80"/>
      <c r="I19" s="79">
        <f>SUMIF(F53:F60,A19,I53:I60)</f>
        <v>0</v>
      </c>
      <c r="J19" s="81"/>
    </row>
    <row r="20" spans="1:10" ht="23.25" customHeight="1" x14ac:dyDescent="0.2">
      <c r="A20" s="196" t="s">
        <v>88</v>
      </c>
      <c r="B20" s="37" t="s">
        <v>28</v>
      </c>
      <c r="C20" s="58"/>
      <c r="D20" s="59"/>
      <c r="E20" s="79"/>
      <c r="F20" s="80"/>
      <c r="G20" s="79"/>
      <c r="H20" s="80"/>
      <c r="I20" s="79">
        <f>SUMIF(F53:F60,A20,I53:I60)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63</v>
      </c>
      <c r="C39" s="147"/>
      <c r="D39" s="147"/>
      <c r="E39" s="147"/>
      <c r="F39" s="148">
        <f>'SO 02  SO 02 Pol'!AE349</f>
        <v>0</v>
      </c>
      <c r="G39" s="149">
        <f>'SO 02  SO 02 Pol'!AF349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64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44</v>
      </c>
      <c r="D41" s="153"/>
      <c r="E41" s="153"/>
      <c r="F41" s="154">
        <f>'SO 02  SO 02 Pol'!AE349</f>
        <v>0</v>
      </c>
      <c r="G41" s="155">
        <f>'SO 02  SO 02 Pol'!AF349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02  SO 02 Pol'!AE349</f>
        <v>0</v>
      </c>
      <c r="G42" s="150">
        <f>'SO 02  SO 02 Pol'!AF349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65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7" spans="1:10" x14ac:dyDescent="0.2">
      <c r="A47" t="s">
        <v>71</v>
      </c>
      <c r="B47" t="s">
        <v>72</v>
      </c>
    </row>
    <row r="50" spans="1:10" ht="15.75" x14ac:dyDescent="0.25">
      <c r="B50" s="175" t="s">
        <v>73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74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75</v>
      </c>
      <c r="C53" s="184" t="s">
        <v>76</v>
      </c>
      <c r="D53" s="185"/>
      <c r="E53" s="185"/>
      <c r="F53" s="192" t="s">
        <v>24</v>
      </c>
      <c r="G53" s="193"/>
      <c r="H53" s="193"/>
      <c r="I53" s="193">
        <f>'SO 02  SO 02 Pol'!G8+'SO 02  SO 02 Pol'!G106</f>
        <v>0</v>
      </c>
      <c r="J53" s="189" t="str">
        <f>IF(I61=0,"",I53/I61*100)</f>
        <v/>
      </c>
    </row>
    <row r="54" spans="1:10" ht="36.75" customHeight="1" x14ac:dyDescent="0.2">
      <c r="A54" s="178"/>
      <c r="B54" s="183" t="s">
        <v>77</v>
      </c>
      <c r="C54" s="184" t="s">
        <v>78</v>
      </c>
      <c r="D54" s="185"/>
      <c r="E54" s="185"/>
      <c r="F54" s="192" t="s">
        <v>24</v>
      </c>
      <c r="G54" s="193"/>
      <c r="H54" s="193"/>
      <c r="I54" s="193">
        <f>'SO 02  SO 02 Pol'!G67+'SO 02  SO 02 Pol'!G95</f>
        <v>0</v>
      </c>
      <c r="J54" s="189" t="str">
        <f>IF(I61=0,"",I54/I61*100)</f>
        <v/>
      </c>
    </row>
    <row r="55" spans="1:10" ht="36.75" customHeight="1" x14ac:dyDescent="0.2">
      <c r="A55" s="178"/>
      <c r="B55" s="183" t="s">
        <v>79</v>
      </c>
      <c r="C55" s="184" t="s">
        <v>80</v>
      </c>
      <c r="D55" s="185"/>
      <c r="E55" s="185"/>
      <c r="F55" s="192" t="s">
        <v>24</v>
      </c>
      <c r="G55" s="193"/>
      <c r="H55" s="193"/>
      <c r="I55" s="193">
        <f>'SO 02  SO 02 Pol'!G85+'SO 02  SO 02 Pol'!G134+'SO 02  SO 02 Pol'!G268</f>
        <v>0</v>
      </c>
      <c r="J55" s="189" t="str">
        <f>IF(I61=0,"",I55/I61*100)</f>
        <v/>
      </c>
    </row>
    <row r="56" spans="1:10" ht="36.75" customHeight="1" x14ac:dyDescent="0.2">
      <c r="A56" s="178"/>
      <c r="B56" s="183" t="s">
        <v>81</v>
      </c>
      <c r="C56" s="184" t="s">
        <v>82</v>
      </c>
      <c r="D56" s="185"/>
      <c r="E56" s="185"/>
      <c r="F56" s="192" t="s">
        <v>24</v>
      </c>
      <c r="G56" s="193"/>
      <c r="H56" s="193"/>
      <c r="I56" s="193">
        <f>'SO 02  SO 02 Pol'!G201</f>
        <v>0</v>
      </c>
      <c r="J56" s="189" t="str">
        <f>IF(I61=0,"",I56/I61*100)</f>
        <v/>
      </c>
    </row>
    <row r="57" spans="1:10" ht="36.75" customHeight="1" x14ac:dyDescent="0.2">
      <c r="A57" s="178"/>
      <c r="B57" s="183" t="s">
        <v>83</v>
      </c>
      <c r="C57" s="184" t="s">
        <v>84</v>
      </c>
      <c r="D57" s="185"/>
      <c r="E57" s="185"/>
      <c r="F57" s="192" t="s">
        <v>24</v>
      </c>
      <c r="G57" s="193"/>
      <c r="H57" s="193"/>
      <c r="I57" s="193">
        <f>'SO 02  SO 02 Pol'!G292</f>
        <v>0</v>
      </c>
      <c r="J57" s="189" t="str">
        <f>IF(I61=0,"",I57/I61*100)</f>
        <v/>
      </c>
    </row>
    <row r="58" spans="1:10" ht="36.75" customHeight="1" x14ac:dyDescent="0.2">
      <c r="A58" s="178"/>
      <c r="B58" s="183" t="s">
        <v>85</v>
      </c>
      <c r="C58" s="184" t="s">
        <v>84</v>
      </c>
      <c r="D58" s="185"/>
      <c r="E58" s="185"/>
      <c r="F58" s="192" t="s">
        <v>86</v>
      </c>
      <c r="G58" s="193"/>
      <c r="H58" s="193"/>
      <c r="I58" s="193">
        <f>'SO 02  SO 02 Pol'!G296</f>
        <v>0</v>
      </c>
      <c r="J58" s="189" t="str">
        <f>IF(I61=0,"",I58/I61*100)</f>
        <v/>
      </c>
    </row>
    <row r="59" spans="1:10" ht="36.75" customHeight="1" x14ac:dyDescent="0.2">
      <c r="A59" s="178"/>
      <c r="B59" s="183" t="s">
        <v>87</v>
      </c>
      <c r="C59" s="184" t="s">
        <v>27</v>
      </c>
      <c r="D59" s="185"/>
      <c r="E59" s="185"/>
      <c r="F59" s="192" t="s">
        <v>87</v>
      </c>
      <c r="G59" s="193"/>
      <c r="H59" s="193"/>
      <c r="I59" s="193">
        <f>'SO 02  SO 02 Pol'!G316</f>
        <v>0</v>
      </c>
      <c r="J59" s="189" t="str">
        <f>IF(I61=0,"",I59/I61*100)</f>
        <v/>
      </c>
    </row>
    <row r="60" spans="1:10" ht="36.75" customHeight="1" x14ac:dyDescent="0.2">
      <c r="A60" s="178"/>
      <c r="B60" s="183" t="s">
        <v>88</v>
      </c>
      <c r="C60" s="184" t="s">
        <v>28</v>
      </c>
      <c r="D60" s="185"/>
      <c r="E60" s="185"/>
      <c r="F60" s="192" t="s">
        <v>88</v>
      </c>
      <c r="G60" s="193"/>
      <c r="H60" s="193"/>
      <c r="I60" s="193">
        <f>'SO 02  SO 02 Pol'!G312+'SO 02  SO 02 Pol'!G336</f>
        <v>0</v>
      </c>
      <c r="J60" s="189" t="str">
        <f>IF(I61=0,"",I60/I61*100)</f>
        <v/>
      </c>
    </row>
    <row r="61" spans="1:10" ht="25.5" customHeight="1" x14ac:dyDescent="0.2">
      <c r="A61" s="179"/>
      <c r="B61" s="186" t="s">
        <v>1</v>
      </c>
      <c r="C61" s="187"/>
      <c r="D61" s="188"/>
      <c r="E61" s="188"/>
      <c r="F61" s="194"/>
      <c r="G61" s="195"/>
      <c r="H61" s="195"/>
      <c r="I61" s="195">
        <f>SUM(I53:I60)</f>
        <v>0</v>
      </c>
      <c r="J61" s="190">
        <f>SUM(J53:J60)</f>
        <v>0</v>
      </c>
    </row>
    <row r="62" spans="1:10" x14ac:dyDescent="0.2">
      <c r="F62" s="135"/>
      <c r="G62" s="135"/>
      <c r="H62" s="135"/>
      <c r="I62" s="135"/>
      <c r="J62" s="191"/>
    </row>
    <row r="63" spans="1:10" x14ac:dyDescent="0.2">
      <c r="F63" s="135"/>
      <c r="G63" s="135"/>
      <c r="H63" s="135"/>
      <c r="I63" s="135"/>
      <c r="J63" s="191"/>
    </row>
    <row r="64" spans="1:10" x14ac:dyDescent="0.2">
      <c r="F64" s="135"/>
      <c r="G64" s="135"/>
      <c r="H64" s="135"/>
      <c r="I64" s="135"/>
      <c r="J64" s="191"/>
    </row>
  </sheetData>
  <sheetProtection algorithmName="SHA-512" hashValue="Oc5LHfTg5FPJOSqwumo8fGLT0F3FG5RvFU0ivBAyejc9yl6UPHdTDNMN869cxzrfHRriYt5ZOd/i2A3CVL2mqA==" saltValue="oGGigR0863bdLozfGtRmu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8:E58"/>
    <mergeCell ref="C59:E59"/>
    <mergeCell ref="C60:E60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YzJK0QCcKpjhU80/oBb2D6McJUq+qKWJBbQoWFefY9bl2HOe6yI+G80sHUgH9/GFi4MmWLshzaL4cunYV+ISKQ==" saltValue="emPJWkSyWccyK0r+w7TNB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7FA21-02B0-4B2C-BFD0-F9B69CD2FBF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89</v>
      </c>
      <c r="B1" s="197"/>
      <c r="C1" s="197"/>
      <c r="D1" s="197"/>
      <c r="E1" s="197"/>
      <c r="F1" s="197"/>
      <c r="G1" s="197"/>
      <c r="AG1" t="s">
        <v>90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91</v>
      </c>
    </row>
    <row r="3" spans="1:60" ht="24.95" customHeight="1" x14ac:dyDescent="0.2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6" t="s">
        <v>91</v>
      </c>
      <c r="AG3" t="s">
        <v>92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93</v>
      </c>
    </row>
    <row r="5" spans="1:60" x14ac:dyDescent="0.2">
      <c r="D5" s="10"/>
    </row>
    <row r="6" spans="1:60" ht="38.25" x14ac:dyDescent="0.2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29</v>
      </c>
      <c r="H6" s="211" t="s">
        <v>30</v>
      </c>
      <c r="I6" s="211" t="s">
        <v>100</v>
      </c>
      <c r="J6" s="211" t="s">
        <v>31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116</v>
      </c>
      <c r="B8" s="227" t="s">
        <v>75</v>
      </c>
      <c r="C8" s="244" t="s">
        <v>76</v>
      </c>
      <c r="D8" s="228"/>
      <c r="E8" s="229"/>
      <c r="F8" s="230"/>
      <c r="G8" s="230">
        <f>SUMIF(AG9:AG66,"&lt;&gt;NOR",G9:G66)</f>
        <v>0</v>
      </c>
      <c r="H8" s="230"/>
      <c r="I8" s="230">
        <f>SUM(I9:I66)</f>
        <v>0</v>
      </c>
      <c r="J8" s="230"/>
      <c r="K8" s="230">
        <f>SUM(K9:K66)</f>
        <v>0</v>
      </c>
      <c r="L8" s="230"/>
      <c r="M8" s="230">
        <f>SUM(M9:M66)</f>
        <v>0</v>
      </c>
      <c r="N8" s="229"/>
      <c r="O8" s="229">
        <f>SUM(O9:O66)</f>
        <v>0</v>
      </c>
      <c r="P8" s="229"/>
      <c r="Q8" s="229">
        <f>SUM(Q9:Q66)</f>
        <v>609.59</v>
      </c>
      <c r="R8" s="230"/>
      <c r="S8" s="230"/>
      <c r="T8" s="231"/>
      <c r="U8" s="225"/>
      <c r="V8" s="225">
        <f>SUM(V9:V66)</f>
        <v>925.41</v>
      </c>
      <c r="W8" s="225"/>
      <c r="X8" s="225"/>
      <c r="Y8" s="225"/>
      <c r="AG8" t="s">
        <v>117</v>
      </c>
    </row>
    <row r="9" spans="1:60" outlineLevel="1" x14ac:dyDescent="0.2">
      <c r="A9" s="233">
        <v>1</v>
      </c>
      <c r="B9" s="234" t="s">
        <v>118</v>
      </c>
      <c r="C9" s="245" t="s">
        <v>119</v>
      </c>
      <c r="D9" s="235" t="s">
        <v>120</v>
      </c>
      <c r="E9" s="236">
        <v>26.2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0.28799999999999998</v>
      </c>
      <c r="Q9" s="236">
        <f>ROUND(E9*P9,2)</f>
        <v>7.55</v>
      </c>
      <c r="R9" s="238"/>
      <c r="S9" s="238" t="s">
        <v>121</v>
      </c>
      <c r="T9" s="239" t="s">
        <v>122</v>
      </c>
      <c r="U9" s="222">
        <v>0.12</v>
      </c>
      <c r="V9" s="222">
        <f>ROUND(E9*U9,2)</f>
        <v>3.14</v>
      </c>
      <c r="W9" s="222"/>
      <c r="X9" s="222" t="s">
        <v>123</v>
      </c>
      <c r="Y9" s="222" t="s">
        <v>124</v>
      </c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46" t="s">
        <v>126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7" t="s">
        <v>128</v>
      </c>
      <c r="D11" s="223"/>
      <c r="E11" s="224">
        <v>26.2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3">
        <v>2</v>
      </c>
      <c r="B12" s="234" t="s">
        <v>130</v>
      </c>
      <c r="C12" s="245" t="s">
        <v>131</v>
      </c>
      <c r="D12" s="235" t="s">
        <v>120</v>
      </c>
      <c r="E12" s="236">
        <v>580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6">
        <v>0</v>
      </c>
      <c r="O12" s="236">
        <f>ROUND(E12*N12,2)</f>
        <v>0</v>
      </c>
      <c r="P12" s="236">
        <v>0.55000000000000004</v>
      </c>
      <c r="Q12" s="236">
        <f>ROUND(E12*P12,2)</f>
        <v>319</v>
      </c>
      <c r="R12" s="238" t="s">
        <v>132</v>
      </c>
      <c r="S12" s="238" t="s">
        <v>133</v>
      </c>
      <c r="T12" s="239" t="s">
        <v>133</v>
      </c>
      <c r="U12" s="222">
        <v>0.09</v>
      </c>
      <c r="V12" s="222">
        <f>ROUND(E12*U12,2)</f>
        <v>52.2</v>
      </c>
      <c r="W12" s="222"/>
      <c r="X12" s="222" t="s">
        <v>123</v>
      </c>
      <c r="Y12" s="222" t="s">
        <v>124</v>
      </c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6" t="s">
        <v>126</v>
      </c>
      <c r="D13" s="240"/>
      <c r="E13" s="240"/>
      <c r="F13" s="240"/>
      <c r="G13" s="24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47" t="s">
        <v>134</v>
      </c>
      <c r="D14" s="223"/>
      <c r="E14" s="224">
        <v>580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3">
        <v>3</v>
      </c>
      <c r="B15" s="234" t="s">
        <v>135</v>
      </c>
      <c r="C15" s="245" t="s">
        <v>136</v>
      </c>
      <c r="D15" s="235" t="s">
        <v>120</v>
      </c>
      <c r="E15" s="236">
        <v>580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6">
        <v>0</v>
      </c>
      <c r="O15" s="236">
        <f>ROUND(E15*N15,2)</f>
        <v>0</v>
      </c>
      <c r="P15" s="236">
        <v>0.22</v>
      </c>
      <c r="Q15" s="236">
        <f>ROUND(E15*P15,2)</f>
        <v>127.6</v>
      </c>
      <c r="R15" s="238" t="s">
        <v>132</v>
      </c>
      <c r="S15" s="238" t="s">
        <v>133</v>
      </c>
      <c r="T15" s="239" t="s">
        <v>133</v>
      </c>
      <c r="U15" s="222">
        <v>0.38</v>
      </c>
      <c r="V15" s="222">
        <f>ROUND(E15*U15,2)</f>
        <v>220.4</v>
      </c>
      <c r="W15" s="222"/>
      <c r="X15" s="222" t="s">
        <v>123</v>
      </c>
      <c r="Y15" s="222" t="s">
        <v>124</v>
      </c>
      <c r="Z15" s="212"/>
      <c r="AA15" s="212"/>
      <c r="AB15" s="212"/>
      <c r="AC15" s="212"/>
      <c r="AD15" s="212"/>
      <c r="AE15" s="212"/>
      <c r="AF15" s="212"/>
      <c r="AG15" s="212" t="s">
        <v>125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6" t="s">
        <v>126</v>
      </c>
      <c r="D16" s="240"/>
      <c r="E16" s="240"/>
      <c r="F16" s="240"/>
      <c r="G16" s="240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127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">
      <c r="A17" s="219"/>
      <c r="B17" s="220"/>
      <c r="C17" s="247" t="s">
        <v>137</v>
      </c>
      <c r="D17" s="223"/>
      <c r="E17" s="224">
        <v>580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3">
        <v>4</v>
      </c>
      <c r="B18" s="234" t="s">
        <v>138</v>
      </c>
      <c r="C18" s="245" t="s">
        <v>139</v>
      </c>
      <c r="D18" s="235" t="s">
        <v>140</v>
      </c>
      <c r="E18" s="236">
        <v>385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0</v>
      </c>
      <c r="O18" s="236">
        <f>ROUND(E18*N18,2)</f>
        <v>0</v>
      </c>
      <c r="P18" s="236">
        <v>0.22</v>
      </c>
      <c r="Q18" s="236">
        <f>ROUND(E18*P18,2)</f>
        <v>84.7</v>
      </c>
      <c r="R18" s="238" t="s">
        <v>132</v>
      </c>
      <c r="S18" s="238" t="s">
        <v>133</v>
      </c>
      <c r="T18" s="239" t="s">
        <v>133</v>
      </c>
      <c r="U18" s="222">
        <v>0.14000000000000001</v>
      </c>
      <c r="V18" s="222">
        <f>ROUND(E18*U18,2)</f>
        <v>53.9</v>
      </c>
      <c r="W18" s="222"/>
      <c r="X18" s="222" t="s">
        <v>123</v>
      </c>
      <c r="Y18" s="222" t="s">
        <v>124</v>
      </c>
      <c r="Z18" s="212"/>
      <c r="AA18" s="212"/>
      <c r="AB18" s="212"/>
      <c r="AC18" s="212"/>
      <c r="AD18" s="212"/>
      <c r="AE18" s="212"/>
      <c r="AF18" s="212"/>
      <c r="AG18" s="212" t="s">
        <v>125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19"/>
      <c r="B19" s="220"/>
      <c r="C19" s="248" t="s">
        <v>141</v>
      </c>
      <c r="D19" s="242"/>
      <c r="E19" s="242"/>
      <c r="F19" s="242"/>
      <c r="G19" s="24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142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1" t="str">
        <f>C19</f>
        <v>s vybouráním lože, s přemístěním hmot na skládku na vzdálenost do 3 m nebo naložením na dopravní prostředek</v>
      </c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49" t="s">
        <v>126</v>
      </c>
      <c r="D20" s="243"/>
      <c r="E20" s="243"/>
      <c r="F20" s="243"/>
      <c r="G20" s="243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47" t="s">
        <v>143</v>
      </c>
      <c r="D21" s="223"/>
      <c r="E21" s="224">
        <v>385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3">
        <v>5</v>
      </c>
      <c r="B22" s="234" t="s">
        <v>144</v>
      </c>
      <c r="C22" s="245" t="s">
        <v>145</v>
      </c>
      <c r="D22" s="235" t="s">
        <v>140</v>
      </c>
      <c r="E22" s="236">
        <v>262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6">
        <v>0</v>
      </c>
      <c r="O22" s="236">
        <f>ROUND(E22*N22,2)</f>
        <v>0</v>
      </c>
      <c r="P22" s="236">
        <v>0.27</v>
      </c>
      <c r="Q22" s="236">
        <f>ROUND(E22*P22,2)</f>
        <v>70.739999999999995</v>
      </c>
      <c r="R22" s="238"/>
      <c r="S22" s="238" t="s">
        <v>121</v>
      </c>
      <c r="T22" s="239" t="s">
        <v>133</v>
      </c>
      <c r="U22" s="222">
        <v>0.12</v>
      </c>
      <c r="V22" s="222">
        <f>ROUND(E22*U22,2)</f>
        <v>31.44</v>
      </c>
      <c r="W22" s="222"/>
      <c r="X22" s="222" t="s">
        <v>123</v>
      </c>
      <c r="Y22" s="222" t="s">
        <v>124</v>
      </c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46" t="s">
        <v>126</v>
      </c>
      <c r="D23" s="240"/>
      <c r="E23" s="240"/>
      <c r="F23" s="240"/>
      <c r="G23" s="240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47" t="s">
        <v>146</v>
      </c>
      <c r="D24" s="223"/>
      <c r="E24" s="224">
        <v>262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6</v>
      </c>
      <c r="B25" s="234" t="s">
        <v>147</v>
      </c>
      <c r="C25" s="245" t="s">
        <v>148</v>
      </c>
      <c r="D25" s="235" t="s">
        <v>149</v>
      </c>
      <c r="E25" s="236">
        <v>497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 t="s">
        <v>150</v>
      </c>
      <c r="S25" s="238" t="s">
        <v>133</v>
      </c>
      <c r="T25" s="239" t="s">
        <v>133</v>
      </c>
      <c r="U25" s="222">
        <v>0.01</v>
      </c>
      <c r="V25" s="222">
        <f>ROUND(E25*U25,2)</f>
        <v>4.97</v>
      </c>
      <c r="W25" s="222"/>
      <c r="X25" s="222" t="s">
        <v>123</v>
      </c>
      <c r="Y25" s="222" t="s">
        <v>124</v>
      </c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48" t="s">
        <v>151</v>
      </c>
      <c r="D26" s="242"/>
      <c r="E26" s="242"/>
      <c r="F26" s="242"/>
      <c r="G26" s="24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1" t="str">
        <f>C26</f>
        <v>nebo lesní půdy, s vodorovným přemístěním na hromady v místě upotřebení nebo na dočasné či trvalé skládky se složením</v>
      </c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49" t="s">
        <v>126</v>
      </c>
      <c r="D27" s="243"/>
      <c r="E27" s="243"/>
      <c r="F27" s="243"/>
      <c r="G27" s="243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127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47" t="s">
        <v>152</v>
      </c>
      <c r="D28" s="223"/>
      <c r="E28" s="224">
        <v>497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7</v>
      </c>
      <c r="B29" s="234" t="s">
        <v>153</v>
      </c>
      <c r="C29" s="245" t="s">
        <v>154</v>
      </c>
      <c r="D29" s="235" t="s">
        <v>149</v>
      </c>
      <c r="E29" s="236">
        <v>1688.85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 t="s">
        <v>150</v>
      </c>
      <c r="S29" s="238" t="s">
        <v>133</v>
      </c>
      <c r="T29" s="239" t="s">
        <v>133</v>
      </c>
      <c r="U29" s="222">
        <v>0.28999999999999998</v>
      </c>
      <c r="V29" s="222">
        <f>ROUND(E29*U29,2)</f>
        <v>489.77</v>
      </c>
      <c r="W29" s="222"/>
      <c r="X29" s="222" t="s">
        <v>123</v>
      </c>
      <c r="Y29" s="222" t="s">
        <v>124</v>
      </c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48" t="s">
        <v>155</v>
      </c>
      <c r="D30" s="242"/>
      <c r="E30" s="242"/>
      <c r="F30" s="242"/>
      <c r="G30" s="24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142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49" t="s">
        <v>126</v>
      </c>
      <c r="D31" s="243"/>
      <c r="E31" s="243"/>
      <c r="F31" s="243"/>
      <c r="G31" s="243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47" t="s">
        <v>156</v>
      </c>
      <c r="D32" s="223"/>
      <c r="E32" s="224">
        <v>73.5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47" t="s">
        <v>157</v>
      </c>
      <c r="D33" s="223"/>
      <c r="E33" s="224">
        <v>575.35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47" t="s">
        <v>158</v>
      </c>
      <c r="D34" s="223"/>
      <c r="E34" s="224">
        <v>108</v>
      </c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47" t="s">
        <v>159</v>
      </c>
      <c r="D35" s="223"/>
      <c r="E35" s="224">
        <v>48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47" t="s">
        <v>160</v>
      </c>
      <c r="D36" s="223"/>
      <c r="E36" s="224">
        <v>93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47" t="s">
        <v>161</v>
      </c>
      <c r="D37" s="223"/>
      <c r="E37" s="224">
        <v>105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47" t="s">
        <v>162</v>
      </c>
      <c r="D38" s="223"/>
      <c r="E38" s="224">
        <v>466.5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47" t="s">
        <v>163</v>
      </c>
      <c r="D39" s="223"/>
      <c r="E39" s="224">
        <v>92.5</v>
      </c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47" t="s">
        <v>164</v>
      </c>
      <c r="D40" s="223"/>
      <c r="E40" s="224">
        <v>62.5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47" t="s">
        <v>165</v>
      </c>
      <c r="D41" s="223"/>
      <c r="E41" s="224">
        <v>64.5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33">
        <v>8</v>
      </c>
      <c r="B42" s="234" t="s">
        <v>166</v>
      </c>
      <c r="C42" s="245" t="s">
        <v>167</v>
      </c>
      <c r="D42" s="235" t="s">
        <v>149</v>
      </c>
      <c r="E42" s="236">
        <v>187.55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8" t="s">
        <v>150</v>
      </c>
      <c r="S42" s="238" t="s">
        <v>133</v>
      </c>
      <c r="T42" s="239" t="s">
        <v>133</v>
      </c>
      <c r="U42" s="222">
        <v>0.08</v>
      </c>
      <c r="V42" s="222">
        <f>ROUND(E42*U42,2)</f>
        <v>15</v>
      </c>
      <c r="W42" s="222"/>
      <c r="X42" s="222" t="s">
        <v>123</v>
      </c>
      <c r="Y42" s="222" t="s">
        <v>124</v>
      </c>
      <c r="Z42" s="212"/>
      <c r="AA42" s="212"/>
      <c r="AB42" s="212"/>
      <c r="AC42" s="212"/>
      <c r="AD42" s="212"/>
      <c r="AE42" s="212"/>
      <c r="AF42" s="212"/>
      <c r="AG42" s="212" t="s">
        <v>125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19"/>
      <c r="B43" s="220"/>
      <c r="C43" s="248" t="s">
        <v>155</v>
      </c>
      <c r="D43" s="242"/>
      <c r="E43" s="242"/>
      <c r="F43" s="242"/>
      <c r="G43" s="24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142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49" t="s">
        <v>126</v>
      </c>
      <c r="D44" s="243"/>
      <c r="E44" s="243"/>
      <c r="F44" s="243"/>
      <c r="G44" s="243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127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3">
        <v>9</v>
      </c>
      <c r="B45" s="234" t="s">
        <v>168</v>
      </c>
      <c r="C45" s="245" t="s">
        <v>169</v>
      </c>
      <c r="D45" s="235" t="s">
        <v>149</v>
      </c>
      <c r="E45" s="236">
        <v>53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8" t="s">
        <v>150</v>
      </c>
      <c r="S45" s="238" t="s">
        <v>133</v>
      </c>
      <c r="T45" s="239" t="s">
        <v>133</v>
      </c>
      <c r="U45" s="222">
        <v>0.5</v>
      </c>
      <c r="V45" s="222">
        <f>ROUND(E45*U45,2)</f>
        <v>26.5</v>
      </c>
      <c r="W45" s="222"/>
      <c r="X45" s="222" t="s">
        <v>123</v>
      </c>
      <c r="Y45" s="222" t="s">
        <v>124</v>
      </c>
      <c r="Z45" s="212"/>
      <c r="AA45" s="212"/>
      <c r="AB45" s="212"/>
      <c r="AC45" s="212"/>
      <c r="AD45" s="212"/>
      <c r="AE45" s="212"/>
      <c r="AF45" s="212"/>
      <c r="AG45" s="212" t="s">
        <v>125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2" x14ac:dyDescent="0.2">
      <c r="A46" s="219"/>
      <c r="B46" s="220"/>
      <c r="C46" s="248" t="s">
        <v>170</v>
      </c>
      <c r="D46" s="242"/>
      <c r="E46" s="242"/>
      <c r="F46" s="242"/>
      <c r="G46" s="24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142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41" t="str">
        <f>C46</f>
        <v>zapažených i nezapažených s urovnáním dna do předepsaného profilu a spádu, s přehozením výkopku na přilehlém terénu na vzdálenost do 3 m od podélné osy rýhy nebo s naložením výkopku na dopravní prostředek.</v>
      </c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19"/>
      <c r="B47" s="220"/>
      <c r="C47" s="249" t="s">
        <v>126</v>
      </c>
      <c r="D47" s="243"/>
      <c r="E47" s="243"/>
      <c r="F47" s="243"/>
      <c r="G47" s="243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127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47" t="s">
        <v>171</v>
      </c>
      <c r="D48" s="223"/>
      <c r="E48" s="224">
        <v>53</v>
      </c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129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33">
        <v>10</v>
      </c>
      <c r="B49" s="234" t="s">
        <v>172</v>
      </c>
      <c r="C49" s="245" t="s">
        <v>173</v>
      </c>
      <c r="D49" s="235" t="s">
        <v>149</v>
      </c>
      <c r="E49" s="236">
        <v>9.5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8" t="s">
        <v>150</v>
      </c>
      <c r="S49" s="238" t="s">
        <v>133</v>
      </c>
      <c r="T49" s="239" t="s">
        <v>133</v>
      </c>
      <c r="U49" s="222">
        <v>0.6</v>
      </c>
      <c r="V49" s="222">
        <f>ROUND(E49*U49,2)</f>
        <v>5.7</v>
      </c>
      <c r="W49" s="222"/>
      <c r="X49" s="222" t="s">
        <v>123</v>
      </c>
      <c r="Y49" s="222" t="s">
        <v>124</v>
      </c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2" x14ac:dyDescent="0.2">
      <c r="A50" s="219"/>
      <c r="B50" s="220"/>
      <c r="C50" s="248" t="s">
        <v>170</v>
      </c>
      <c r="D50" s="242"/>
      <c r="E50" s="242"/>
      <c r="F50" s="242"/>
      <c r="G50" s="24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142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41" t="str">
        <f>C50</f>
        <v>zapažených i nezapažených s urovnáním dna do předepsaného profilu a spádu, s přehozením výkopku na přilehlém terénu na vzdálenost do 3 m od podélné osy rýhy nebo s naložením výkopku na dopravní prostředek.</v>
      </c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49" t="s">
        <v>126</v>
      </c>
      <c r="D51" s="243"/>
      <c r="E51" s="243"/>
      <c r="F51" s="243"/>
      <c r="G51" s="243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33">
        <v>11</v>
      </c>
      <c r="B52" s="234" t="s">
        <v>174</v>
      </c>
      <c r="C52" s="245" t="s">
        <v>175</v>
      </c>
      <c r="D52" s="235" t="s">
        <v>149</v>
      </c>
      <c r="E52" s="236">
        <v>2238.85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8" t="s">
        <v>150</v>
      </c>
      <c r="S52" s="238" t="s">
        <v>133</v>
      </c>
      <c r="T52" s="239" t="s">
        <v>133</v>
      </c>
      <c r="U52" s="222">
        <v>0.01</v>
      </c>
      <c r="V52" s="222">
        <f>ROUND(E52*U52,2)</f>
        <v>22.39</v>
      </c>
      <c r="W52" s="222"/>
      <c r="X52" s="222" t="s">
        <v>123</v>
      </c>
      <c r="Y52" s="222" t="s">
        <v>124</v>
      </c>
      <c r="Z52" s="212"/>
      <c r="AA52" s="212"/>
      <c r="AB52" s="212"/>
      <c r="AC52" s="212"/>
      <c r="AD52" s="212"/>
      <c r="AE52" s="212"/>
      <c r="AF52" s="212"/>
      <c r="AG52" s="212" t="s">
        <v>125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48" t="s">
        <v>176</v>
      </c>
      <c r="D53" s="242"/>
      <c r="E53" s="242"/>
      <c r="F53" s="242"/>
      <c r="G53" s="24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142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19"/>
      <c r="B54" s="220"/>
      <c r="C54" s="249" t="s">
        <v>126</v>
      </c>
      <c r="D54" s="243"/>
      <c r="E54" s="243"/>
      <c r="F54" s="243"/>
      <c r="G54" s="243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127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47" t="s">
        <v>177</v>
      </c>
      <c r="D55" s="223"/>
      <c r="E55" s="224">
        <v>2238.85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33">
        <v>12</v>
      </c>
      <c r="B56" s="234" t="s">
        <v>178</v>
      </c>
      <c r="C56" s="245" t="s">
        <v>179</v>
      </c>
      <c r="D56" s="235" t="s">
        <v>149</v>
      </c>
      <c r="E56" s="236">
        <v>22388.5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8" t="s">
        <v>150</v>
      </c>
      <c r="S56" s="238" t="s">
        <v>133</v>
      </c>
      <c r="T56" s="239" t="s">
        <v>133</v>
      </c>
      <c r="U56" s="222">
        <v>0</v>
      </c>
      <c r="V56" s="222">
        <f>ROUND(E56*U56,2)</f>
        <v>0</v>
      </c>
      <c r="W56" s="222"/>
      <c r="X56" s="222" t="s">
        <v>123</v>
      </c>
      <c r="Y56" s="222" t="s">
        <v>124</v>
      </c>
      <c r="Z56" s="212"/>
      <c r="AA56" s="212"/>
      <c r="AB56" s="212"/>
      <c r="AC56" s="212"/>
      <c r="AD56" s="212"/>
      <c r="AE56" s="212"/>
      <c r="AF56" s="212"/>
      <c r="AG56" s="212" t="s">
        <v>125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48" t="s">
        <v>176</v>
      </c>
      <c r="D57" s="242"/>
      <c r="E57" s="242"/>
      <c r="F57" s="242"/>
      <c r="G57" s="24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142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49" t="s">
        <v>126</v>
      </c>
      <c r="D58" s="243"/>
      <c r="E58" s="243"/>
      <c r="F58" s="243"/>
      <c r="G58" s="243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127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47" t="s">
        <v>180</v>
      </c>
      <c r="D59" s="223"/>
      <c r="E59" s="224">
        <v>22388.5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129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3">
        <v>13</v>
      </c>
      <c r="B60" s="234" t="s">
        <v>181</v>
      </c>
      <c r="C60" s="245" t="s">
        <v>182</v>
      </c>
      <c r="D60" s="235" t="s">
        <v>149</v>
      </c>
      <c r="E60" s="236">
        <v>497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8" t="s">
        <v>150</v>
      </c>
      <c r="S60" s="238" t="s">
        <v>133</v>
      </c>
      <c r="T60" s="239" t="s">
        <v>133</v>
      </c>
      <c r="U60" s="222">
        <v>0</v>
      </c>
      <c r="V60" s="222">
        <f>ROUND(E60*U60,2)</f>
        <v>0</v>
      </c>
      <c r="W60" s="222"/>
      <c r="X60" s="222" t="s">
        <v>123</v>
      </c>
      <c r="Y60" s="222" t="s">
        <v>124</v>
      </c>
      <c r="Z60" s="212"/>
      <c r="AA60" s="212"/>
      <c r="AB60" s="212"/>
      <c r="AC60" s="212"/>
      <c r="AD60" s="212"/>
      <c r="AE60" s="212"/>
      <c r="AF60" s="212"/>
      <c r="AG60" s="212" t="s">
        <v>125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19"/>
      <c r="B61" s="220"/>
      <c r="C61" s="246" t="s">
        <v>126</v>
      </c>
      <c r="D61" s="240"/>
      <c r="E61" s="240"/>
      <c r="F61" s="240"/>
      <c r="G61" s="240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127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19"/>
      <c r="B62" s="220"/>
      <c r="C62" s="247" t="s">
        <v>183</v>
      </c>
      <c r="D62" s="223"/>
      <c r="E62" s="224">
        <v>497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3">
        <v>14</v>
      </c>
      <c r="B63" s="234" t="s">
        <v>184</v>
      </c>
      <c r="C63" s="245" t="s">
        <v>185</v>
      </c>
      <c r="D63" s="235" t="s">
        <v>149</v>
      </c>
      <c r="E63" s="236">
        <v>1741.85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8" t="s">
        <v>150</v>
      </c>
      <c r="S63" s="238" t="s">
        <v>133</v>
      </c>
      <c r="T63" s="239" t="s">
        <v>133</v>
      </c>
      <c r="U63" s="222">
        <v>0</v>
      </c>
      <c r="V63" s="222">
        <f>ROUND(E63*U63,2)</f>
        <v>0</v>
      </c>
      <c r="W63" s="222"/>
      <c r="X63" s="222" t="s">
        <v>123</v>
      </c>
      <c r="Y63" s="222" t="s">
        <v>124</v>
      </c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19"/>
      <c r="B64" s="220"/>
      <c r="C64" s="246" t="s">
        <v>126</v>
      </c>
      <c r="D64" s="240"/>
      <c r="E64" s="240"/>
      <c r="F64" s="240"/>
      <c r="G64" s="240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127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47" t="s">
        <v>186</v>
      </c>
      <c r="D65" s="223"/>
      <c r="E65" s="224">
        <v>53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47" t="s">
        <v>187</v>
      </c>
      <c r="D66" s="223"/>
      <c r="E66" s="224">
        <v>1688.85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26" t="s">
        <v>116</v>
      </c>
      <c r="B67" s="227" t="s">
        <v>77</v>
      </c>
      <c r="C67" s="244" t="s">
        <v>78</v>
      </c>
      <c r="D67" s="228"/>
      <c r="E67" s="229"/>
      <c r="F67" s="230"/>
      <c r="G67" s="230">
        <f>SUMIF(AG68:AG84,"&lt;&gt;NOR",G68:G84)</f>
        <v>0</v>
      </c>
      <c r="H67" s="230"/>
      <c r="I67" s="230">
        <f>SUM(I68:I84)</f>
        <v>0</v>
      </c>
      <c r="J67" s="230"/>
      <c r="K67" s="230">
        <f>SUM(K68:K84)</f>
        <v>0</v>
      </c>
      <c r="L67" s="230"/>
      <c r="M67" s="230">
        <f>SUM(M68:M84)</f>
        <v>0</v>
      </c>
      <c r="N67" s="229"/>
      <c r="O67" s="229">
        <f>SUM(O68:O84)</f>
        <v>104.07999999999998</v>
      </c>
      <c r="P67" s="229"/>
      <c r="Q67" s="229">
        <f>SUM(Q68:Q84)</f>
        <v>0</v>
      </c>
      <c r="R67" s="230"/>
      <c r="S67" s="230"/>
      <c r="T67" s="231"/>
      <c r="U67" s="225"/>
      <c r="V67" s="225">
        <f>SUM(V68:V84)</f>
        <v>116.86999999999999</v>
      </c>
      <c r="W67" s="225"/>
      <c r="X67" s="225"/>
      <c r="Y67" s="225"/>
      <c r="AG67" t="s">
        <v>117</v>
      </c>
    </row>
    <row r="68" spans="1:60" outlineLevel="1" x14ac:dyDescent="0.2">
      <c r="A68" s="233">
        <v>15</v>
      </c>
      <c r="B68" s="234" t="s">
        <v>188</v>
      </c>
      <c r="C68" s="245" t="s">
        <v>189</v>
      </c>
      <c r="D68" s="235" t="s">
        <v>149</v>
      </c>
      <c r="E68" s="236">
        <v>42.4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6">
        <v>1.665</v>
      </c>
      <c r="O68" s="236">
        <f>ROUND(E68*N68,2)</f>
        <v>70.599999999999994</v>
      </c>
      <c r="P68" s="236">
        <v>0</v>
      </c>
      <c r="Q68" s="236">
        <f>ROUND(E68*P68,2)</f>
        <v>0</v>
      </c>
      <c r="R68" s="238"/>
      <c r="S68" s="238" t="s">
        <v>121</v>
      </c>
      <c r="T68" s="239" t="s">
        <v>133</v>
      </c>
      <c r="U68" s="222">
        <v>0.92</v>
      </c>
      <c r="V68" s="222">
        <f>ROUND(E68*U68,2)</f>
        <v>39.01</v>
      </c>
      <c r="W68" s="222"/>
      <c r="X68" s="222" t="s">
        <v>123</v>
      </c>
      <c r="Y68" s="222" t="s">
        <v>124</v>
      </c>
      <c r="Z68" s="212"/>
      <c r="AA68" s="212"/>
      <c r="AB68" s="212"/>
      <c r="AC68" s="212"/>
      <c r="AD68" s="212"/>
      <c r="AE68" s="212"/>
      <c r="AF68" s="212"/>
      <c r="AG68" s="212" t="s">
        <v>125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46" t="s">
        <v>126</v>
      </c>
      <c r="D69" s="240"/>
      <c r="E69" s="240"/>
      <c r="F69" s="240"/>
      <c r="G69" s="240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127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19"/>
      <c r="B70" s="220"/>
      <c r="C70" s="247" t="s">
        <v>190</v>
      </c>
      <c r="D70" s="223"/>
      <c r="E70" s="224">
        <v>42.4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3">
        <v>16</v>
      </c>
      <c r="B71" s="234" t="s">
        <v>191</v>
      </c>
      <c r="C71" s="245" t="s">
        <v>192</v>
      </c>
      <c r="D71" s="235" t="s">
        <v>149</v>
      </c>
      <c r="E71" s="236">
        <v>15.9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6">
        <v>1.9205000000000001</v>
      </c>
      <c r="O71" s="236">
        <f>ROUND(E71*N71,2)</f>
        <v>30.54</v>
      </c>
      <c r="P71" s="236">
        <v>0</v>
      </c>
      <c r="Q71" s="236">
        <f>ROUND(E71*P71,2)</f>
        <v>0</v>
      </c>
      <c r="R71" s="238" t="s">
        <v>193</v>
      </c>
      <c r="S71" s="238" t="s">
        <v>133</v>
      </c>
      <c r="T71" s="239" t="s">
        <v>133</v>
      </c>
      <c r="U71" s="222">
        <v>1.23</v>
      </c>
      <c r="V71" s="222">
        <f>ROUND(E71*U71,2)</f>
        <v>19.559999999999999</v>
      </c>
      <c r="W71" s="222"/>
      <c r="X71" s="222" t="s">
        <v>123</v>
      </c>
      <c r="Y71" s="222" t="s">
        <v>124</v>
      </c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46" t="s">
        <v>194</v>
      </c>
      <c r="D72" s="240"/>
      <c r="E72" s="240"/>
      <c r="F72" s="240"/>
      <c r="G72" s="240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127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47" t="s">
        <v>195</v>
      </c>
      <c r="D73" s="223"/>
      <c r="E73" s="224">
        <v>15.9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3">
        <v>17</v>
      </c>
      <c r="B74" s="234" t="s">
        <v>196</v>
      </c>
      <c r="C74" s="245" t="s">
        <v>197</v>
      </c>
      <c r="D74" s="235" t="s">
        <v>140</v>
      </c>
      <c r="E74" s="236">
        <v>212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6">
        <v>7.77E-3</v>
      </c>
      <c r="O74" s="236">
        <f>ROUND(E74*N74,2)</f>
        <v>1.65</v>
      </c>
      <c r="P74" s="236">
        <v>0</v>
      </c>
      <c r="Q74" s="236">
        <f>ROUND(E74*P74,2)</f>
        <v>0</v>
      </c>
      <c r="R74" s="238" t="s">
        <v>193</v>
      </c>
      <c r="S74" s="238" t="s">
        <v>133</v>
      </c>
      <c r="T74" s="239" t="s">
        <v>133</v>
      </c>
      <c r="U74" s="222">
        <v>0.05</v>
      </c>
      <c r="V74" s="222">
        <f>ROUND(E74*U74,2)</f>
        <v>10.6</v>
      </c>
      <c r="W74" s="222"/>
      <c r="X74" s="222" t="s">
        <v>123</v>
      </c>
      <c r="Y74" s="222" t="s">
        <v>124</v>
      </c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46" t="s">
        <v>126</v>
      </c>
      <c r="D75" s="240"/>
      <c r="E75" s="240"/>
      <c r="F75" s="240"/>
      <c r="G75" s="240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127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47" t="s">
        <v>198</v>
      </c>
      <c r="D76" s="223"/>
      <c r="E76" s="224">
        <v>212</v>
      </c>
      <c r="F76" s="222"/>
      <c r="G76" s="22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3">
        <v>18</v>
      </c>
      <c r="B77" s="234" t="s">
        <v>199</v>
      </c>
      <c r="C77" s="245" t="s">
        <v>200</v>
      </c>
      <c r="D77" s="235" t="s">
        <v>120</v>
      </c>
      <c r="E77" s="236">
        <v>530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6">
        <v>3.5E-4</v>
      </c>
      <c r="O77" s="236">
        <f>ROUND(E77*N77,2)</f>
        <v>0.19</v>
      </c>
      <c r="P77" s="236">
        <v>0</v>
      </c>
      <c r="Q77" s="236">
        <f>ROUND(E77*P77,2)</f>
        <v>0</v>
      </c>
      <c r="R77" s="238" t="s">
        <v>193</v>
      </c>
      <c r="S77" s="238" t="s">
        <v>133</v>
      </c>
      <c r="T77" s="239" t="s">
        <v>133</v>
      </c>
      <c r="U77" s="222">
        <v>0.09</v>
      </c>
      <c r="V77" s="222">
        <f>ROUND(E77*U77,2)</f>
        <v>47.7</v>
      </c>
      <c r="W77" s="222"/>
      <c r="X77" s="222" t="s">
        <v>123</v>
      </c>
      <c r="Y77" s="222" t="s">
        <v>124</v>
      </c>
      <c r="Z77" s="212"/>
      <c r="AA77" s="212"/>
      <c r="AB77" s="212"/>
      <c r="AC77" s="212"/>
      <c r="AD77" s="212"/>
      <c r="AE77" s="212"/>
      <c r="AF77" s="212"/>
      <c r="AG77" s="212" t="s">
        <v>125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48" t="s">
        <v>201</v>
      </c>
      <c r="D78" s="242"/>
      <c r="E78" s="242"/>
      <c r="F78" s="242"/>
      <c r="G78" s="24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142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49" t="s">
        <v>126</v>
      </c>
      <c r="D79" s="243"/>
      <c r="E79" s="243"/>
      <c r="F79" s="243"/>
      <c r="G79" s="243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127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19"/>
      <c r="B80" s="220"/>
      <c r="C80" s="247" t="s">
        <v>202</v>
      </c>
      <c r="D80" s="223"/>
      <c r="E80" s="224">
        <v>530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129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3">
        <v>19</v>
      </c>
      <c r="B81" s="234" t="s">
        <v>203</v>
      </c>
      <c r="C81" s="245" t="s">
        <v>204</v>
      </c>
      <c r="D81" s="235" t="s">
        <v>120</v>
      </c>
      <c r="E81" s="236">
        <v>3660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6">
        <v>2.9999999999999997E-4</v>
      </c>
      <c r="O81" s="236">
        <f>ROUND(E81*N81,2)</f>
        <v>1.1000000000000001</v>
      </c>
      <c r="P81" s="236">
        <v>0</v>
      </c>
      <c r="Q81" s="236">
        <f>ROUND(E81*P81,2)</f>
        <v>0</v>
      </c>
      <c r="R81" s="238" t="s">
        <v>205</v>
      </c>
      <c r="S81" s="238" t="s">
        <v>133</v>
      </c>
      <c r="T81" s="239" t="s">
        <v>133</v>
      </c>
      <c r="U81" s="222">
        <v>0</v>
      </c>
      <c r="V81" s="222">
        <f>ROUND(E81*U81,2)</f>
        <v>0</v>
      </c>
      <c r="W81" s="222"/>
      <c r="X81" s="222" t="s">
        <v>206</v>
      </c>
      <c r="Y81" s="222" t="s">
        <v>124</v>
      </c>
      <c r="Z81" s="212"/>
      <c r="AA81" s="212"/>
      <c r="AB81" s="212"/>
      <c r="AC81" s="212"/>
      <c r="AD81" s="212"/>
      <c r="AE81" s="212"/>
      <c r="AF81" s="212"/>
      <c r="AG81" s="212" t="s">
        <v>207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46" t="s">
        <v>126</v>
      </c>
      <c r="D82" s="240"/>
      <c r="E82" s="240"/>
      <c r="F82" s="240"/>
      <c r="G82" s="240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47" t="s">
        <v>208</v>
      </c>
      <c r="D83" s="223"/>
      <c r="E83" s="224">
        <v>636</v>
      </c>
      <c r="F83" s="222"/>
      <c r="G83" s="222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129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3" x14ac:dyDescent="0.2">
      <c r="A84" s="219"/>
      <c r="B84" s="220"/>
      <c r="C84" s="247" t="s">
        <v>209</v>
      </c>
      <c r="D84" s="223"/>
      <c r="E84" s="224">
        <v>3024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26" t="s">
        <v>116</v>
      </c>
      <c r="B85" s="227" t="s">
        <v>79</v>
      </c>
      <c r="C85" s="244" t="s">
        <v>80</v>
      </c>
      <c r="D85" s="228"/>
      <c r="E85" s="229"/>
      <c r="F85" s="230"/>
      <c r="G85" s="230">
        <f>SUMIF(AG86:AG94,"&lt;&gt;NOR",G86:G94)</f>
        <v>0</v>
      </c>
      <c r="H85" s="230"/>
      <c r="I85" s="230">
        <f>SUM(I86:I94)</f>
        <v>0</v>
      </c>
      <c r="J85" s="230"/>
      <c r="K85" s="230">
        <f>SUM(K86:K94)</f>
        <v>0</v>
      </c>
      <c r="L85" s="230"/>
      <c r="M85" s="230">
        <f>SUM(M86:M94)</f>
        <v>0</v>
      </c>
      <c r="N85" s="229"/>
      <c r="O85" s="229">
        <f>SUM(O86:O94)</f>
        <v>1293</v>
      </c>
      <c r="P85" s="229"/>
      <c r="Q85" s="229">
        <f>SUM(Q86:Q94)</f>
        <v>0</v>
      </c>
      <c r="R85" s="230"/>
      <c r="S85" s="230"/>
      <c r="T85" s="231"/>
      <c r="U85" s="225"/>
      <c r="V85" s="225">
        <f>SUM(V86:V94)</f>
        <v>75.599999999999994</v>
      </c>
      <c r="W85" s="225"/>
      <c r="X85" s="225"/>
      <c r="Y85" s="225"/>
      <c r="AG85" t="s">
        <v>117</v>
      </c>
    </row>
    <row r="86" spans="1:60" ht="22.5" outlineLevel="1" x14ac:dyDescent="0.2">
      <c r="A86" s="233">
        <v>20</v>
      </c>
      <c r="B86" s="234" t="s">
        <v>210</v>
      </c>
      <c r="C86" s="245" t="s">
        <v>211</v>
      </c>
      <c r="D86" s="235" t="s">
        <v>120</v>
      </c>
      <c r="E86" s="236">
        <v>555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6">
        <v>0.378</v>
      </c>
      <c r="O86" s="236">
        <f>ROUND(E86*N86,2)</f>
        <v>209.79</v>
      </c>
      <c r="P86" s="236">
        <v>0</v>
      </c>
      <c r="Q86" s="236">
        <f>ROUND(E86*P86,2)</f>
        <v>0</v>
      </c>
      <c r="R86" s="238" t="s">
        <v>132</v>
      </c>
      <c r="S86" s="238" t="s">
        <v>133</v>
      </c>
      <c r="T86" s="239" t="s">
        <v>133</v>
      </c>
      <c r="U86" s="222">
        <v>0.03</v>
      </c>
      <c r="V86" s="222">
        <f>ROUND(E86*U86,2)</f>
        <v>16.649999999999999</v>
      </c>
      <c r="W86" s="222"/>
      <c r="X86" s="222" t="s">
        <v>123</v>
      </c>
      <c r="Y86" s="222" t="s">
        <v>124</v>
      </c>
      <c r="Z86" s="212"/>
      <c r="AA86" s="212"/>
      <c r="AB86" s="212"/>
      <c r="AC86" s="212"/>
      <c r="AD86" s="212"/>
      <c r="AE86" s="212"/>
      <c r="AF86" s="212"/>
      <c r="AG86" s="212" t="s">
        <v>125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19"/>
      <c r="B87" s="220"/>
      <c r="C87" s="246" t="s">
        <v>126</v>
      </c>
      <c r="D87" s="240"/>
      <c r="E87" s="240"/>
      <c r="F87" s="240"/>
      <c r="G87" s="240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127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47" t="s">
        <v>212</v>
      </c>
      <c r="D88" s="223"/>
      <c r="E88" s="224">
        <v>235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129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47" t="s">
        <v>213</v>
      </c>
      <c r="D89" s="223"/>
      <c r="E89" s="224">
        <v>185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47" t="s">
        <v>214</v>
      </c>
      <c r="D90" s="223"/>
      <c r="E90" s="224">
        <v>135</v>
      </c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33">
        <v>21</v>
      </c>
      <c r="B91" s="234" t="s">
        <v>215</v>
      </c>
      <c r="C91" s="245" t="s">
        <v>216</v>
      </c>
      <c r="D91" s="235" t="s">
        <v>120</v>
      </c>
      <c r="E91" s="236">
        <v>1965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6">
        <v>0.55125000000000002</v>
      </c>
      <c r="O91" s="236">
        <f>ROUND(E91*N91,2)</f>
        <v>1083.21</v>
      </c>
      <c r="P91" s="236">
        <v>0</v>
      </c>
      <c r="Q91" s="236">
        <f>ROUND(E91*P91,2)</f>
        <v>0</v>
      </c>
      <c r="R91" s="238" t="s">
        <v>132</v>
      </c>
      <c r="S91" s="238" t="s">
        <v>133</v>
      </c>
      <c r="T91" s="239" t="s">
        <v>133</v>
      </c>
      <c r="U91" s="222">
        <v>0.03</v>
      </c>
      <c r="V91" s="222">
        <f>ROUND(E91*U91,2)</f>
        <v>58.95</v>
      </c>
      <c r="W91" s="222"/>
      <c r="X91" s="222" t="s">
        <v>123</v>
      </c>
      <c r="Y91" s="222" t="s">
        <v>124</v>
      </c>
      <c r="Z91" s="212"/>
      <c r="AA91" s="212"/>
      <c r="AB91" s="212"/>
      <c r="AC91" s="212"/>
      <c r="AD91" s="212"/>
      <c r="AE91" s="212"/>
      <c r="AF91" s="212"/>
      <c r="AG91" s="212" t="s">
        <v>125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19"/>
      <c r="B92" s="220"/>
      <c r="C92" s="246" t="s">
        <v>126</v>
      </c>
      <c r="D92" s="240"/>
      <c r="E92" s="240"/>
      <c r="F92" s="240"/>
      <c r="G92" s="240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127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47" t="s">
        <v>217</v>
      </c>
      <c r="D93" s="223"/>
      <c r="E93" s="224">
        <v>1745</v>
      </c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129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47" t="s">
        <v>218</v>
      </c>
      <c r="D94" s="223"/>
      <c r="E94" s="224">
        <v>220</v>
      </c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x14ac:dyDescent="0.2">
      <c r="A95" s="226" t="s">
        <v>116</v>
      </c>
      <c r="B95" s="227" t="s">
        <v>77</v>
      </c>
      <c r="C95" s="244" t="s">
        <v>78</v>
      </c>
      <c r="D95" s="228"/>
      <c r="E95" s="229"/>
      <c r="F95" s="230"/>
      <c r="G95" s="230">
        <f>SUMIF(AG96:AG105,"&lt;&gt;NOR",G96:G105)</f>
        <v>0</v>
      </c>
      <c r="H95" s="230"/>
      <c r="I95" s="230">
        <f>SUM(I96:I105)</f>
        <v>0</v>
      </c>
      <c r="J95" s="230"/>
      <c r="K95" s="230">
        <f>SUM(K96:K105)</f>
        <v>0</v>
      </c>
      <c r="L95" s="230"/>
      <c r="M95" s="230">
        <f>SUM(M96:M105)</f>
        <v>0</v>
      </c>
      <c r="N95" s="229"/>
      <c r="O95" s="229">
        <f>SUM(O96:O105)</f>
        <v>1.26</v>
      </c>
      <c r="P95" s="229"/>
      <c r="Q95" s="229">
        <f>SUM(Q96:Q105)</f>
        <v>0</v>
      </c>
      <c r="R95" s="230"/>
      <c r="S95" s="230"/>
      <c r="T95" s="231"/>
      <c r="U95" s="225"/>
      <c r="V95" s="225">
        <f>SUM(V96:V105)</f>
        <v>226.8</v>
      </c>
      <c r="W95" s="225"/>
      <c r="X95" s="225"/>
      <c r="Y95" s="225"/>
      <c r="AG95" t="s">
        <v>117</v>
      </c>
    </row>
    <row r="96" spans="1:60" outlineLevel="1" x14ac:dyDescent="0.2">
      <c r="A96" s="233">
        <v>22</v>
      </c>
      <c r="B96" s="234" t="s">
        <v>219</v>
      </c>
      <c r="C96" s="245" t="s">
        <v>220</v>
      </c>
      <c r="D96" s="235" t="s">
        <v>120</v>
      </c>
      <c r="E96" s="236">
        <v>2520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6">
        <v>5.0000000000000001E-4</v>
      </c>
      <c r="O96" s="236">
        <f>ROUND(E96*N96,2)</f>
        <v>1.26</v>
      </c>
      <c r="P96" s="236">
        <v>0</v>
      </c>
      <c r="Q96" s="236">
        <f>ROUND(E96*P96,2)</f>
        <v>0</v>
      </c>
      <c r="R96" s="238" t="s">
        <v>193</v>
      </c>
      <c r="S96" s="238" t="s">
        <v>133</v>
      </c>
      <c r="T96" s="239" t="s">
        <v>133</v>
      </c>
      <c r="U96" s="222">
        <v>0.09</v>
      </c>
      <c r="V96" s="222">
        <f>ROUND(E96*U96,2)</f>
        <v>226.8</v>
      </c>
      <c r="W96" s="222"/>
      <c r="X96" s="222" t="s">
        <v>123</v>
      </c>
      <c r="Y96" s="222" t="s">
        <v>124</v>
      </c>
      <c r="Z96" s="212"/>
      <c r="AA96" s="212"/>
      <c r="AB96" s="212"/>
      <c r="AC96" s="212"/>
      <c r="AD96" s="212"/>
      <c r="AE96" s="212"/>
      <c r="AF96" s="212"/>
      <c r="AG96" s="212" t="s">
        <v>125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46" t="s">
        <v>126</v>
      </c>
      <c r="D97" s="240"/>
      <c r="E97" s="240"/>
      <c r="F97" s="240"/>
      <c r="G97" s="240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127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47" t="s">
        <v>212</v>
      </c>
      <c r="D98" s="223"/>
      <c r="E98" s="224">
        <v>235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129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47" t="s">
        <v>213</v>
      </c>
      <c r="D99" s="223"/>
      <c r="E99" s="224">
        <v>185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47" t="s">
        <v>214</v>
      </c>
      <c r="D100" s="223"/>
      <c r="E100" s="224">
        <v>135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47" t="s">
        <v>221</v>
      </c>
      <c r="D101" s="223"/>
      <c r="E101" s="224">
        <v>1745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129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47" t="s">
        <v>222</v>
      </c>
      <c r="D102" s="223"/>
      <c r="E102" s="224">
        <v>220</v>
      </c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33">
        <v>23</v>
      </c>
      <c r="B103" s="234" t="s">
        <v>223</v>
      </c>
      <c r="C103" s="245" t="s">
        <v>224</v>
      </c>
      <c r="D103" s="235" t="s">
        <v>225</v>
      </c>
      <c r="E103" s="236">
        <v>1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8"/>
      <c r="S103" s="238" t="s">
        <v>121</v>
      </c>
      <c r="T103" s="239" t="s">
        <v>122</v>
      </c>
      <c r="U103" s="222">
        <v>0</v>
      </c>
      <c r="V103" s="222">
        <f>ROUND(E103*U103,2)</f>
        <v>0</v>
      </c>
      <c r="W103" s="222"/>
      <c r="X103" s="222" t="s">
        <v>123</v>
      </c>
      <c r="Y103" s="222" t="s">
        <v>124</v>
      </c>
      <c r="Z103" s="212"/>
      <c r="AA103" s="212"/>
      <c r="AB103" s="212"/>
      <c r="AC103" s="212"/>
      <c r="AD103" s="212"/>
      <c r="AE103" s="212"/>
      <c r="AF103" s="212"/>
      <c r="AG103" s="212" t="s">
        <v>125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46" t="s">
        <v>126</v>
      </c>
      <c r="D104" s="240"/>
      <c r="E104" s="240"/>
      <c r="F104" s="240"/>
      <c r="G104" s="240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127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49" t="s">
        <v>226</v>
      </c>
      <c r="D105" s="243"/>
      <c r="E105" s="243"/>
      <c r="F105" s="243"/>
      <c r="G105" s="243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127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26" t="s">
        <v>116</v>
      </c>
      <c r="B106" s="227" t="s">
        <v>75</v>
      </c>
      <c r="C106" s="244" t="s">
        <v>76</v>
      </c>
      <c r="D106" s="228"/>
      <c r="E106" s="229"/>
      <c r="F106" s="230"/>
      <c r="G106" s="230">
        <f>SUMIF(AG107:AG133,"&lt;&gt;NOR",G107:G133)</f>
        <v>0</v>
      </c>
      <c r="H106" s="230"/>
      <c r="I106" s="230">
        <f>SUM(I107:I133)</f>
        <v>0</v>
      </c>
      <c r="J106" s="230"/>
      <c r="K106" s="230">
        <f>SUM(K107:K133)</f>
        <v>0</v>
      </c>
      <c r="L106" s="230"/>
      <c r="M106" s="230">
        <f>SUM(M107:M133)</f>
        <v>0</v>
      </c>
      <c r="N106" s="229"/>
      <c r="O106" s="229">
        <f>SUM(O107:O133)</f>
        <v>0.05</v>
      </c>
      <c r="P106" s="229"/>
      <c r="Q106" s="229">
        <f>SUM(Q107:Q133)</f>
        <v>0</v>
      </c>
      <c r="R106" s="230"/>
      <c r="S106" s="230"/>
      <c r="T106" s="231"/>
      <c r="U106" s="225"/>
      <c r="V106" s="225">
        <f>SUM(V107:V133)</f>
        <v>399.26999999999992</v>
      </c>
      <c r="W106" s="225"/>
      <c r="X106" s="225"/>
      <c r="Y106" s="225"/>
      <c r="AG106" t="s">
        <v>117</v>
      </c>
    </row>
    <row r="107" spans="1:60" outlineLevel="1" x14ac:dyDescent="0.2">
      <c r="A107" s="233">
        <v>24</v>
      </c>
      <c r="B107" s="234" t="s">
        <v>227</v>
      </c>
      <c r="C107" s="245" t="s">
        <v>228</v>
      </c>
      <c r="D107" s="235" t="s">
        <v>120</v>
      </c>
      <c r="E107" s="236">
        <v>975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8" t="s">
        <v>229</v>
      </c>
      <c r="S107" s="238" t="s">
        <v>133</v>
      </c>
      <c r="T107" s="239" t="s">
        <v>133</v>
      </c>
      <c r="U107" s="222">
        <v>0.1</v>
      </c>
      <c r="V107" s="222">
        <f>ROUND(E107*U107,2)</f>
        <v>97.5</v>
      </c>
      <c r="W107" s="222"/>
      <c r="X107" s="222" t="s">
        <v>123</v>
      </c>
      <c r="Y107" s="222" t="s">
        <v>124</v>
      </c>
      <c r="Z107" s="212"/>
      <c r="AA107" s="212"/>
      <c r="AB107" s="212"/>
      <c r="AC107" s="212"/>
      <c r="AD107" s="212"/>
      <c r="AE107" s="212"/>
      <c r="AF107" s="212"/>
      <c r="AG107" s="212" t="s">
        <v>125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48" t="s">
        <v>230</v>
      </c>
      <c r="D108" s="242"/>
      <c r="E108" s="242"/>
      <c r="F108" s="242"/>
      <c r="G108" s="24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142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19"/>
      <c r="B109" s="220"/>
      <c r="C109" s="249" t="s">
        <v>126</v>
      </c>
      <c r="D109" s="243"/>
      <c r="E109" s="243"/>
      <c r="F109" s="243"/>
      <c r="G109" s="243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127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47" t="s">
        <v>231</v>
      </c>
      <c r="D110" s="223"/>
      <c r="E110" s="224">
        <v>975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129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3">
        <v>25</v>
      </c>
      <c r="B111" s="234" t="s">
        <v>232</v>
      </c>
      <c r="C111" s="245" t="s">
        <v>233</v>
      </c>
      <c r="D111" s="235" t="s">
        <v>234</v>
      </c>
      <c r="E111" s="236">
        <v>50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6">
        <v>1E-3</v>
      </c>
      <c r="O111" s="236">
        <f>ROUND(E111*N111,2)</f>
        <v>0.05</v>
      </c>
      <c r="P111" s="236">
        <v>0</v>
      </c>
      <c r="Q111" s="236">
        <f>ROUND(E111*P111,2)</f>
        <v>0</v>
      </c>
      <c r="R111" s="238" t="s">
        <v>205</v>
      </c>
      <c r="S111" s="238" t="s">
        <v>133</v>
      </c>
      <c r="T111" s="239" t="s">
        <v>133</v>
      </c>
      <c r="U111" s="222">
        <v>0</v>
      </c>
      <c r="V111" s="222">
        <f>ROUND(E111*U111,2)</f>
        <v>0</v>
      </c>
      <c r="W111" s="222"/>
      <c r="X111" s="222" t="s">
        <v>206</v>
      </c>
      <c r="Y111" s="222" t="s">
        <v>124</v>
      </c>
      <c r="Z111" s="212"/>
      <c r="AA111" s="212"/>
      <c r="AB111" s="212"/>
      <c r="AC111" s="212"/>
      <c r="AD111" s="212"/>
      <c r="AE111" s="212"/>
      <c r="AF111" s="212"/>
      <c r="AG111" s="212" t="s">
        <v>207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46" t="s">
        <v>126</v>
      </c>
      <c r="D112" s="240"/>
      <c r="E112" s="240"/>
      <c r="F112" s="240"/>
      <c r="G112" s="240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127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3">
        <v>26</v>
      </c>
      <c r="B113" s="234" t="s">
        <v>235</v>
      </c>
      <c r="C113" s="245" t="s">
        <v>236</v>
      </c>
      <c r="D113" s="235" t="s">
        <v>120</v>
      </c>
      <c r="E113" s="236">
        <v>975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8" t="s">
        <v>229</v>
      </c>
      <c r="S113" s="238" t="s">
        <v>133</v>
      </c>
      <c r="T113" s="239" t="s">
        <v>133</v>
      </c>
      <c r="U113" s="222">
        <v>0.02</v>
      </c>
      <c r="V113" s="222">
        <f>ROUND(E113*U113,2)</f>
        <v>19.5</v>
      </c>
      <c r="W113" s="222"/>
      <c r="X113" s="222" t="s">
        <v>123</v>
      </c>
      <c r="Y113" s="222" t="s">
        <v>124</v>
      </c>
      <c r="Z113" s="212"/>
      <c r="AA113" s="212"/>
      <c r="AB113" s="212"/>
      <c r="AC113" s="212"/>
      <c r="AD113" s="212"/>
      <c r="AE113" s="212"/>
      <c r="AF113" s="212"/>
      <c r="AG113" s="212" t="s">
        <v>125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2" x14ac:dyDescent="0.2">
      <c r="A114" s="219"/>
      <c r="B114" s="220"/>
      <c r="C114" s="248" t="s">
        <v>237</v>
      </c>
      <c r="D114" s="242"/>
      <c r="E114" s="242"/>
      <c r="F114" s="242"/>
      <c r="G114" s="24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142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41" t="str">
        <f>C114</f>
        <v>bez ohledu na způsob založení, tj. pokosení se shrabáním, naložením shrabků na dopravní prostředek s odvezením do 20 km a se složením,</v>
      </c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19"/>
      <c r="B115" s="220"/>
      <c r="C115" s="249" t="s">
        <v>126</v>
      </c>
      <c r="D115" s="243"/>
      <c r="E115" s="243"/>
      <c r="F115" s="243"/>
      <c r="G115" s="243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127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47" t="s">
        <v>238</v>
      </c>
      <c r="D116" s="223"/>
      <c r="E116" s="224">
        <v>975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129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33">
        <v>27</v>
      </c>
      <c r="B117" s="234" t="s">
        <v>239</v>
      </c>
      <c r="C117" s="245" t="s">
        <v>240</v>
      </c>
      <c r="D117" s="235" t="s">
        <v>149</v>
      </c>
      <c r="E117" s="236">
        <v>6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8" t="s">
        <v>229</v>
      </c>
      <c r="S117" s="238" t="s">
        <v>133</v>
      </c>
      <c r="T117" s="239" t="s">
        <v>133</v>
      </c>
      <c r="U117" s="222">
        <v>0.88</v>
      </c>
      <c r="V117" s="222">
        <f>ROUND(E117*U117,2)</f>
        <v>5.28</v>
      </c>
      <c r="W117" s="222"/>
      <c r="X117" s="222" t="s">
        <v>123</v>
      </c>
      <c r="Y117" s="222" t="s">
        <v>124</v>
      </c>
      <c r="Z117" s="212"/>
      <c r="AA117" s="212"/>
      <c r="AB117" s="212"/>
      <c r="AC117" s="212"/>
      <c r="AD117" s="212"/>
      <c r="AE117" s="212"/>
      <c r="AF117" s="212"/>
      <c r="AG117" s="212" t="s">
        <v>125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46" t="s">
        <v>126</v>
      </c>
      <c r="D118" s="240"/>
      <c r="E118" s="240"/>
      <c r="F118" s="240"/>
      <c r="G118" s="240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127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47" t="s">
        <v>241</v>
      </c>
      <c r="D119" s="223"/>
      <c r="E119" s="224">
        <v>6</v>
      </c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3">
        <v>28</v>
      </c>
      <c r="B120" s="234" t="s">
        <v>242</v>
      </c>
      <c r="C120" s="245" t="s">
        <v>243</v>
      </c>
      <c r="D120" s="235" t="s">
        <v>120</v>
      </c>
      <c r="E120" s="236">
        <v>975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6">
        <v>0</v>
      </c>
      <c r="O120" s="236">
        <f>ROUND(E120*N120,2)</f>
        <v>0</v>
      </c>
      <c r="P120" s="236">
        <v>0</v>
      </c>
      <c r="Q120" s="236">
        <f>ROUND(E120*P120,2)</f>
        <v>0</v>
      </c>
      <c r="R120" s="238"/>
      <c r="S120" s="238" t="s">
        <v>121</v>
      </c>
      <c r="T120" s="239" t="s">
        <v>133</v>
      </c>
      <c r="U120" s="222">
        <v>0.23</v>
      </c>
      <c r="V120" s="222">
        <f>ROUND(E120*U120,2)</f>
        <v>224.25</v>
      </c>
      <c r="W120" s="222"/>
      <c r="X120" s="222" t="s">
        <v>123</v>
      </c>
      <c r="Y120" s="222" t="s">
        <v>124</v>
      </c>
      <c r="Z120" s="212"/>
      <c r="AA120" s="212"/>
      <c r="AB120" s="212"/>
      <c r="AC120" s="212"/>
      <c r="AD120" s="212"/>
      <c r="AE120" s="212"/>
      <c r="AF120" s="212"/>
      <c r="AG120" s="212" t="s">
        <v>125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46" t="s">
        <v>126</v>
      </c>
      <c r="D121" s="240"/>
      <c r="E121" s="240"/>
      <c r="F121" s="240"/>
      <c r="G121" s="240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127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47" t="s">
        <v>244</v>
      </c>
      <c r="D122" s="223"/>
      <c r="E122" s="224">
        <v>975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129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33">
        <v>29</v>
      </c>
      <c r="B123" s="234" t="s">
        <v>245</v>
      </c>
      <c r="C123" s="245" t="s">
        <v>246</v>
      </c>
      <c r="D123" s="235" t="s">
        <v>149</v>
      </c>
      <c r="E123" s="236">
        <v>78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6">
        <v>0</v>
      </c>
      <c r="O123" s="236">
        <f>ROUND(E123*N123,2)</f>
        <v>0</v>
      </c>
      <c r="P123" s="236">
        <v>0</v>
      </c>
      <c r="Q123" s="236">
        <f>ROUND(E123*P123,2)</f>
        <v>0</v>
      </c>
      <c r="R123" s="238" t="s">
        <v>229</v>
      </c>
      <c r="S123" s="238" t="s">
        <v>133</v>
      </c>
      <c r="T123" s="239" t="s">
        <v>133</v>
      </c>
      <c r="U123" s="222">
        <v>0.03</v>
      </c>
      <c r="V123" s="222">
        <f>ROUND(E123*U123,2)</f>
        <v>2.34</v>
      </c>
      <c r="W123" s="222"/>
      <c r="X123" s="222" t="s">
        <v>123</v>
      </c>
      <c r="Y123" s="222" t="s">
        <v>124</v>
      </c>
      <c r="Z123" s="212"/>
      <c r="AA123" s="212"/>
      <c r="AB123" s="212"/>
      <c r="AC123" s="212"/>
      <c r="AD123" s="212"/>
      <c r="AE123" s="212"/>
      <c r="AF123" s="212"/>
      <c r="AG123" s="212" t="s">
        <v>125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46" t="s">
        <v>126</v>
      </c>
      <c r="D124" s="240"/>
      <c r="E124" s="240"/>
      <c r="F124" s="240"/>
      <c r="G124" s="240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127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19"/>
      <c r="B125" s="220"/>
      <c r="C125" s="247" t="s">
        <v>247</v>
      </c>
      <c r="D125" s="223"/>
      <c r="E125" s="224">
        <v>78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129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3">
        <v>30</v>
      </c>
      <c r="B126" s="234" t="s">
        <v>248</v>
      </c>
      <c r="C126" s="245" t="s">
        <v>249</v>
      </c>
      <c r="D126" s="235" t="s">
        <v>120</v>
      </c>
      <c r="E126" s="236">
        <v>2520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8" t="s">
        <v>150</v>
      </c>
      <c r="S126" s="238" t="s">
        <v>133</v>
      </c>
      <c r="T126" s="239" t="s">
        <v>133</v>
      </c>
      <c r="U126" s="222">
        <v>0.02</v>
      </c>
      <c r="V126" s="222">
        <f>ROUND(E126*U126,2)</f>
        <v>50.4</v>
      </c>
      <c r="W126" s="222"/>
      <c r="X126" s="222" t="s">
        <v>123</v>
      </c>
      <c r="Y126" s="222" t="s">
        <v>124</v>
      </c>
      <c r="Z126" s="212"/>
      <c r="AA126" s="212"/>
      <c r="AB126" s="212"/>
      <c r="AC126" s="212"/>
      <c r="AD126" s="212"/>
      <c r="AE126" s="212"/>
      <c r="AF126" s="212"/>
      <c r="AG126" s="212" t="s">
        <v>125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48" t="s">
        <v>250</v>
      </c>
      <c r="D127" s="242"/>
      <c r="E127" s="242"/>
      <c r="F127" s="242"/>
      <c r="G127" s="24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142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49" t="s">
        <v>126</v>
      </c>
      <c r="D128" s="243"/>
      <c r="E128" s="243"/>
      <c r="F128" s="243"/>
      <c r="G128" s="243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127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47" t="s">
        <v>212</v>
      </c>
      <c r="D129" s="223"/>
      <c r="E129" s="224">
        <v>235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129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47" t="s">
        <v>213</v>
      </c>
      <c r="D130" s="223"/>
      <c r="E130" s="224">
        <v>185</v>
      </c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129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47" t="s">
        <v>214</v>
      </c>
      <c r="D131" s="223"/>
      <c r="E131" s="224">
        <v>135</v>
      </c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129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47" t="s">
        <v>251</v>
      </c>
      <c r="D132" s="223"/>
      <c r="E132" s="224">
        <v>1745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47" t="s">
        <v>222</v>
      </c>
      <c r="D133" s="223"/>
      <c r="E133" s="224">
        <v>220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2">
      <c r="A134" s="226" t="s">
        <v>116</v>
      </c>
      <c r="B134" s="227" t="s">
        <v>79</v>
      </c>
      <c r="C134" s="244" t="s">
        <v>80</v>
      </c>
      <c r="D134" s="228"/>
      <c r="E134" s="229"/>
      <c r="F134" s="230"/>
      <c r="G134" s="230">
        <f>SUMIF(AG135:AG200,"&lt;&gt;NOR",G135:G200)</f>
        <v>0</v>
      </c>
      <c r="H134" s="230"/>
      <c r="I134" s="230">
        <f>SUM(I135:I200)</f>
        <v>0</v>
      </c>
      <c r="J134" s="230"/>
      <c r="K134" s="230">
        <f>SUM(K135:K200)</f>
        <v>0</v>
      </c>
      <c r="L134" s="230"/>
      <c r="M134" s="230">
        <f>SUM(M135:M200)</f>
        <v>0</v>
      </c>
      <c r="N134" s="229"/>
      <c r="O134" s="229">
        <f>SUM(O135:O200)</f>
        <v>1788.9900000000002</v>
      </c>
      <c r="P134" s="229"/>
      <c r="Q134" s="229">
        <f>SUM(Q135:Q200)</f>
        <v>0</v>
      </c>
      <c r="R134" s="230"/>
      <c r="S134" s="230"/>
      <c r="T134" s="231"/>
      <c r="U134" s="225"/>
      <c r="V134" s="225">
        <f>SUM(V135:V200)</f>
        <v>1174.3800000000001</v>
      </c>
      <c r="W134" s="225"/>
      <c r="X134" s="225"/>
      <c r="Y134" s="225"/>
      <c r="AG134" t="s">
        <v>117</v>
      </c>
    </row>
    <row r="135" spans="1:60" outlineLevel="1" x14ac:dyDescent="0.2">
      <c r="A135" s="233">
        <v>31</v>
      </c>
      <c r="B135" s="234" t="s">
        <v>252</v>
      </c>
      <c r="C135" s="245" t="s">
        <v>253</v>
      </c>
      <c r="D135" s="235" t="s">
        <v>120</v>
      </c>
      <c r="E135" s="236">
        <v>210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6">
        <v>3.15E-2</v>
      </c>
      <c r="O135" s="236">
        <f>ROUND(E135*N135,2)</f>
        <v>6.62</v>
      </c>
      <c r="P135" s="236">
        <v>0</v>
      </c>
      <c r="Q135" s="236">
        <f>ROUND(E135*P135,2)</f>
        <v>0</v>
      </c>
      <c r="R135" s="238"/>
      <c r="S135" s="238" t="s">
        <v>121</v>
      </c>
      <c r="T135" s="239" t="s">
        <v>122</v>
      </c>
      <c r="U135" s="222">
        <v>0.52</v>
      </c>
      <c r="V135" s="222">
        <f>ROUND(E135*U135,2)</f>
        <v>109.2</v>
      </c>
      <c r="W135" s="222"/>
      <c r="X135" s="222" t="s">
        <v>123</v>
      </c>
      <c r="Y135" s="222" t="s">
        <v>124</v>
      </c>
      <c r="Z135" s="212"/>
      <c r="AA135" s="212"/>
      <c r="AB135" s="212"/>
      <c r="AC135" s="212"/>
      <c r="AD135" s="212"/>
      <c r="AE135" s="212"/>
      <c r="AF135" s="212"/>
      <c r="AG135" s="212" t="s">
        <v>125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46" t="s">
        <v>126</v>
      </c>
      <c r="D136" s="240"/>
      <c r="E136" s="240"/>
      <c r="F136" s="240"/>
      <c r="G136" s="240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127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47" t="s">
        <v>254</v>
      </c>
      <c r="D137" s="223"/>
      <c r="E137" s="224">
        <v>210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129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2.5" outlineLevel="1" x14ac:dyDescent="0.2">
      <c r="A138" s="233">
        <v>32</v>
      </c>
      <c r="B138" s="234" t="s">
        <v>255</v>
      </c>
      <c r="C138" s="245" t="s">
        <v>256</v>
      </c>
      <c r="D138" s="235" t="s">
        <v>257</v>
      </c>
      <c r="E138" s="236">
        <v>919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6">
        <v>2.4E-2</v>
      </c>
      <c r="O138" s="236">
        <f>ROUND(E138*N138,2)</f>
        <v>22.06</v>
      </c>
      <c r="P138" s="236">
        <v>0</v>
      </c>
      <c r="Q138" s="236">
        <f>ROUND(E138*P138,2)</f>
        <v>0</v>
      </c>
      <c r="R138" s="238" t="s">
        <v>205</v>
      </c>
      <c r="S138" s="238" t="s">
        <v>133</v>
      </c>
      <c r="T138" s="239" t="s">
        <v>133</v>
      </c>
      <c r="U138" s="222">
        <v>0</v>
      </c>
      <c r="V138" s="222">
        <f>ROUND(E138*U138,2)</f>
        <v>0</v>
      </c>
      <c r="W138" s="222"/>
      <c r="X138" s="222" t="s">
        <v>206</v>
      </c>
      <c r="Y138" s="222" t="s">
        <v>124</v>
      </c>
      <c r="Z138" s="212"/>
      <c r="AA138" s="212"/>
      <c r="AB138" s="212"/>
      <c r="AC138" s="212"/>
      <c r="AD138" s="212"/>
      <c r="AE138" s="212"/>
      <c r="AF138" s="212"/>
      <c r="AG138" s="212" t="s">
        <v>207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46" t="s">
        <v>126</v>
      </c>
      <c r="D139" s="240"/>
      <c r="E139" s="240"/>
      <c r="F139" s="240"/>
      <c r="G139" s="240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127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47" t="s">
        <v>258</v>
      </c>
      <c r="D140" s="223"/>
      <c r="E140" s="224">
        <v>919</v>
      </c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129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33">
        <v>33</v>
      </c>
      <c r="B141" s="234" t="s">
        <v>259</v>
      </c>
      <c r="C141" s="245" t="s">
        <v>260</v>
      </c>
      <c r="D141" s="235" t="s">
        <v>149</v>
      </c>
      <c r="E141" s="236">
        <v>16.8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8" t="s">
        <v>132</v>
      </c>
      <c r="S141" s="238" t="s">
        <v>133</v>
      </c>
      <c r="T141" s="239" t="s">
        <v>133</v>
      </c>
      <c r="U141" s="222">
        <v>3</v>
      </c>
      <c r="V141" s="222">
        <f>ROUND(E141*U141,2)</f>
        <v>50.4</v>
      </c>
      <c r="W141" s="222"/>
      <c r="X141" s="222" t="s">
        <v>123</v>
      </c>
      <c r="Y141" s="222" t="s">
        <v>124</v>
      </c>
      <c r="Z141" s="212"/>
      <c r="AA141" s="212"/>
      <c r="AB141" s="212"/>
      <c r="AC141" s="212"/>
      <c r="AD141" s="212"/>
      <c r="AE141" s="212"/>
      <c r="AF141" s="212"/>
      <c r="AG141" s="212" t="s">
        <v>125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48" t="s">
        <v>261</v>
      </c>
      <c r="D142" s="242"/>
      <c r="E142" s="242"/>
      <c r="F142" s="242"/>
      <c r="G142" s="24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142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">
      <c r="A143" s="219"/>
      <c r="B143" s="220"/>
      <c r="C143" s="249" t="s">
        <v>126</v>
      </c>
      <c r="D143" s="243"/>
      <c r="E143" s="243"/>
      <c r="F143" s="243"/>
      <c r="G143" s="243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127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19"/>
      <c r="B144" s="220"/>
      <c r="C144" s="247" t="s">
        <v>262</v>
      </c>
      <c r="D144" s="223"/>
      <c r="E144" s="224">
        <v>16.8</v>
      </c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129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33">
        <v>34</v>
      </c>
      <c r="B145" s="234" t="s">
        <v>263</v>
      </c>
      <c r="C145" s="245" t="s">
        <v>264</v>
      </c>
      <c r="D145" s="235" t="s">
        <v>120</v>
      </c>
      <c r="E145" s="236">
        <v>555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6">
        <v>0.378</v>
      </c>
      <c r="O145" s="236">
        <f>ROUND(E145*N145,2)</f>
        <v>209.79</v>
      </c>
      <c r="P145" s="236">
        <v>0</v>
      </c>
      <c r="Q145" s="236">
        <f>ROUND(E145*P145,2)</f>
        <v>0</v>
      </c>
      <c r="R145" s="238" t="s">
        <v>132</v>
      </c>
      <c r="S145" s="238" t="s">
        <v>133</v>
      </c>
      <c r="T145" s="239" t="s">
        <v>133</v>
      </c>
      <c r="U145" s="222">
        <v>0.03</v>
      </c>
      <c r="V145" s="222">
        <f>ROUND(E145*U145,2)</f>
        <v>16.649999999999999</v>
      </c>
      <c r="W145" s="222"/>
      <c r="X145" s="222" t="s">
        <v>123</v>
      </c>
      <c r="Y145" s="222" t="s">
        <v>124</v>
      </c>
      <c r="Z145" s="212"/>
      <c r="AA145" s="212"/>
      <c r="AB145" s="212"/>
      <c r="AC145" s="212"/>
      <c r="AD145" s="212"/>
      <c r="AE145" s="212"/>
      <c r="AF145" s="212"/>
      <c r="AG145" s="212" t="s">
        <v>125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19"/>
      <c r="B146" s="220"/>
      <c r="C146" s="246" t="s">
        <v>126</v>
      </c>
      <c r="D146" s="240"/>
      <c r="E146" s="240"/>
      <c r="F146" s="240"/>
      <c r="G146" s="240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127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">
      <c r="A147" s="219"/>
      <c r="B147" s="220"/>
      <c r="C147" s="247" t="s">
        <v>212</v>
      </c>
      <c r="D147" s="223"/>
      <c r="E147" s="224">
        <v>235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129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47" t="s">
        <v>213</v>
      </c>
      <c r="D148" s="223"/>
      <c r="E148" s="224">
        <v>185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129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47" t="s">
        <v>214</v>
      </c>
      <c r="D149" s="223"/>
      <c r="E149" s="224">
        <v>135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129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3">
        <v>35</v>
      </c>
      <c r="B150" s="234" t="s">
        <v>265</v>
      </c>
      <c r="C150" s="245" t="s">
        <v>266</v>
      </c>
      <c r="D150" s="235" t="s">
        <v>120</v>
      </c>
      <c r="E150" s="236">
        <v>1965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6">
        <v>0.378</v>
      </c>
      <c r="O150" s="236">
        <f>ROUND(E150*N150,2)</f>
        <v>742.77</v>
      </c>
      <c r="P150" s="236">
        <v>0</v>
      </c>
      <c r="Q150" s="236">
        <f>ROUND(E150*P150,2)</f>
        <v>0</v>
      </c>
      <c r="R150" s="238"/>
      <c r="S150" s="238" t="s">
        <v>121</v>
      </c>
      <c r="T150" s="239" t="s">
        <v>122</v>
      </c>
      <c r="U150" s="222">
        <v>0.03</v>
      </c>
      <c r="V150" s="222">
        <f>ROUND(E150*U150,2)</f>
        <v>58.95</v>
      </c>
      <c r="W150" s="222"/>
      <c r="X150" s="222" t="s">
        <v>123</v>
      </c>
      <c r="Y150" s="222" t="s">
        <v>124</v>
      </c>
      <c r="Z150" s="212"/>
      <c r="AA150" s="212"/>
      <c r="AB150" s="212"/>
      <c r="AC150" s="212"/>
      <c r="AD150" s="212"/>
      <c r="AE150" s="212"/>
      <c r="AF150" s="212"/>
      <c r="AG150" s="212" t="s">
        <v>125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46" t="s">
        <v>126</v>
      </c>
      <c r="D151" s="240"/>
      <c r="E151" s="240"/>
      <c r="F151" s="240"/>
      <c r="G151" s="240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127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47" t="s">
        <v>221</v>
      </c>
      <c r="D152" s="223"/>
      <c r="E152" s="224">
        <v>1745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129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47" t="s">
        <v>222</v>
      </c>
      <c r="D153" s="223"/>
      <c r="E153" s="224">
        <v>220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129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3">
        <v>36</v>
      </c>
      <c r="B154" s="234" t="s">
        <v>267</v>
      </c>
      <c r="C154" s="245" t="s">
        <v>268</v>
      </c>
      <c r="D154" s="235" t="s">
        <v>120</v>
      </c>
      <c r="E154" s="236">
        <v>555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6">
        <v>0.55125000000000002</v>
      </c>
      <c r="O154" s="236">
        <f>ROUND(E154*N154,2)</f>
        <v>305.94</v>
      </c>
      <c r="P154" s="236">
        <v>0</v>
      </c>
      <c r="Q154" s="236">
        <f>ROUND(E154*P154,2)</f>
        <v>0</v>
      </c>
      <c r="R154" s="238"/>
      <c r="S154" s="238" t="s">
        <v>121</v>
      </c>
      <c r="T154" s="239" t="s">
        <v>122</v>
      </c>
      <c r="U154" s="222">
        <v>0.03</v>
      </c>
      <c r="V154" s="222">
        <f>ROUND(E154*U154,2)</f>
        <v>16.649999999999999</v>
      </c>
      <c r="W154" s="222"/>
      <c r="X154" s="222" t="s">
        <v>123</v>
      </c>
      <c r="Y154" s="222" t="s">
        <v>124</v>
      </c>
      <c r="Z154" s="212"/>
      <c r="AA154" s="212"/>
      <c r="AB154" s="212"/>
      <c r="AC154" s="212"/>
      <c r="AD154" s="212"/>
      <c r="AE154" s="212"/>
      <c r="AF154" s="212"/>
      <c r="AG154" s="212" t="s">
        <v>125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46" t="s">
        <v>126</v>
      </c>
      <c r="D155" s="240"/>
      <c r="E155" s="240"/>
      <c r="F155" s="240"/>
      <c r="G155" s="240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127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19"/>
      <c r="B156" s="220"/>
      <c r="C156" s="247" t="s">
        <v>212</v>
      </c>
      <c r="D156" s="223"/>
      <c r="E156" s="224">
        <v>235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47" t="s">
        <v>213</v>
      </c>
      <c r="D157" s="223"/>
      <c r="E157" s="224">
        <v>185</v>
      </c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129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47" t="s">
        <v>214</v>
      </c>
      <c r="D158" s="223"/>
      <c r="E158" s="224">
        <v>135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129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33">
        <v>37</v>
      </c>
      <c r="B159" s="234" t="s">
        <v>269</v>
      </c>
      <c r="C159" s="245" t="s">
        <v>270</v>
      </c>
      <c r="D159" s="235" t="s">
        <v>120</v>
      </c>
      <c r="E159" s="236">
        <v>450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6">
        <v>0.18462999999999999</v>
      </c>
      <c r="O159" s="236">
        <f>ROUND(E159*N159,2)</f>
        <v>83.08</v>
      </c>
      <c r="P159" s="236">
        <v>0</v>
      </c>
      <c r="Q159" s="236">
        <f>ROUND(E159*P159,2)</f>
        <v>0</v>
      </c>
      <c r="R159" s="238" t="s">
        <v>132</v>
      </c>
      <c r="S159" s="238" t="s">
        <v>133</v>
      </c>
      <c r="T159" s="239" t="s">
        <v>133</v>
      </c>
      <c r="U159" s="222">
        <v>0.03</v>
      </c>
      <c r="V159" s="222">
        <f>ROUND(E159*U159,2)</f>
        <v>13.5</v>
      </c>
      <c r="W159" s="222"/>
      <c r="X159" s="222" t="s">
        <v>123</v>
      </c>
      <c r="Y159" s="222" t="s">
        <v>124</v>
      </c>
      <c r="Z159" s="212"/>
      <c r="AA159" s="212"/>
      <c r="AB159" s="212"/>
      <c r="AC159" s="212"/>
      <c r="AD159" s="212"/>
      <c r="AE159" s="212"/>
      <c r="AF159" s="212"/>
      <c r="AG159" s="212" t="s">
        <v>125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19"/>
      <c r="B160" s="220"/>
      <c r="C160" s="248" t="s">
        <v>271</v>
      </c>
      <c r="D160" s="242"/>
      <c r="E160" s="242"/>
      <c r="F160" s="242"/>
      <c r="G160" s="24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142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19"/>
      <c r="B161" s="220"/>
      <c r="C161" s="249" t="s">
        <v>126</v>
      </c>
      <c r="D161" s="243"/>
      <c r="E161" s="243"/>
      <c r="F161" s="243"/>
      <c r="G161" s="243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127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47" t="s">
        <v>272</v>
      </c>
      <c r="D162" s="223"/>
      <c r="E162" s="224">
        <v>200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47" t="s">
        <v>273</v>
      </c>
      <c r="D163" s="223"/>
      <c r="E163" s="224">
        <v>150</v>
      </c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129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47" t="s">
        <v>274</v>
      </c>
      <c r="D164" s="223"/>
      <c r="E164" s="224">
        <v>100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129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3">
        <v>38</v>
      </c>
      <c r="B165" s="234" t="s">
        <v>275</v>
      </c>
      <c r="C165" s="245" t="s">
        <v>276</v>
      </c>
      <c r="D165" s="235" t="s">
        <v>120</v>
      </c>
      <c r="E165" s="236">
        <v>450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6">
        <v>1.01E-3</v>
      </c>
      <c r="O165" s="236">
        <f>ROUND(E165*N165,2)</f>
        <v>0.45</v>
      </c>
      <c r="P165" s="236">
        <v>0</v>
      </c>
      <c r="Q165" s="236">
        <f>ROUND(E165*P165,2)</f>
        <v>0</v>
      </c>
      <c r="R165" s="238" t="s">
        <v>132</v>
      </c>
      <c r="S165" s="238" t="s">
        <v>133</v>
      </c>
      <c r="T165" s="239" t="s">
        <v>133</v>
      </c>
      <c r="U165" s="222">
        <v>4.0000000000000001E-3</v>
      </c>
      <c r="V165" s="222">
        <f>ROUND(E165*U165,2)</f>
        <v>1.8</v>
      </c>
      <c r="W165" s="222"/>
      <c r="X165" s="222" t="s">
        <v>123</v>
      </c>
      <c r="Y165" s="222" t="s">
        <v>124</v>
      </c>
      <c r="Z165" s="212"/>
      <c r="AA165" s="212"/>
      <c r="AB165" s="212"/>
      <c r="AC165" s="212"/>
      <c r="AD165" s="212"/>
      <c r="AE165" s="212"/>
      <c r="AF165" s="212"/>
      <c r="AG165" s="212" t="s">
        <v>125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2">
      <c r="A166" s="219"/>
      <c r="B166" s="220"/>
      <c r="C166" s="246" t="s">
        <v>126</v>
      </c>
      <c r="D166" s="240"/>
      <c r="E166" s="240"/>
      <c r="F166" s="240"/>
      <c r="G166" s="240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127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19"/>
      <c r="B167" s="220"/>
      <c r="C167" s="247" t="s">
        <v>272</v>
      </c>
      <c r="D167" s="223"/>
      <c r="E167" s="224">
        <v>200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129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47" t="s">
        <v>273</v>
      </c>
      <c r="D168" s="223"/>
      <c r="E168" s="224">
        <v>150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47" t="s">
        <v>274</v>
      </c>
      <c r="D169" s="223"/>
      <c r="E169" s="224">
        <v>100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129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33">
        <v>39</v>
      </c>
      <c r="B170" s="234" t="s">
        <v>277</v>
      </c>
      <c r="C170" s="245" t="s">
        <v>278</v>
      </c>
      <c r="D170" s="235" t="s">
        <v>120</v>
      </c>
      <c r="E170" s="236">
        <v>450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6">
        <v>5.0000000000000001E-4</v>
      </c>
      <c r="O170" s="236">
        <f>ROUND(E170*N170,2)</f>
        <v>0.23</v>
      </c>
      <c r="P170" s="236">
        <v>0</v>
      </c>
      <c r="Q170" s="236">
        <f>ROUND(E170*P170,2)</f>
        <v>0</v>
      </c>
      <c r="R170" s="238" t="s">
        <v>132</v>
      </c>
      <c r="S170" s="238" t="s">
        <v>133</v>
      </c>
      <c r="T170" s="239" t="s">
        <v>133</v>
      </c>
      <c r="U170" s="222">
        <v>2E-3</v>
      </c>
      <c r="V170" s="222">
        <f>ROUND(E170*U170,2)</f>
        <v>0.9</v>
      </c>
      <c r="W170" s="222"/>
      <c r="X170" s="222" t="s">
        <v>123</v>
      </c>
      <c r="Y170" s="222" t="s">
        <v>124</v>
      </c>
      <c r="Z170" s="212"/>
      <c r="AA170" s="212"/>
      <c r="AB170" s="212"/>
      <c r="AC170" s="212"/>
      <c r="AD170" s="212"/>
      <c r="AE170" s="212"/>
      <c r="AF170" s="212"/>
      <c r="AG170" s="212" t="s">
        <v>125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">
      <c r="A171" s="219"/>
      <c r="B171" s="220"/>
      <c r="C171" s="248" t="s">
        <v>279</v>
      </c>
      <c r="D171" s="242"/>
      <c r="E171" s="242"/>
      <c r="F171" s="242"/>
      <c r="G171" s="24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142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49" t="s">
        <v>126</v>
      </c>
      <c r="D172" s="243"/>
      <c r="E172" s="243"/>
      <c r="F172" s="243"/>
      <c r="G172" s="243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127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19"/>
      <c r="B173" s="220"/>
      <c r="C173" s="247" t="s">
        <v>272</v>
      </c>
      <c r="D173" s="223"/>
      <c r="E173" s="224">
        <v>200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129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47" t="s">
        <v>273</v>
      </c>
      <c r="D174" s="223"/>
      <c r="E174" s="224">
        <v>150</v>
      </c>
      <c r="F174" s="222"/>
      <c r="G174" s="22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129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47" t="s">
        <v>274</v>
      </c>
      <c r="D175" s="223"/>
      <c r="E175" s="224">
        <v>100</v>
      </c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129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33">
        <v>40</v>
      </c>
      <c r="B176" s="234" t="s">
        <v>280</v>
      </c>
      <c r="C176" s="245" t="s">
        <v>281</v>
      </c>
      <c r="D176" s="235" t="s">
        <v>120</v>
      </c>
      <c r="E176" s="236">
        <v>450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6">
        <v>0.10141</v>
      </c>
      <c r="O176" s="236">
        <f>ROUND(E176*N176,2)</f>
        <v>45.63</v>
      </c>
      <c r="P176" s="236">
        <v>0</v>
      </c>
      <c r="Q176" s="236">
        <f>ROUND(E176*P176,2)</f>
        <v>0</v>
      </c>
      <c r="R176" s="238" t="s">
        <v>132</v>
      </c>
      <c r="S176" s="238" t="s">
        <v>133</v>
      </c>
      <c r="T176" s="239" t="s">
        <v>133</v>
      </c>
      <c r="U176" s="222">
        <v>0.02</v>
      </c>
      <c r="V176" s="222">
        <f>ROUND(E176*U176,2)</f>
        <v>9</v>
      </c>
      <c r="W176" s="222"/>
      <c r="X176" s="222" t="s">
        <v>123</v>
      </c>
      <c r="Y176" s="222" t="s">
        <v>124</v>
      </c>
      <c r="Z176" s="212"/>
      <c r="AA176" s="212"/>
      <c r="AB176" s="212"/>
      <c r="AC176" s="212"/>
      <c r="AD176" s="212"/>
      <c r="AE176" s="212"/>
      <c r="AF176" s="212"/>
      <c r="AG176" s="212" t="s">
        <v>125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46" t="s">
        <v>126</v>
      </c>
      <c r="D177" s="240"/>
      <c r="E177" s="240"/>
      <c r="F177" s="240"/>
      <c r="G177" s="240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127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2" x14ac:dyDescent="0.2">
      <c r="A178" s="219"/>
      <c r="B178" s="220"/>
      <c r="C178" s="247" t="s">
        <v>272</v>
      </c>
      <c r="D178" s="223"/>
      <c r="E178" s="224">
        <v>200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129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47" t="s">
        <v>273</v>
      </c>
      <c r="D179" s="223"/>
      <c r="E179" s="224">
        <v>150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129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47" t="s">
        <v>274</v>
      </c>
      <c r="D180" s="223"/>
      <c r="E180" s="224">
        <v>100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129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2.5" outlineLevel="1" x14ac:dyDescent="0.2">
      <c r="A181" s="233">
        <v>41</v>
      </c>
      <c r="B181" s="234" t="s">
        <v>282</v>
      </c>
      <c r="C181" s="245" t="s">
        <v>283</v>
      </c>
      <c r="D181" s="235" t="s">
        <v>120</v>
      </c>
      <c r="E181" s="236">
        <v>38.85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6">
        <v>0.17824000000000001</v>
      </c>
      <c r="O181" s="236">
        <f>ROUND(E181*N181,2)</f>
        <v>6.92</v>
      </c>
      <c r="P181" s="236">
        <v>0</v>
      </c>
      <c r="Q181" s="236">
        <f>ROUND(E181*P181,2)</f>
        <v>0</v>
      </c>
      <c r="R181" s="238" t="s">
        <v>205</v>
      </c>
      <c r="S181" s="238" t="s">
        <v>133</v>
      </c>
      <c r="T181" s="239" t="s">
        <v>133</v>
      </c>
      <c r="U181" s="222">
        <v>0</v>
      </c>
      <c r="V181" s="222">
        <f>ROUND(E181*U181,2)</f>
        <v>0</v>
      </c>
      <c r="W181" s="222"/>
      <c r="X181" s="222" t="s">
        <v>206</v>
      </c>
      <c r="Y181" s="222" t="s">
        <v>124</v>
      </c>
      <c r="Z181" s="212"/>
      <c r="AA181" s="212"/>
      <c r="AB181" s="212"/>
      <c r="AC181" s="212"/>
      <c r="AD181" s="212"/>
      <c r="AE181" s="212"/>
      <c r="AF181" s="212"/>
      <c r="AG181" s="212" t="s">
        <v>207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">
      <c r="A182" s="219"/>
      <c r="B182" s="220"/>
      <c r="C182" s="246" t="s">
        <v>126</v>
      </c>
      <c r="D182" s="240"/>
      <c r="E182" s="240"/>
      <c r="F182" s="240"/>
      <c r="G182" s="240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127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">
      <c r="A183" s="219"/>
      <c r="B183" s="220"/>
      <c r="C183" s="247" t="s">
        <v>284</v>
      </c>
      <c r="D183" s="223"/>
      <c r="E183" s="224">
        <v>38.85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129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33">
        <v>42</v>
      </c>
      <c r="B184" s="234" t="s">
        <v>285</v>
      </c>
      <c r="C184" s="245" t="s">
        <v>286</v>
      </c>
      <c r="D184" s="235" t="s">
        <v>120</v>
      </c>
      <c r="E184" s="236">
        <v>1475.25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6">
        <v>0.17244999999999999</v>
      </c>
      <c r="O184" s="236">
        <f>ROUND(E184*N184,2)</f>
        <v>254.41</v>
      </c>
      <c r="P184" s="236">
        <v>0</v>
      </c>
      <c r="Q184" s="236">
        <f>ROUND(E184*P184,2)</f>
        <v>0</v>
      </c>
      <c r="R184" s="238" t="s">
        <v>205</v>
      </c>
      <c r="S184" s="238" t="s">
        <v>133</v>
      </c>
      <c r="T184" s="239" t="s">
        <v>133</v>
      </c>
      <c r="U184" s="222">
        <v>0</v>
      </c>
      <c r="V184" s="222">
        <f>ROUND(E184*U184,2)</f>
        <v>0</v>
      </c>
      <c r="W184" s="222"/>
      <c r="X184" s="222" t="s">
        <v>206</v>
      </c>
      <c r="Y184" s="222" t="s">
        <v>124</v>
      </c>
      <c r="Z184" s="212"/>
      <c r="AA184" s="212"/>
      <c r="AB184" s="212"/>
      <c r="AC184" s="212"/>
      <c r="AD184" s="212"/>
      <c r="AE184" s="212"/>
      <c r="AF184" s="212"/>
      <c r="AG184" s="212" t="s">
        <v>207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19"/>
      <c r="B185" s="220"/>
      <c r="C185" s="246" t="s">
        <v>126</v>
      </c>
      <c r="D185" s="240"/>
      <c r="E185" s="240"/>
      <c r="F185" s="240"/>
      <c r="G185" s="240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127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2" x14ac:dyDescent="0.2">
      <c r="A186" s="219"/>
      <c r="B186" s="220"/>
      <c r="C186" s="247" t="s">
        <v>287</v>
      </c>
      <c r="D186" s="223"/>
      <c r="E186" s="224">
        <v>1475.25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129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3">
        <v>43</v>
      </c>
      <c r="B187" s="234" t="s">
        <v>288</v>
      </c>
      <c r="C187" s="245" t="s">
        <v>289</v>
      </c>
      <c r="D187" s="235" t="s">
        <v>120</v>
      </c>
      <c r="E187" s="236">
        <v>17.850000000000001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6">
        <v>0.17399999999999999</v>
      </c>
      <c r="O187" s="236">
        <f>ROUND(E187*N187,2)</f>
        <v>3.11</v>
      </c>
      <c r="P187" s="236">
        <v>0</v>
      </c>
      <c r="Q187" s="236">
        <f>ROUND(E187*P187,2)</f>
        <v>0</v>
      </c>
      <c r="R187" s="238"/>
      <c r="S187" s="238" t="s">
        <v>121</v>
      </c>
      <c r="T187" s="239" t="s">
        <v>133</v>
      </c>
      <c r="U187" s="222">
        <v>0</v>
      </c>
      <c r="V187" s="222">
        <f>ROUND(E187*U187,2)</f>
        <v>0</v>
      </c>
      <c r="W187" s="222"/>
      <c r="X187" s="222" t="s">
        <v>206</v>
      </c>
      <c r="Y187" s="222" t="s">
        <v>124</v>
      </c>
      <c r="Z187" s="212"/>
      <c r="AA187" s="212"/>
      <c r="AB187" s="212"/>
      <c r="AC187" s="212"/>
      <c r="AD187" s="212"/>
      <c r="AE187" s="212"/>
      <c r="AF187" s="212"/>
      <c r="AG187" s="212" t="s">
        <v>207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">
      <c r="A188" s="219"/>
      <c r="B188" s="220"/>
      <c r="C188" s="246" t="s">
        <v>126</v>
      </c>
      <c r="D188" s="240"/>
      <c r="E188" s="240"/>
      <c r="F188" s="240"/>
      <c r="G188" s="240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127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19"/>
      <c r="B189" s="220"/>
      <c r="C189" s="247" t="s">
        <v>290</v>
      </c>
      <c r="D189" s="223"/>
      <c r="E189" s="224">
        <v>17.850000000000001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129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33">
        <v>44</v>
      </c>
      <c r="B190" s="234" t="s">
        <v>291</v>
      </c>
      <c r="C190" s="245" t="s">
        <v>292</v>
      </c>
      <c r="D190" s="235" t="s">
        <v>120</v>
      </c>
      <c r="E190" s="236">
        <v>1442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6">
        <v>7.3899999999999993E-2</v>
      </c>
      <c r="O190" s="236">
        <f>ROUND(E190*N190,2)</f>
        <v>106.56</v>
      </c>
      <c r="P190" s="236">
        <v>0</v>
      </c>
      <c r="Q190" s="236">
        <f>ROUND(E190*P190,2)</f>
        <v>0</v>
      </c>
      <c r="R190" s="238" t="s">
        <v>132</v>
      </c>
      <c r="S190" s="238" t="s">
        <v>133</v>
      </c>
      <c r="T190" s="239" t="s">
        <v>133</v>
      </c>
      <c r="U190" s="222">
        <v>0.48</v>
      </c>
      <c r="V190" s="222">
        <f>ROUND(E190*U190,2)</f>
        <v>692.16</v>
      </c>
      <c r="W190" s="222"/>
      <c r="X190" s="222" t="s">
        <v>123</v>
      </c>
      <c r="Y190" s="222" t="s">
        <v>124</v>
      </c>
      <c r="Z190" s="212"/>
      <c r="AA190" s="212"/>
      <c r="AB190" s="212"/>
      <c r="AC190" s="212"/>
      <c r="AD190" s="212"/>
      <c r="AE190" s="212"/>
      <c r="AF190" s="212"/>
      <c r="AG190" s="212" t="s">
        <v>125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2" x14ac:dyDescent="0.2">
      <c r="A191" s="219"/>
      <c r="B191" s="220"/>
      <c r="C191" s="248" t="s">
        <v>293</v>
      </c>
      <c r="D191" s="242"/>
      <c r="E191" s="242"/>
      <c r="F191" s="242"/>
      <c r="G191" s="24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142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41" t="str">
        <f>C191</f>
        <v>s provedením lože z kameniva drceného, s vyplněním spár, s dvojitým hutněním a se smetením přebytečného materiálu na krajnici. S dodáním hmot pro lože a výplň spár.</v>
      </c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2">
      <c r="A192" s="219"/>
      <c r="B192" s="220"/>
      <c r="C192" s="249" t="s">
        <v>126</v>
      </c>
      <c r="D192" s="243"/>
      <c r="E192" s="243"/>
      <c r="F192" s="243"/>
      <c r="G192" s="243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127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19"/>
      <c r="B193" s="220"/>
      <c r="C193" s="247" t="s">
        <v>294</v>
      </c>
      <c r="D193" s="223"/>
      <c r="E193" s="224">
        <v>1405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129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47" t="s">
        <v>295</v>
      </c>
      <c r="D194" s="223"/>
      <c r="E194" s="224">
        <v>37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129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33">
        <v>45</v>
      </c>
      <c r="B195" s="234" t="s">
        <v>296</v>
      </c>
      <c r="C195" s="245" t="s">
        <v>297</v>
      </c>
      <c r="D195" s="235" t="s">
        <v>140</v>
      </c>
      <c r="E195" s="236">
        <v>455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6">
        <v>3.6000000000000002E-4</v>
      </c>
      <c r="O195" s="236">
        <f>ROUND(E195*N195,2)</f>
        <v>0.16</v>
      </c>
      <c r="P195" s="236">
        <v>0</v>
      </c>
      <c r="Q195" s="236">
        <f>ROUND(E195*P195,2)</f>
        <v>0</v>
      </c>
      <c r="R195" s="238" t="s">
        <v>132</v>
      </c>
      <c r="S195" s="238" t="s">
        <v>133</v>
      </c>
      <c r="T195" s="239" t="s">
        <v>133</v>
      </c>
      <c r="U195" s="222">
        <v>0.43</v>
      </c>
      <c r="V195" s="222">
        <f>ROUND(E195*U195,2)</f>
        <v>195.65</v>
      </c>
      <c r="W195" s="222"/>
      <c r="X195" s="222" t="s">
        <v>123</v>
      </c>
      <c r="Y195" s="222" t="s">
        <v>124</v>
      </c>
      <c r="Z195" s="212"/>
      <c r="AA195" s="212"/>
      <c r="AB195" s="212"/>
      <c r="AC195" s="212"/>
      <c r="AD195" s="212"/>
      <c r="AE195" s="212"/>
      <c r="AF195" s="212"/>
      <c r="AG195" s="212" t="s">
        <v>125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2">
      <c r="A196" s="219"/>
      <c r="B196" s="220"/>
      <c r="C196" s="246" t="s">
        <v>126</v>
      </c>
      <c r="D196" s="240"/>
      <c r="E196" s="240"/>
      <c r="F196" s="240"/>
      <c r="G196" s="240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127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47" t="s">
        <v>298</v>
      </c>
      <c r="D197" s="223"/>
      <c r="E197" s="224">
        <v>455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129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 x14ac:dyDescent="0.2">
      <c r="A198" s="233">
        <v>46</v>
      </c>
      <c r="B198" s="234" t="s">
        <v>299</v>
      </c>
      <c r="C198" s="245" t="s">
        <v>300</v>
      </c>
      <c r="D198" s="235" t="s">
        <v>120</v>
      </c>
      <c r="E198" s="236">
        <v>17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6">
        <v>7.3899999999999993E-2</v>
      </c>
      <c r="O198" s="236">
        <f>ROUND(E198*N198,2)</f>
        <v>1.26</v>
      </c>
      <c r="P198" s="236">
        <v>0</v>
      </c>
      <c r="Q198" s="236">
        <f>ROUND(E198*P198,2)</f>
        <v>0</v>
      </c>
      <c r="R198" s="238" t="s">
        <v>132</v>
      </c>
      <c r="S198" s="238" t="s">
        <v>133</v>
      </c>
      <c r="T198" s="239" t="s">
        <v>133</v>
      </c>
      <c r="U198" s="222">
        <v>0.56000000000000005</v>
      </c>
      <c r="V198" s="222">
        <f>ROUND(E198*U198,2)</f>
        <v>9.52</v>
      </c>
      <c r="W198" s="222"/>
      <c r="X198" s="222" t="s">
        <v>123</v>
      </c>
      <c r="Y198" s="222" t="s">
        <v>124</v>
      </c>
      <c r="Z198" s="212"/>
      <c r="AA198" s="212"/>
      <c r="AB198" s="212"/>
      <c r="AC198" s="212"/>
      <c r="AD198" s="212"/>
      <c r="AE198" s="212"/>
      <c r="AF198" s="212"/>
      <c r="AG198" s="212" t="s">
        <v>125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">
      <c r="A199" s="219"/>
      <c r="B199" s="220"/>
      <c r="C199" s="246" t="s">
        <v>126</v>
      </c>
      <c r="D199" s="240"/>
      <c r="E199" s="240"/>
      <c r="F199" s="240"/>
      <c r="G199" s="240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127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">
      <c r="A200" s="219"/>
      <c r="B200" s="220"/>
      <c r="C200" s="247" t="s">
        <v>301</v>
      </c>
      <c r="D200" s="223"/>
      <c r="E200" s="224">
        <v>17</v>
      </c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129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x14ac:dyDescent="0.2">
      <c r="A201" s="226" t="s">
        <v>116</v>
      </c>
      <c r="B201" s="227" t="s">
        <v>81</v>
      </c>
      <c r="C201" s="244" t="s">
        <v>82</v>
      </c>
      <c r="D201" s="228"/>
      <c r="E201" s="229"/>
      <c r="F201" s="230"/>
      <c r="G201" s="230">
        <f>SUMIF(AG202:AG267,"&lt;&gt;NOR",G202:G267)</f>
        <v>0</v>
      </c>
      <c r="H201" s="230"/>
      <c r="I201" s="230">
        <f>SUM(I202:I267)</f>
        <v>0</v>
      </c>
      <c r="J201" s="230"/>
      <c r="K201" s="230">
        <f>SUM(K202:K267)</f>
        <v>0</v>
      </c>
      <c r="L201" s="230"/>
      <c r="M201" s="230">
        <f>SUM(M202:M267)</f>
        <v>0</v>
      </c>
      <c r="N201" s="229"/>
      <c r="O201" s="229">
        <f>SUM(O202:O267)</f>
        <v>255.35999999999996</v>
      </c>
      <c r="P201" s="229"/>
      <c r="Q201" s="229">
        <f>SUM(Q202:Q267)</f>
        <v>0</v>
      </c>
      <c r="R201" s="230"/>
      <c r="S201" s="230"/>
      <c r="T201" s="231"/>
      <c r="U201" s="225"/>
      <c r="V201" s="225">
        <f>SUM(V202:V267)</f>
        <v>570.28</v>
      </c>
      <c r="W201" s="225"/>
      <c r="X201" s="225"/>
      <c r="Y201" s="225"/>
      <c r="AG201" t="s">
        <v>117</v>
      </c>
    </row>
    <row r="202" spans="1:60" outlineLevel="1" x14ac:dyDescent="0.2">
      <c r="A202" s="233">
        <v>47</v>
      </c>
      <c r="B202" s="234" t="s">
        <v>302</v>
      </c>
      <c r="C202" s="245" t="s">
        <v>303</v>
      </c>
      <c r="D202" s="235" t="s">
        <v>140</v>
      </c>
      <c r="E202" s="236">
        <v>420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6">
        <v>0.104</v>
      </c>
      <c r="O202" s="236">
        <f>ROUND(E202*N202,2)</f>
        <v>43.68</v>
      </c>
      <c r="P202" s="236">
        <v>0</v>
      </c>
      <c r="Q202" s="236">
        <f>ROUND(E202*P202,2)</f>
        <v>0</v>
      </c>
      <c r="R202" s="238"/>
      <c r="S202" s="238" t="s">
        <v>121</v>
      </c>
      <c r="T202" s="239" t="s">
        <v>133</v>
      </c>
      <c r="U202" s="222">
        <v>0</v>
      </c>
      <c r="V202" s="222">
        <f>ROUND(E202*U202,2)</f>
        <v>0</v>
      </c>
      <c r="W202" s="222"/>
      <c r="X202" s="222" t="s">
        <v>206</v>
      </c>
      <c r="Y202" s="222" t="s">
        <v>124</v>
      </c>
      <c r="Z202" s="212"/>
      <c r="AA202" s="212"/>
      <c r="AB202" s="212"/>
      <c r="AC202" s="212"/>
      <c r="AD202" s="212"/>
      <c r="AE202" s="212"/>
      <c r="AF202" s="212"/>
      <c r="AG202" s="212" t="s">
        <v>207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">
      <c r="A203" s="219"/>
      <c r="B203" s="220"/>
      <c r="C203" s="246" t="s">
        <v>126</v>
      </c>
      <c r="D203" s="240"/>
      <c r="E203" s="240"/>
      <c r="F203" s="240"/>
      <c r="G203" s="240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127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">
      <c r="A204" s="219"/>
      <c r="B204" s="220"/>
      <c r="C204" s="247" t="s">
        <v>304</v>
      </c>
      <c r="D204" s="223"/>
      <c r="E204" s="224">
        <v>420</v>
      </c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129</v>
      </c>
      <c r="AH204" s="212">
        <v>5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1" x14ac:dyDescent="0.2">
      <c r="A205" s="233">
        <v>48</v>
      </c>
      <c r="B205" s="234" t="s">
        <v>305</v>
      </c>
      <c r="C205" s="245" t="s">
        <v>306</v>
      </c>
      <c r="D205" s="235" t="s">
        <v>257</v>
      </c>
      <c r="E205" s="236">
        <v>10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6">
        <v>0.11840000000000001</v>
      </c>
      <c r="O205" s="236">
        <f>ROUND(E205*N205,2)</f>
        <v>1.18</v>
      </c>
      <c r="P205" s="236">
        <v>0</v>
      </c>
      <c r="Q205" s="236">
        <f>ROUND(E205*P205,2)</f>
        <v>0</v>
      </c>
      <c r="R205" s="238" t="s">
        <v>132</v>
      </c>
      <c r="S205" s="238" t="s">
        <v>133</v>
      </c>
      <c r="T205" s="239" t="s">
        <v>122</v>
      </c>
      <c r="U205" s="222">
        <v>0.92</v>
      </c>
      <c r="V205" s="222">
        <f>ROUND(E205*U205,2)</f>
        <v>9.1999999999999993</v>
      </c>
      <c r="W205" s="222"/>
      <c r="X205" s="222" t="s">
        <v>123</v>
      </c>
      <c r="Y205" s="222" t="s">
        <v>124</v>
      </c>
      <c r="Z205" s="212"/>
      <c r="AA205" s="212"/>
      <c r="AB205" s="212"/>
      <c r="AC205" s="212"/>
      <c r="AD205" s="212"/>
      <c r="AE205" s="212"/>
      <c r="AF205" s="212"/>
      <c r="AG205" s="212" t="s">
        <v>125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46" t="s">
        <v>307</v>
      </c>
      <c r="D206" s="240"/>
      <c r="E206" s="240"/>
      <c r="F206" s="240"/>
      <c r="G206" s="240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127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49" t="s">
        <v>308</v>
      </c>
      <c r="D207" s="243"/>
      <c r="E207" s="243"/>
      <c r="F207" s="243"/>
      <c r="G207" s="243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127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49" t="s">
        <v>309</v>
      </c>
      <c r="D208" s="243"/>
      <c r="E208" s="243"/>
      <c r="F208" s="243"/>
      <c r="G208" s="243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127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49" t="s">
        <v>310</v>
      </c>
      <c r="D209" s="243"/>
      <c r="E209" s="243"/>
      <c r="F209" s="243"/>
      <c r="G209" s="243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127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49" t="s">
        <v>444</v>
      </c>
      <c r="D210" s="243"/>
      <c r="E210" s="243"/>
      <c r="F210" s="243"/>
      <c r="G210" s="243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127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49" t="s">
        <v>311</v>
      </c>
      <c r="D211" s="243"/>
      <c r="E211" s="243"/>
      <c r="F211" s="243"/>
      <c r="G211" s="243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127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49" t="s">
        <v>312</v>
      </c>
      <c r="D212" s="243"/>
      <c r="E212" s="243"/>
      <c r="F212" s="243"/>
      <c r="G212" s="243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127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49" t="s">
        <v>313</v>
      </c>
      <c r="D213" s="243"/>
      <c r="E213" s="243"/>
      <c r="F213" s="243"/>
      <c r="G213" s="243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127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49" t="s">
        <v>126</v>
      </c>
      <c r="D214" s="243"/>
      <c r="E214" s="243"/>
      <c r="F214" s="243"/>
      <c r="G214" s="243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127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">
      <c r="A215" s="219"/>
      <c r="B215" s="220"/>
      <c r="C215" s="247" t="s">
        <v>314</v>
      </c>
      <c r="D215" s="223"/>
      <c r="E215" s="224">
        <v>10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129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33">
        <v>49</v>
      </c>
      <c r="B216" s="234" t="s">
        <v>315</v>
      </c>
      <c r="C216" s="245" t="s">
        <v>316</v>
      </c>
      <c r="D216" s="235" t="s">
        <v>140</v>
      </c>
      <c r="E216" s="236">
        <v>630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6">
        <v>9.0000000000000006E-5</v>
      </c>
      <c r="O216" s="236">
        <f>ROUND(E216*N216,2)</f>
        <v>0.06</v>
      </c>
      <c r="P216" s="236">
        <v>0</v>
      </c>
      <c r="Q216" s="236">
        <f>ROUND(E216*P216,2)</f>
        <v>0</v>
      </c>
      <c r="R216" s="238" t="s">
        <v>132</v>
      </c>
      <c r="S216" s="238" t="s">
        <v>133</v>
      </c>
      <c r="T216" s="239" t="s">
        <v>133</v>
      </c>
      <c r="U216" s="222">
        <v>0.02</v>
      </c>
      <c r="V216" s="222">
        <f>ROUND(E216*U216,2)</f>
        <v>12.6</v>
      </c>
      <c r="W216" s="222"/>
      <c r="X216" s="222" t="s">
        <v>123</v>
      </c>
      <c r="Y216" s="222" t="s">
        <v>124</v>
      </c>
      <c r="Z216" s="212"/>
      <c r="AA216" s="212"/>
      <c r="AB216" s="212"/>
      <c r="AC216" s="212"/>
      <c r="AD216" s="212"/>
      <c r="AE216" s="212"/>
      <c r="AF216" s="212"/>
      <c r="AG216" s="212" t="s">
        <v>125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">
      <c r="A217" s="219"/>
      <c r="B217" s="220"/>
      <c r="C217" s="246" t="s">
        <v>126</v>
      </c>
      <c r="D217" s="240"/>
      <c r="E217" s="240"/>
      <c r="F217" s="240"/>
      <c r="G217" s="240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127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">
      <c r="A218" s="219"/>
      <c r="B218" s="220"/>
      <c r="C218" s="247" t="s">
        <v>317</v>
      </c>
      <c r="D218" s="223"/>
      <c r="E218" s="224">
        <v>453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129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47" t="s">
        <v>318</v>
      </c>
      <c r="D219" s="223"/>
      <c r="E219" s="224">
        <v>177</v>
      </c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129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33">
        <v>50</v>
      </c>
      <c r="B220" s="234" t="s">
        <v>319</v>
      </c>
      <c r="C220" s="245" t="s">
        <v>320</v>
      </c>
      <c r="D220" s="235" t="s">
        <v>140</v>
      </c>
      <c r="E220" s="236">
        <v>1072</v>
      </c>
      <c r="F220" s="237"/>
      <c r="G220" s="238">
        <f>ROUND(E220*F220,2)</f>
        <v>0</v>
      </c>
      <c r="H220" s="237"/>
      <c r="I220" s="238">
        <f>ROUND(E220*H220,2)</f>
        <v>0</v>
      </c>
      <c r="J220" s="237"/>
      <c r="K220" s="238">
        <f>ROUND(E220*J220,2)</f>
        <v>0</v>
      </c>
      <c r="L220" s="238">
        <v>21</v>
      </c>
      <c r="M220" s="238">
        <f>G220*(1+L220/100)</f>
        <v>0</v>
      </c>
      <c r="N220" s="236">
        <v>1.8000000000000001E-4</v>
      </c>
      <c r="O220" s="236">
        <f>ROUND(E220*N220,2)</f>
        <v>0.19</v>
      </c>
      <c r="P220" s="236">
        <v>0</v>
      </c>
      <c r="Q220" s="236">
        <f>ROUND(E220*P220,2)</f>
        <v>0</v>
      </c>
      <c r="R220" s="238" t="s">
        <v>132</v>
      </c>
      <c r="S220" s="238" t="s">
        <v>133</v>
      </c>
      <c r="T220" s="239" t="s">
        <v>133</v>
      </c>
      <c r="U220" s="222">
        <v>0.04</v>
      </c>
      <c r="V220" s="222">
        <f>ROUND(E220*U220,2)</f>
        <v>42.88</v>
      </c>
      <c r="W220" s="222"/>
      <c r="X220" s="222" t="s">
        <v>123</v>
      </c>
      <c r="Y220" s="222" t="s">
        <v>124</v>
      </c>
      <c r="Z220" s="212"/>
      <c r="AA220" s="212"/>
      <c r="AB220" s="212"/>
      <c r="AC220" s="212"/>
      <c r="AD220" s="212"/>
      <c r="AE220" s="212"/>
      <c r="AF220" s="212"/>
      <c r="AG220" s="212" t="s">
        <v>125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46" t="s">
        <v>126</v>
      </c>
      <c r="D221" s="240"/>
      <c r="E221" s="240"/>
      <c r="F221" s="240"/>
      <c r="G221" s="240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127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47" t="s">
        <v>321</v>
      </c>
      <c r="D222" s="223"/>
      <c r="E222" s="224">
        <v>275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129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47" t="s">
        <v>322</v>
      </c>
      <c r="D223" s="223"/>
      <c r="E223" s="224">
        <v>797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129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33">
        <v>51</v>
      </c>
      <c r="B224" s="234" t="s">
        <v>323</v>
      </c>
      <c r="C224" s="245" t="s">
        <v>324</v>
      </c>
      <c r="D224" s="235" t="s">
        <v>140</v>
      </c>
      <c r="E224" s="236">
        <v>12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6">
        <v>3.5E-4</v>
      </c>
      <c r="O224" s="236">
        <f>ROUND(E224*N224,2)</f>
        <v>0</v>
      </c>
      <c r="P224" s="236">
        <v>0</v>
      </c>
      <c r="Q224" s="236">
        <f>ROUND(E224*P224,2)</f>
        <v>0</v>
      </c>
      <c r="R224" s="238" t="s">
        <v>132</v>
      </c>
      <c r="S224" s="238" t="s">
        <v>133</v>
      </c>
      <c r="T224" s="239" t="s">
        <v>133</v>
      </c>
      <c r="U224" s="222">
        <v>0.09</v>
      </c>
      <c r="V224" s="222">
        <f>ROUND(E224*U224,2)</f>
        <v>1.08</v>
      </c>
      <c r="W224" s="222"/>
      <c r="X224" s="222" t="s">
        <v>123</v>
      </c>
      <c r="Y224" s="222" t="s">
        <v>124</v>
      </c>
      <c r="Z224" s="212"/>
      <c r="AA224" s="212"/>
      <c r="AB224" s="212"/>
      <c r="AC224" s="212"/>
      <c r="AD224" s="212"/>
      <c r="AE224" s="212"/>
      <c r="AF224" s="212"/>
      <c r="AG224" s="212" t="s">
        <v>125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46" t="s">
        <v>126</v>
      </c>
      <c r="D225" s="240"/>
      <c r="E225" s="240"/>
      <c r="F225" s="240"/>
      <c r="G225" s="240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127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2.5" outlineLevel="1" x14ac:dyDescent="0.2">
      <c r="A226" s="233">
        <v>52</v>
      </c>
      <c r="B226" s="234" t="s">
        <v>325</v>
      </c>
      <c r="C226" s="245" t="s">
        <v>326</v>
      </c>
      <c r="D226" s="235" t="s">
        <v>120</v>
      </c>
      <c r="E226" s="236">
        <v>395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6">
        <v>7.6000000000000004E-4</v>
      </c>
      <c r="O226" s="236">
        <f>ROUND(E226*N226,2)</f>
        <v>0.3</v>
      </c>
      <c r="P226" s="236">
        <v>0</v>
      </c>
      <c r="Q226" s="236">
        <f>ROUND(E226*P226,2)</f>
        <v>0</v>
      </c>
      <c r="R226" s="238" t="s">
        <v>132</v>
      </c>
      <c r="S226" s="238" t="s">
        <v>133</v>
      </c>
      <c r="T226" s="239" t="s">
        <v>133</v>
      </c>
      <c r="U226" s="222">
        <v>0.31</v>
      </c>
      <c r="V226" s="222">
        <f>ROUND(E226*U226,2)</f>
        <v>122.45</v>
      </c>
      <c r="W226" s="222"/>
      <c r="X226" s="222" t="s">
        <v>123</v>
      </c>
      <c r="Y226" s="222" t="s">
        <v>124</v>
      </c>
      <c r="Z226" s="212"/>
      <c r="AA226" s="212"/>
      <c r="AB226" s="212"/>
      <c r="AC226" s="212"/>
      <c r="AD226" s="212"/>
      <c r="AE226" s="212"/>
      <c r="AF226" s="212"/>
      <c r="AG226" s="212" t="s">
        <v>125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19"/>
      <c r="B227" s="220"/>
      <c r="C227" s="246" t="s">
        <v>126</v>
      </c>
      <c r="D227" s="240"/>
      <c r="E227" s="240"/>
      <c r="F227" s="240"/>
      <c r="G227" s="240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127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2" x14ac:dyDescent="0.2">
      <c r="A228" s="219"/>
      <c r="B228" s="220"/>
      <c r="C228" s="247" t="s">
        <v>327</v>
      </c>
      <c r="D228" s="223"/>
      <c r="E228" s="224">
        <v>395</v>
      </c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129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33">
        <v>53</v>
      </c>
      <c r="B229" s="234" t="s">
        <v>328</v>
      </c>
      <c r="C229" s="245" t="s">
        <v>329</v>
      </c>
      <c r="D229" s="235" t="s">
        <v>140</v>
      </c>
      <c r="E229" s="236">
        <v>984</v>
      </c>
      <c r="F229" s="237"/>
      <c r="G229" s="238">
        <f>ROUND(E229*F229,2)</f>
        <v>0</v>
      </c>
      <c r="H229" s="237"/>
      <c r="I229" s="238">
        <f>ROUND(E229*H229,2)</f>
        <v>0</v>
      </c>
      <c r="J229" s="237"/>
      <c r="K229" s="238">
        <f>ROUND(E229*J229,2)</f>
        <v>0</v>
      </c>
      <c r="L229" s="238">
        <v>21</v>
      </c>
      <c r="M229" s="238">
        <f>G229*(1+L229/100)</f>
        <v>0</v>
      </c>
      <c r="N229" s="236">
        <v>0</v>
      </c>
      <c r="O229" s="236">
        <f>ROUND(E229*N229,2)</f>
        <v>0</v>
      </c>
      <c r="P229" s="236">
        <v>0</v>
      </c>
      <c r="Q229" s="236">
        <f>ROUND(E229*P229,2)</f>
        <v>0</v>
      </c>
      <c r="R229" s="238" t="s">
        <v>132</v>
      </c>
      <c r="S229" s="238" t="s">
        <v>133</v>
      </c>
      <c r="T229" s="239" t="s">
        <v>133</v>
      </c>
      <c r="U229" s="222">
        <v>0.01</v>
      </c>
      <c r="V229" s="222">
        <f>ROUND(E229*U229,2)</f>
        <v>9.84</v>
      </c>
      <c r="W229" s="222"/>
      <c r="X229" s="222" t="s">
        <v>123</v>
      </c>
      <c r="Y229" s="222" t="s">
        <v>124</v>
      </c>
      <c r="Z229" s="212"/>
      <c r="AA229" s="212"/>
      <c r="AB229" s="212"/>
      <c r="AC229" s="212"/>
      <c r="AD229" s="212"/>
      <c r="AE229" s="212"/>
      <c r="AF229" s="212"/>
      <c r="AG229" s="212" t="s">
        <v>125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">
      <c r="A230" s="219"/>
      <c r="B230" s="220"/>
      <c r="C230" s="248" t="s">
        <v>330</v>
      </c>
      <c r="D230" s="242"/>
      <c r="E230" s="242"/>
      <c r="F230" s="242"/>
      <c r="G230" s="24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142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49" t="s">
        <v>126</v>
      </c>
      <c r="D231" s="243"/>
      <c r="E231" s="243"/>
      <c r="F231" s="243"/>
      <c r="G231" s="243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127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">
      <c r="A232" s="219"/>
      <c r="B232" s="220"/>
      <c r="C232" s="247" t="s">
        <v>318</v>
      </c>
      <c r="D232" s="223"/>
      <c r="E232" s="224">
        <v>177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129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47" t="s">
        <v>322</v>
      </c>
      <c r="D233" s="223"/>
      <c r="E233" s="224">
        <v>797</v>
      </c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129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47" t="s">
        <v>331</v>
      </c>
      <c r="D234" s="223"/>
      <c r="E234" s="224">
        <v>10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129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33">
        <v>54</v>
      </c>
      <c r="B235" s="234" t="s">
        <v>332</v>
      </c>
      <c r="C235" s="245" t="s">
        <v>333</v>
      </c>
      <c r="D235" s="235" t="s">
        <v>120</v>
      </c>
      <c r="E235" s="236">
        <v>365</v>
      </c>
      <c r="F235" s="237"/>
      <c r="G235" s="238">
        <f>ROUND(E235*F235,2)</f>
        <v>0</v>
      </c>
      <c r="H235" s="237"/>
      <c r="I235" s="238">
        <f>ROUND(E235*H235,2)</f>
        <v>0</v>
      </c>
      <c r="J235" s="237"/>
      <c r="K235" s="238">
        <f>ROUND(E235*J235,2)</f>
        <v>0</v>
      </c>
      <c r="L235" s="238">
        <v>21</v>
      </c>
      <c r="M235" s="238">
        <f>G235*(1+L235/100)</f>
        <v>0</v>
      </c>
      <c r="N235" s="236">
        <v>0</v>
      </c>
      <c r="O235" s="236">
        <f>ROUND(E235*N235,2)</f>
        <v>0</v>
      </c>
      <c r="P235" s="236">
        <v>0</v>
      </c>
      <c r="Q235" s="236">
        <f>ROUND(E235*P235,2)</f>
        <v>0</v>
      </c>
      <c r="R235" s="238" t="s">
        <v>132</v>
      </c>
      <c r="S235" s="238" t="s">
        <v>133</v>
      </c>
      <c r="T235" s="239" t="s">
        <v>133</v>
      </c>
      <c r="U235" s="222">
        <v>0.13</v>
      </c>
      <c r="V235" s="222">
        <f>ROUND(E235*U235,2)</f>
        <v>47.45</v>
      </c>
      <c r="W235" s="222"/>
      <c r="X235" s="222" t="s">
        <v>123</v>
      </c>
      <c r="Y235" s="222" t="s">
        <v>124</v>
      </c>
      <c r="Z235" s="212"/>
      <c r="AA235" s="212"/>
      <c r="AB235" s="212"/>
      <c r="AC235" s="212"/>
      <c r="AD235" s="212"/>
      <c r="AE235" s="212"/>
      <c r="AF235" s="212"/>
      <c r="AG235" s="212" t="s">
        <v>125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">
      <c r="A236" s="219"/>
      <c r="B236" s="220"/>
      <c r="C236" s="248" t="s">
        <v>330</v>
      </c>
      <c r="D236" s="242"/>
      <c r="E236" s="242"/>
      <c r="F236" s="242"/>
      <c r="G236" s="24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142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49" t="s">
        <v>126</v>
      </c>
      <c r="D237" s="243"/>
      <c r="E237" s="243"/>
      <c r="F237" s="243"/>
      <c r="G237" s="243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127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2">
      <c r="A238" s="219"/>
      <c r="B238" s="220"/>
      <c r="C238" s="247" t="s">
        <v>334</v>
      </c>
      <c r="D238" s="223"/>
      <c r="E238" s="224">
        <v>365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129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ht="22.5" outlineLevel="1" x14ac:dyDescent="0.2">
      <c r="A239" s="233">
        <v>55</v>
      </c>
      <c r="B239" s="234" t="s">
        <v>335</v>
      </c>
      <c r="C239" s="245" t="s">
        <v>336</v>
      </c>
      <c r="D239" s="235" t="s">
        <v>140</v>
      </c>
      <c r="E239" s="236">
        <v>420</v>
      </c>
      <c r="F239" s="237"/>
      <c r="G239" s="238">
        <f>ROUND(E239*F239,2)</f>
        <v>0</v>
      </c>
      <c r="H239" s="237"/>
      <c r="I239" s="238">
        <f>ROUND(E239*H239,2)</f>
        <v>0</v>
      </c>
      <c r="J239" s="237"/>
      <c r="K239" s="238">
        <f>ROUND(E239*J239,2)</f>
        <v>0</v>
      </c>
      <c r="L239" s="238">
        <v>21</v>
      </c>
      <c r="M239" s="238">
        <f>G239*(1+L239/100)</f>
        <v>0</v>
      </c>
      <c r="N239" s="236">
        <v>0.15673999999999999</v>
      </c>
      <c r="O239" s="236">
        <f>ROUND(E239*N239,2)</f>
        <v>65.83</v>
      </c>
      <c r="P239" s="236">
        <v>0</v>
      </c>
      <c r="Q239" s="236">
        <f>ROUND(E239*P239,2)</f>
        <v>0</v>
      </c>
      <c r="R239" s="238" t="s">
        <v>132</v>
      </c>
      <c r="S239" s="238" t="s">
        <v>133</v>
      </c>
      <c r="T239" s="239" t="s">
        <v>133</v>
      </c>
      <c r="U239" s="222">
        <v>0.3</v>
      </c>
      <c r="V239" s="222">
        <f>ROUND(E239*U239,2)</f>
        <v>126</v>
      </c>
      <c r="W239" s="222"/>
      <c r="X239" s="222" t="s">
        <v>123</v>
      </c>
      <c r="Y239" s="222" t="s">
        <v>124</v>
      </c>
      <c r="Z239" s="212"/>
      <c r="AA239" s="212"/>
      <c r="AB239" s="212"/>
      <c r="AC239" s="212"/>
      <c r="AD239" s="212"/>
      <c r="AE239" s="212"/>
      <c r="AF239" s="212"/>
      <c r="AG239" s="212" t="s">
        <v>125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19"/>
      <c r="B240" s="220"/>
      <c r="C240" s="248" t="s">
        <v>337</v>
      </c>
      <c r="D240" s="242"/>
      <c r="E240" s="242"/>
      <c r="F240" s="242"/>
      <c r="G240" s="24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142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">
      <c r="A241" s="219"/>
      <c r="B241" s="220"/>
      <c r="C241" s="249" t="s">
        <v>126</v>
      </c>
      <c r="D241" s="243"/>
      <c r="E241" s="243"/>
      <c r="F241" s="243"/>
      <c r="G241" s="243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127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47" t="s">
        <v>338</v>
      </c>
      <c r="D242" s="223"/>
      <c r="E242" s="224">
        <v>265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129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47" t="s">
        <v>339</v>
      </c>
      <c r="D243" s="223"/>
      <c r="E243" s="224">
        <v>155</v>
      </c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129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33.75" outlineLevel="1" x14ac:dyDescent="0.2">
      <c r="A244" s="233">
        <v>56</v>
      </c>
      <c r="B244" s="234" t="s">
        <v>340</v>
      </c>
      <c r="C244" s="245" t="s">
        <v>341</v>
      </c>
      <c r="D244" s="235" t="s">
        <v>140</v>
      </c>
      <c r="E244" s="236">
        <v>410</v>
      </c>
      <c r="F244" s="237"/>
      <c r="G244" s="238">
        <f>ROUND(E244*F244,2)</f>
        <v>0</v>
      </c>
      <c r="H244" s="237"/>
      <c r="I244" s="238">
        <f>ROUND(E244*H244,2)</f>
        <v>0</v>
      </c>
      <c r="J244" s="237"/>
      <c r="K244" s="238">
        <f>ROUND(E244*J244,2)</f>
        <v>0</v>
      </c>
      <c r="L244" s="238">
        <v>21</v>
      </c>
      <c r="M244" s="238">
        <f>G244*(1+L244/100)</f>
        <v>0</v>
      </c>
      <c r="N244" s="236">
        <v>0.24657999999999999</v>
      </c>
      <c r="O244" s="236">
        <f>ROUND(E244*N244,2)</f>
        <v>101.1</v>
      </c>
      <c r="P244" s="236">
        <v>0</v>
      </c>
      <c r="Q244" s="236">
        <f>ROUND(E244*P244,2)</f>
        <v>0</v>
      </c>
      <c r="R244" s="238" t="s">
        <v>132</v>
      </c>
      <c r="S244" s="238" t="s">
        <v>133</v>
      </c>
      <c r="T244" s="239" t="s">
        <v>133</v>
      </c>
      <c r="U244" s="222">
        <v>0.27</v>
      </c>
      <c r="V244" s="222">
        <f>ROUND(E244*U244,2)</f>
        <v>110.7</v>
      </c>
      <c r="W244" s="222"/>
      <c r="X244" s="222" t="s">
        <v>123</v>
      </c>
      <c r="Y244" s="222" t="s">
        <v>124</v>
      </c>
      <c r="Z244" s="212"/>
      <c r="AA244" s="212"/>
      <c r="AB244" s="212"/>
      <c r="AC244" s="212"/>
      <c r="AD244" s="212"/>
      <c r="AE244" s="212"/>
      <c r="AF244" s="212"/>
      <c r="AG244" s="212" t="s">
        <v>125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48" t="s">
        <v>342</v>
      </c>
      <c r="D245" s="242"/>
      <c r="E245" s="242"/>
      <c r="F245" s="242"/>
      <c r="G245" s="24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142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49" t="s">
        <v>126</v>
      </c>
      <c r="D246" s="243"/>
      <c r="E246" s="243"/>
      <c r="F246" s="243"/>
      <c r="G246" s="243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127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2" x14ac:dyDescent="0.2">
      <c r="A247" s="219"/>
      <c r="B247" s="220"/>
      <c r="C247" s="247" t="s">
        <v>343</v>
      </c>
      <c r="D247" s="223"/>
      <c r="E247" s="224">
        <v>410</v>
      </c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129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ht="22.5" outlineLevel="1" x14ac:dyDescent="0.2">
      <c r="A248" s="233">
        <v>57</v>
      </c>
      <c r="B248" s="234" t="s">
        <v>344</v>
      </c>
      <c r="C248" s="245" t="s">
        <v>345</v>
      </c>
      <c r="D248" s="235" t="s">
        <v>140</v>
      </c>
      <c r="E248" s="236">
        <v>209</v>
      </c>
      <c r="F248" s="237"/>
      <c r="G248" s="238">
        <f>ROUND(E248*F248,2)</f>
        <v>0</v>
      </c>
      <c r="H248" s="237"/>
      <c r="I248" s="238">
        <f>ROUND(E248*H248,2)</f>
        <v>0</v>
      </c>
      <c r="J248" s="237"/>
      <c r="K248" s="238">
        <f>ROUND(E248*J248,2)</f>
        <v>0</v>
      </c>
      <c r="L248" s="238">
        <v>21</v>
      </c>
      <c r="M248" s="238">
        <f>G248*(1+L248/100)</f>
        <v>0</v>
      </c>
      <c r="N248" s="236">
        <v>0.11813</v>
      </c>
      <c r="O248" s="236">
        <f>ROUND(E248*N248,2)</f>
        <v>24.69</v>
      </c>
      <c r="P248" s="236">
        <v>0</v>
      </c>
      <c r="Q248" s="236">
        <f>ROUND(E248*P248,2)</f>
        <v>0</v>
      </c>
      <c r="R248" s="238" t="s">
        <v>132</v>
      </c>
      <c r="S248" s="238" t="s">
        <v>133</v>
      </c>
      <c r="T248" s="239" t="s">
        <v>133</v>
      </c>
      <c r="U248" s="222">
        <v>0.32</v>
      </c>
      <c r="V248" s="222">
        <f>ROUND(E248*U248,2)</f>
        <v>66.88</v>
      </c>
      <c r="W248" s="222"/>
      <c r="X248" s="222" t="s">
        <v>123</v>
      </c>
      <c r="Y248" s="222" t="s">
        <v>124</v>
      </c>
      <c r="Z248" s="212"/>
      <c r="AA248" s="212"/>
      <c r="AB248" s="212"/>
      <c r="AC248" s="212"/>
      <c r="AD248" s="212"/>
      <c r="AE248" s="212"/>
      <c r="AF248" s="212"/>
      <c r="AG248" s="212" t="s">
        <v>125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">
      <c r="A249" s="219"/>
      <c r="B249" s="220"/>
      <c r="C249" s="246" t="s">
        <v>126</v>
      </c>
      <c r="D249" s="240"/>
      <c r="E249" s="240"/>
      <c r="F249" s="240"/>
      <c r="G249" s="240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127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47" t="s">
        <v>346</v>
      </c>
      <c r="D250" s="223"/>
      <c r="E250" s="224">
        <v>209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129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33">
        <v>58</v>
      </c>
      <c r="B251" s="234" t="s">
        <v>347</v>
      </c>
      <c r="C251" s="245" t="s">
        <v>348</v>
      </c>
      <c r="D251" s="235" t="s">
        <v>140</v>
      </c>
      <c r="E251" s="236">
        <v>53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21</v>
      </c>
      <c r="M251" s="238">
        <f>G251*(1+L251/100)</f>
        <v>0</v>
      </c>
      <c r="N251" s="236">
        <v>0.1575</v>
      </c>
      <c r="O251" s="236">
        <f>ROUND(E251*N251,2)</f>
        <v>8.35</v>
      </c>
      <c r="P251" s="236">
        <v>0</v>
      </c>
      <c r="Q251" s="236">
        <f>ROUND(E251*P251,2)</f>
        <v>0</v>
      </c>
      <c r="R251" s="238" t="s">
        <v>132</v>
      </c>
      <c r="S251" s="238" t="s">
        <v>133</v>
      </c>
      <c r="T251" s="239" t="s">
        <v>133</v>
      </c>
      <c r="U251" s="222">
        <v>0.4</v>
      </c>
      <c r="V251" s="222">
        <f>ROUND(E251*U251,2)</f>
        <v>21.2</v>
      </c>
      <c r="W251" s="222"/>
      <c r="X251" s="222" t="s">
        <v>123</v>
      </c>
      <c r="Y251" s="222" t="s">
        <v>124</v>
      </c>
      <c r="Z251" s="212"/>
      <c r="AA251" s="212"/>
      <c r="AB251" s="212"/>
      <c r="AC251" s="212"/>
      <c r="AD251" s="212"/>
      <c r="AE251" s="212"/>
      <c r="AF251" s="212"/>
      <c r="AG251" s="212" t="s">
        <v>125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2">
      <c r="A252" s="219"/>
      <c r="B252" s="220"/>
      <c r="C252" s="246" t="s">
        <v>126</v>
      </c>
      <c r="D252" s="240"/>
      <c r="E252" s="240"/>
      <c r="F252" s="240"/>
      <c r="G252" s="240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127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47" t="s">
        <v>349</v>
      </c>
      <c r="D253" s="223"/>
      <c r="E253" s="224">
        <v>53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129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33">
        <v>59</v>
      </c>
      <c r="B254" s="234" t="s">
        <v>350</v>
      </c>
      <c r="C254" s="245" t="s">
        <v>351</v>
      </c>
      <c r="D254" s="235" t="s">
        <v>352</v>
      </c>
      <c r="E254" s="236">
        <v>9.9749999999999996</v>
      </c>
      <c r="F254" s="237"/>
      <c r="G254" s="238">
        <f>ROUND(E254*F254,2)</f>
        <v>0</v>
      </c>
      <c r="H254" s="237"/>
      <c r="I254" s="238">
        <f>ROUND(E254*H254,2)</f>
        <v>0</v>
      </c>
      <c r="J254" s="237"/>
      <c r="K254" s="238">
        <f>ROUND(E254*J254,2)</f>
        <v>0</v>
      </c>
      <c r="L254" s="238">
        <v>21</v>
      </c>
      <c r="M254" s="238">
        <f>G254*(1+L254/100)</f>
        <v>0</v>
      </c>
      <c r="N254" s="236">
        <v>1</v>
      </c>
      <c r="O254" s="236">
        <f>ROUND(E254*N254,2)</f>
        <v>9.98</v>
      </c>
      <c r="P254" s="236">
        <v>0</v>
      </c>
      <c r="Q254" s="236">
        <f>ROUND(E254*P254,2)</f>
        <v>0</v>
      </c>
      <c r="R254" s="238" t="s">
        <v>205</v>
      </c>
      <c r="S254" s="238" t="s">
        <v>133</v>
      </c>
      <c r="T254" s="239" t="s">
        <v>133</v>
      </c>
      <c r="U254" s="222">
        <v>0</v>
      </c>
      <c r="V254" s="222">
        <f>ROUND(E254*U254,2)</f>
        <v>0</v>
      </c>
      <c r="W254" s="222"/>
      <c r="X254" s="222" t="s">
        <v>206</v>
      </c>
      <c r="Y254" s="222" t="s">
        <v>124</v>
      </c>
      <c r="Z254" s="212"/>
      <c r="AA254" s="212"/>
      <c r="AB254" s="212"/>
      <c r="AC254" s="212"/>
      <c r="AD254" s="212"/>
      <c r="AE254" s="212"/>
      <c r="AF254" s="212"/>
      <c r="AG254" s="212" t="s">
        <v>207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2">
      <c r="A255" s="219"/>
      <c r="B255" s="220"/>
      <c r="C255" s="246" t="s">
        <v>126</v>
      </c>
      <c r="D255" s="240"/>
      <c r="E255" s="240"/>
      <c r="F255" s="240"/>
      <c r="G255" s="240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127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3">
        <v>60</v>
      </c>
      <c r="B256" s="234" t="s">
        <v>353</v>
      </c>
      <c r="C256" s="245" t="s">
        <v>354</v>
      </c>
      <c r="D256" s="235" t="s">
        <v>140</v>
      </c>
      <c r="E256" s="236">
        <v>45.5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21</v>
      </c>
      <c r="M256" s="238">
        <f>G256*(1+L256/100)</f>
        <v>0</v>
      </c>
      <c r="N256" s="236">
        <v>0</v>
      </c>
      <c r="O256" s="236">
        <f>ROUND(E256*N256,2)</f>
        <v>0</v>
      </c>
      <c r="P256" s="236">
        <v>0</v>
      </c>
      <c r="Q256" s="236">
        <f>ROUND(E256*P256,2)</f>
        <v>0</v>
      </c>
      <c r="R256" s="238"/>
      <c r="S256" s="238" t="s">
        <v>121</v>
      </c>
      <c r="T256" s="239" t="s">
        <v>122</v>
      </c>
      <c r="U256" s="222">
        <v>0</v>
      </c>
      <c r="V256" s="222">
        <f>ROUND(E256*U256,2)</f>
        <v>0</v>
      </c>
      <c r="W256" s="222"/>
      <c r="X256" s="222" t="s">
        <v>123</v>
      </c>
      <c r="Y256" s="222" t="s">
        <v>124</v>
      </c>
      <c r="Z256" s="212"/>
      <c r="AA256" s="212"/>
      <c r="AB256" s="212"/>
      <c r="AC256" s="212"/>
      <c r="AD256" s="212"/>
      <c r="AE256" s="212"/>
      <c r="AF256" s="212"/>
      <c r="AG256" s="212" t="s">
        <v>125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19"/>
      <c r="B257" s="220"/>
      <c r="C257" s="246" t="s">
        <v>355</v>
      </c>
      <c r="D257" s="240"/>
      <c r="E257" s="240"/>
      <c r="F257" s="240"/>
      <c r="G257" s="240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127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41" t="str">
        <f>C257</f>
        <v>Položka obsahuje kompletní dodávku štěrbinových žlabů včetně betonového lože C25/30 pro štěrbinové žlaby se zatížitelností D400.</v>
      </c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">
      <c r="A258" s="219"/>
      <c r="B258" s="220"/>
      <c r="C258" s="249" t="s">
        <v>126</v>
      </c>
      <c r="D258" s="243"/>
      <c r="E258" s="243"/>
      <c r="F258" s="243"/>
      <c r="G258" s="243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2"/>
      <c r="AA258" s="212"/>
      <c r="AB258" s="212"/>
      <c r="AC258" s="212"/>
      <c r="AD258" s="212"/>
      <c r="AE258" s="212"/>
      <c r="AF258" s="212"/>
      <c r="AG258" s="212" t="s">
        <v>127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47" t="s">
        <v>356</v>
      </c>
      <c r="D259" s="223"/>
      <c r="E259" s="224">
        <v>6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129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47" t="s">
        <v>357</v>
      </c>
      <c r="D260" s="223"/>
      <c r="E260" s="224">
        <v>12</v>
      </c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129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19"/>
      <c r="B261" s="220"/>
      <c r="C261" s="247" t="s">
        <v>358</v>
      </c>
      <c r="D261" s="223"/>
      <c r="E261" s="224">
        <v>12.5</v>
      </c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2"/>
      <c r="AA261" s="212"/>
      <c r="AB261" s="212"/>
      <c r="AC261" s="212"/>
      <c r="AD261" s="212"/>
      <c r="AE261" s="212"/>
      <c r="AF261" s="212"/>
      <c r="AG261" s="212" t="s">
        <v>129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2">
      <c r="A262" s="219"/>
      <c r="B262" s="220"/>
      <c r="C262" s="247" t="s">
        <v>359</v>
      </c>
      <c r="D262" s="223"/>
      <c r="E262" s="224">
        <v>9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129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47" t="s">
        <v>360</v>
      </c>
      <c r="D263" s="223"/>
      <c r="E263" s="224">
        <v>6</v>
      </c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22"/>
      <c r="Z263" s="212"/>
      <c r="AA263" s="212"/>
      <c r="AB263" s="212"/>
      <c r="AC263" s="212"/>
      <c r="AD263" s="212"/>
      <c r="AE263" s="212"/>
      <c r="AF263" s="212"/>
      <c r="AG263" s="212" t="s">
        <v>129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33">
        <v>61</v>
      </c>
      <c r="B264" s="234" t="s">
        <v>361</v>
      </c>
      <c r="C264" s="245" t="s">
        <v>362</v>
      </c>
      <c r="D264" s="235" t="s">
        <v>363</v>
      </c>
      <c r="E264" s="236">
        <v>1</v>
      </c>
      <c r="F264" s="237"/>
      <c r="G264" s="238">
        <f>ROUND(E264*F264,2)</f>
        <v>0</v>
      </c>
      <c r="H264" s="237"/>
      <c r="I264" s="238">
        <f>ROUND(E264*H264,2)</f>
        <v>0</v>
      </c>
      <c r="J264" s="237"/>
      <c r="K264" s="238">
        <f>ROUND(E264*J264,2)</f>
        <v>0</v>
      </c>
      <c r="L264" s="238">
        <v>21</v>
      </c>
      <c r="M264" s="238">
        <f>G264*(1+L264/100)</f>
        <v>0</v>
      </c>
      <c r="N264" s="236">
        <v>0</v>
      </c>
      <c r="O264" s="236">
        <f>ROUND(E264*N264,2)</f>
        <v>0</v>
      </c>
      <c r="P264" s="236">
        <v>0</v>
      </c>
      <c r="Q264" s="236">
        <f>ROUND(E264*P264,2)</f>
        <v>0</v>
      </c>
      <c r="R264" s="238"/>
      <c r="S264" s="238" t="s">
        <v>121</v>
      </c>
      <c r="T264" s="239" t="s">
        <v>122</v>
      </c>
      <c r="U264" s="222">
        <v>0</v>
      </c>
      <c r="V264" s="222">
        <f>ROUND(E264*U264,2)</f>
        <v>0</v>
      </c>
      <c r="W264" s="222"/>
      <c r="X264" s="222" t="s">
        <v>364</v>
      </c>
      <c r="Y264" s="222" t="s">
        <v>124</v>
      </c>
      <c r="Z264" s="212"/>
      <c r="AA264" s="212"/>
      <c r="AB264" s="212"/>
      <c r="AC264" s="212"/>
      <c r="AD264" s="212"/>
      <c r="AE264" s="212"/>
      <c r="AF264" s="212"/>
      <c r="AG264" s="212" t="s">
        <v>365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67.5" outlineLevel="2" x14ac:dyDescent="0.2">
      <c r="A265" s="219"/>
      <c r="B265" s="220"/>
      <c r="C265" s="246" t="s">
        <v>445</v>
      </c>
      <c r="D265" s="240"/>
      <c r="E265" s="240"/>
      <c r="F265" s="240"/>
      <c r="G265" s="240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22"/>
      <c r="Z265" s="212"/>
      <c r="AA265" s="212"/>
      <c r="AB265" s="212"/>
      <c r="AC265" s="212"/>
      <c r="AD265" s="212"/>
      <c r="AE265" s="212"/>
      <c r="AF265" s="212"/>
      <c r="AG265" s="212" t="s">
        <v>127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41" t="str">
        <f>C265</f>
        <v>V rámci provádění stavby bude provedena úprava poklopů vstupů do kolektoru ve správě Ostravských komunikací, a.s. (celkem 5 ks). Provede se demontáž stávajících krycích desek a poklopů, odbourání cihelných nadezdívek a odhalení vstupních šachet do kolektoru. Šachty budou opatřeny novou hydroizolační vrstvou. Bude provedena nadbetonávka hlavy šachty a osazení poklopy o nosnosti dle navrhovaného zatížení okolních zpevněných ploch. Podrobné technické řešení bude zpracováno v realizační dokumentaci stavby a toto bude se správcem projednáno a odsouhlaseno. Správce bude dohlížet na průběh stavebních úprav a tyto mu budou následně protokolárně předány spolu s dokumentací, potřebnými atesty a certifikáty.</v>
      </c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19"/>
      <c r="B266" s="220"/>
      <c r="C266" s="249" t="s">
        <v>366</v>
      </c>
      <c r="D266" s="243"/>
      <c r="E266" s="243"/>
      <c r="F266" s="243"/>
      <c r="G266" s="243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127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19"/>
      <c r="B267" s="220"/>
      <c r="C267" s="249" t="s">
        <v>307</v>
      </c>
      <c r="D267" s="243"/>
      <c r="E267" s="243"/>
      <c r="F267" s="243"/>
      <c r="G267" s="243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22"/>
      <c r="Z267" s="212"/>
      <c r="AA267" s="212"/>
      <c r="AB267" s="212"/>
      <c r="AC267" s="212"/>
      <c r="AD267" s="212"/>
      <c r="AE267" s="212"/>
      <c r="AF267" s="212"/>
      <c r="AG267" s="212" t="s">
        <v>127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x14ac:dyDescent="0.2">
      <c r="A268" s="226" t="s">
        <v>116</v>
      </c>
      <c r="B268" s="227" t="s">
        <v>79</v>
      </c>
      <c r="C268" s="244" t="s">
        <v>80</v>
      </c>
      <c r="D268" s="228"/>
      <c r="E268" s="229"/>
      <c r="F268" s="230"/>
      <c r="G268" s="230">
        <f>SUMIF(AG269:AG291,"&lt;&gt;NOR",G269:G291)</f>
        <v>0</v>
      </c>
      <c r="H268" s="230"/>
      <c r="I268" s="230">
        <f>SUM(I269:I291)</f>
        <v>0</v>
      </c>
      <c r="J268" s="230"/>
      <c r="K268" s="230">
        <f>SUM(K269:K291)</f>
        <v>0</v>
      </c>
      <c r="L268" s="230"/>
      <c r="M268" s="230">
        <f>SUM(M269:M291)</f>
        <v>0</v>
      </c>
      <c r="N268" s="229"/>
      <c r="O268" s="229">
        <f>SUM(O269:O291)</f>
        <v>0</v>
      </c>
      <c r="P268" s="229"/>
      <c r="Q268" s="229">
        <f>SUM(Q269:Q291)</f>
        <v>0</v>
      </c>
      <c r="R268" s="230"/>
      <c r="S268" s="230"/>
      <c r="T268" s="231"/>
      <c r="U268" s="225"/>
      <c r="V268" s="225">
        <f>SUM(V269:V291)</f>
        <v>118.21000000000001</v>
      </c>
      <c r="W268" s="225"/>
      <c r="X268" s="225"/>
      <c r="Y268" s="225"/>
      <c r="AG268" t="s">
        <v>117</v>
      </c>
    </row>
    <row r="269" spans="1:60" outlineLevel="1" x14ac:dyDescent="0.2">
      <c r="A269" s="233">
        <v>62</v>
      </c>
      <c r="B269" s="234" t="s">
        <v>367</v>
      </c>
      <c r="C269" s="245" t="s">
        <v>368</v>
      </c>
      <c r="D269" s="235" t="s">
        <v>352</v>
      </c>
      <c r="E269" s="236">
        <v>296.46839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6">
        <v>0</v>
      </c>
      <c r="O269" s="236">
        <f>ROUND(E269*N269,2)</f>
        <v>0</v>
      </c>
      <c r="P269" s="236">
        <v>0</v>
      </c>
      <c r="Q269" s="236">
        <f>ROUND(E269*P269,2)</f>
        <v>0</v>
      </c>
      <c r="R269" s="238" t="s">
        <v>132</v>
      </c>
      <c r="S269" s="238" t="s">
        <v>133</v>
      </c>
      <c r="T269" s="239" t="s">
        <v>133</v>
      </c>
      <c r="U269" s="222">
        <v>0.39</v>
      </c>
      <c r="V269" s="222">
        <f>ROUND(E269*U269,2)</f>
        <v>115.62</v>
      </c>
      <c r="W269" s="222"/>
      <c r="X269" s="222" t="s">
        <v>123</v>
      </c>
      <c r="Y269" s="222" t="s">
        <v>124</v>
      </c>
      <c r="Z269" s="212"/>
      <c r="AA269" s="212"/>
      <c r="AB269" s="212"/>
      <c r="AC269" s="212"/>
      <c r="AD269" s="212"/>
      <c r="AE269" s="212"/>
      <c r="AF269" s="212"/>
      <c r="AG269" s="212" t="s">
        <v>125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19"/>
      <c r="B270" s="220"/>
      <c r="C270" s="248" t="s">
        <v>369</v>
      </c>
      <c r="D270" s="242"/>
      <c r="E270" s="242"/>
      <c r="F270" s="242"/>
      <c r="G270" s="24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142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2">
      <c r="A271" s="219"/>
      <c r="B271" s="220"/>
      <c r="C271" s="249" t="s">
        <v>126</v>
      </c>
      <c r="D271" s="243"/>
      <c r="E271" s="243"/>
      <c r="F271" s="243"/>
      <c r="G271" s="243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2"/>
      <c r="AA271" s="212"/>
      <c r="AB271" s="212"/>
      <c r="AC271" s="212"/>
      <c r="AD271" s="212"/>
      <c r="AE271" s="212"/>
      <c r="AF271" s="212"/>
      <c r="AG271" s="212" t="s">
        <v>127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47" t="s">
        <v>370</v>
      </c>
      <c r="D272" s="223"/>
      <c r="E272" s="224">
        <v>9.9749999999999996</v>
      </c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129</v>
      </c>
      <c r="AH272" s="212">
        <v>6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47" t="s">
        <v>371</v>
      </c>
      <c r="D273" s="223"/>
      <c r="E273" s="224">
        <v>22.056000000000001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129</v>
      </c>
      <c r="AH273" s="212">
        <v>6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">
      <c r="A274" s="219"/>
      <c r="B274" s="220"/>
      <c r="C274" s="247" t="s">
        <v>372</v>
      </c>
      <c r="D274" s="223"/>
      <c r="E274" s="224">
        <v>6.92462</v>
      </c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22"/>
      <c r="Z274" s="212"/>
      <c r="AA274" s="212"/>
      <c r="AB274" s="212"/>
      <c r="AC274" s="212"/>
      <c r="AD274" s="212"/>
      <c r="AE274" s="212"/>
      <c r="AF274" s="212"/>
      <c r="AG274" s="212" t="s">
        <v>129</v>
      </c>
      <c r="AH274" s="212">
        <v>6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">
      <c r="A275" s="219"/>
      <c r="B275" s="220"/>
      <c r="C275" s="247" t="s">
        <v>373</v>
      </c>
      <c r="D275" s="223"/>
      <c r="E275" s="224">
        <v>254.40685999999999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129</v>
      </c>
      <c r="AH275" s="212">
        <v>6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19"/>
      <c r="B276" s="220"/>
      <c r="C276" s="247" t="s">
        <v>374</v>
      </c>
      <c r="D276" s="223"/>
      <c r="E276" s="224">
        <v>3.1059000000000001</v>
      </c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22"/>
      <c r="Z276" s="212"/>
      <c r="AA276" s="212"/>
      <c r="AB276" s="212"/>
      <c r="AC276" s="212"/>
      <c r="AD276" s="212"/>
      <c r="AE276" s="212"/>
      <c r="AF276" s="212"/>
      <c r="AG276" s="212" t="s">
        <v>129</v>
      </c>
      <c r="AH276" s="212">
        <v>6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ht="22.5" outlineLevel="1" x14ac:dyDescent="0.2">
      <c r="A277" s="233">
        <v>63</v>
      </c>
      <c r="B277" s="234" t="s">
        <v>375</v>
      </c>
      <c r="C277" s="245" t="s">
        <v>376</v>
      </c>
      <c r="D277" s="235" t="s">
        <v>352</v>
      </c>
      <c r="E277" s="236">
        <v>129.39750000000001</v>
      </c>
      <c r="F277" s="237"/>
      <c r="G277" s="238">
        <f>ROUND(E277*F277,2)</f>
        <v>0</v>
      </c>
      <c r="H277" s="237"/>
      <c r="I277" s="238">
        <f>ROUND(E277*H277,2)</f>
        <v>0</v>
      </c>
      <c r="J277" s="237"/>
      <c r="K277" s="238">
        <f>ROUND(E277*J277,2)</f>
        <v>0</v>
      </c>
      <c r="L277" s="238">
        <v>21</v>
      </c>
      <c r="M277" s="238">
        <f>G277*(1+L277/100)</f>
        <v>0</v>
      </c>
      <c r="N277" s="236">
        <v>0</v>
      </c>
      <c r="O277" s="236">
        <f>ROUND(E277*N277,2)</f>
        <v>0</v>
      </c>
      <c r="P277" s="236">
        <v>0</v>
      </c>
      <c r="Q277" s="236">
        <f>ROUND(E277*P277,2)</f>
        <v>0</v>
      </c>
      <c r="R277" s="238" t="s">
        <v>132</v>
      </c>
      <c r="S277" s="238" t="s">
        <v>133</v>
      </c>
      <c r="T277" s="239" t="s">
        <v>133</v>
      </c>
      <c r="U277" s="222">
        <v>0</v>
      </c>
      <c r="V277" s="222">
        <f>ROUND(E277*U277,2)</f>
        <v>0</v>
      </c>
      <c r="W277" s="222"/>
      <c r="X277" s="222" t="s">
        <v>123</v>
      </c>
      <c r="Y277" s="222" t="s">
        <v>124</v>
      </c>
      <c r="Z277" s="212"/>
      <c r="AA277" s="212"/>
      <c r="AB277" s="212"/>
      <c r="AC277" s="212"/>
      <c r="AD277" s="212"/>
      <c r="AE277" s="212"/>
      <c r="AF277" s="212"/>
      <c r="AG277" s="212" t="s">
        <v>125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48" t="s">
        <v>369</v>
      </c>
      <c r="D278" s="242"/>
      <c r="E278" s="242"/>
      <c r="F278" s="242"/>
      <c r="G278" s="24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2"/>
      <c r="AA278" s="212"/>
      <c r="AB278" s="212"/>
      <c r="AC278" s="212"/>
      <c r="AD278" s="212"/>
      <c r="AE278" s="212"/>
      <c r="AF278" s="212"/>
      <c r="AG278" s="212" t="s">
        <v>142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2">
      <c r="A279" s="219"/>
      <c r="B279" s="220"/>
      <c r="C279" s="249" t="s">
        <v>126</v>
      </c>
      <c r="D279" s="243"/>
      <c r="E279" s="243"/>
      <c r="F279" s="243"/>
      <c r="G279" s="243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127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">
      <c r="A280" s="219"/>
      <c r="B280" s="220"/>
      <c r="C280" s="247" t="s">
        <v>377</v>
      </c>
      <c r="D280" s="223"/>
      <c r="E280" s="224">
        <v>129.39750000000001</v>
      </c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2"/>
      <c r="AA280" s="212"/>
      <c r="AB280" s="212"/>
      <c r="AC280" s="212"/>
      <c r="AD280" s="212"/>
      <c r="AE280" s="212"/>
      <c r="AF280" s="212"/>
      <c r="AG280" s="212" t="s">
        <v>129</v>
      </c>
      <c r="AH280" s="212">
        <v>5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33">
        <v>64</v>
      </c>
      <c r="B281" s="234" t="s">
        <v>378</v>
      </c>
      <c r="C281" s="245" t="s">
        <v>379</v>
      </c>
      <c r="D281" s="235" t="s">
        <v>352</v>
      </c>
      <c r="E281" s="236">
        <v>129.39750000000001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36">
        <v>0</v>
      </c>
      <c r="O281" s="236">
        <f>ROUND(E281*N281,2)</f>
        <v>0</v>
      </c>
      <c r="P281" s="236">
        <v>0</v>
      </c>
      <c r="Q281" s="236">
        <f>ROUND(E281*P281,2)</f>
        <v>0</v>
      </c>
      <c r="R281" s="238" t="s">
        <v>132</v>
      </c>
      <c r="S281" s="238" t="s">
        <v>133</v>
      </c>
      <c r="T281" s="239" t="s">
        <v>133</v>
      </c>
      <c r="U281" s="222">
        <v>0.02</v>
      </c>
      <c r="V281" s="222">
        <f>ROUND(E281*U281,2)</f>
        <v>2.59</v>
      </c>
      <c r="W281" s="222"/>
      <c r="X281" s="222" t="s">
        <v>123</v>
      </c>
      <c r="Y281" s="222" t="s">
        <v>124</v>
      </c>
      <c r="Z281" s="212"/>
      <c r="AA281" s="212"/>
      <c r="AB281" s="212"/>
      <c r="AC281" s="212"/>
      <c r="AD281" s="212"/>
      <c r="AE281" s="212"/>
      <c r="AF281" s="212"/>
      <c r="AG281" s="212" t="s">
        <v>125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2">
      <c r="A282" s="219"/>
      <c r="B282" s="220"/>
      <c r="C282" s="248" t="s">
        <v>369</v>
      </c>
      <c r="D282" s="242"/>
      <c r="E282" s="242"/>
      <c r="F282" s="242"/>
      <c r="G282" s="24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2"/>
      <c r="AA282" s="212"/>
      <c r="AB282" s="212"/>
      <c r="AC282" s="212"/>
      <c r="AD282" s="212"/>
      <c r="AE282" s="212"/>
      <c r="AF282" s="212"/>
      <c r="AG282" s="212" t="s">
        <v>142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19"/>
      <c r="B283" s="220"/>
      <c r="C283" s="249" t="s">
        <v>126</v>
      </c>
      <c r="D283" s="243"/>
      <c r="E283" s="243"/>
      <c r="F283" s="243"/>
      <c r="G283" s="243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127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">
      <c r="A284" s="219"/>
      <c r="B284" s="220"/>
      <c r="C284" s="247" t="s">
        <v>380</v>
      </c>
      <c r="D284" s="223"/>
      <c r="E284" s="224">
        <v>45.634500000000003</v>
      </c>
      <c r="F284" s="222"/>
      <c r="G284" s="22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2"/>
      <c r="AA284" s="212"/>
      <c r="AB284" s="212"/>
      <c r="AC284" s="212"/>
      <c r="AD284" s="212"/>
      <c r="AE284" s="212"/>
      <c r="AF284" s="212"/>
      <c r="AG284" s="212" t="s">
        <v>129</v>
      </c>
      <c r="AH284" s="212">
        <v>6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47" t="s">
        <v>381</v>
      </c>
      <c r="D285" s="223"/>
      <c r="E285" s="224">
        <v>0.22500000000000001</v>
      </c>
      <c r="F285" s="222"/>
      <c r="G285" s="222"/>
      <c r="H285" s="222"/>
      <c r="I285" s="222"/>
      <c r="J285" s="222"/>
      <c r="K285" s="222"/>
      <c r="L285" s="222"/>
      <c r="M285" s="222"/>
      <c r="N285" s="221"/>
      <c r="O285" s="221"/>
      <c r="P285" s="221"/>
      <c r="Q285" s="221"/>
      <c r="R285" s="222"/>
      <c r="S285" s="222"/>
      <c r="T285" s="222"/>
      <c r="U285" s="222"/>
      <c r="V285" s="222"/>
      <c r="W285" s="222"/>
      <c r="X285" s="222"/>
      <c r="Y285" s="222"/>
      <c r="Z285" s="212"/>
      <c r="AA285" s="212"/>
      <c r="AB285" s="212"/>
      <c r="AC285" s="212"/>
      <c r="AD285" s="212"/>
      <c r="AE285" s="212"/>
      <c r="AF285" s="212"/>
      <c r="AG285" s="212" t="s">
        <v>129</v>
      </c>
      <c r="AH285" s="212">
        <v>6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47" t="s">
        <v>382</v>
      </c>
      <c r="D286" s="223"/>
      <c r="E286" s="224">
        <v>0.45450000000000002</v>
      </c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129</v>
      </c>
      <c r="AH286" s="212">
        <v>6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">
      <c r="A287" s="219"/>
      <c r="B287" s="220"/>
      <c r="C287" s="247" t="s">
        <v>383</v>
      </c>
      <c r="D287" s="223"/>
      <c r="E287" s="224">
        <v>83.083500000000001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129</v>
      </c>
      <c r="AH287" s="212">
        <v>6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22.5" outlineLevel="1" x14ac:dyDescent="0.2">
      <c r="A288" s="233">
        <v>65</v>
      </c>
      <c r="B288" s="234" t="s">
        <v>375</v>
      </c>
      <c r="C288" s="245" t="s">
        <v>376</v>
      </c>
      <c r="D288" s="235" t="s">
        <v>352</v>
      </c>
      <c r="E288" s="236">
        <v>296.46839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21</v>
      </c>
      <c r="M288" s="238">
        <f>G288*(1+L288/100)</f>
        <v>0</v>
      </c>
      <c r="N288" s="236">
        <v>0</v>
      </c>
      <c r="O288" s="236">
        <f>ROUND(E288*N288,2)</f>
        <v>0</v>
      </c>
      <c r="P288" s="236">
        <v>0</v>
      </c>
      <c r="Q288" s="236">
        <f>ROUND(E288*P288,2)</f>
        <v>0</v>
      </c>
      <c r="R288" s="238" t="s">
        <v>132</v>
      </c>
      <c r="S288" s="238" t="s">
        <v>133</v>
      </c>
      <c r="T288" s="239" t="s">
        <v>133</v>
      </c>
      <c r="U288" s="222">
        <v>0</v>
      </c>
      <c r="V288" s="222">
        <f>ROUND(E288*U288,2)</f>
        <v>0</v>
      </c>
      <c r="W288" s="222"/>
      <c r="X288" s="222" t="s">
        <v>123</v>
      </c>
      <c r="Y288" s="222" t="s">
        <v>124</v>
      </c>
      <c r="Z288" s="212"/>
      <c r="AA288" s="212"/>
      <c r="AB288" s="212"/>
      <c r="AC288" s="212"/>
      <c r="AD288" s="212"/>
      <c r="AE288" s="212"/>
      <c r="AF288" s="212"/>
      <c r="AG288" s="212" t="s">
        <v>125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">
      <c r="A289" s="219"/>
      <c r="B289" s="220"/>
      <c r="C289" s="248" t="s">
        <v>369</v>
      </c>
      <c r="D289" s="242"/>
      <c r="E289" s="242"/>
      <c r="F289" s="242"/>
      <c r="G289" s="24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142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">
      <c r="A290" s="219"/>
      <c r="B290" s="220"/>
      <c r="C290" s="249" t="s">
        <v>126</v>
      </c>
      <c r="D290" s="243"/>
      <c r="E290" s="243"/>
      <c r="F290" s="243"/>
      <c r="G290" s="243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22"/>
      <c r="Z290" s="212"/>
      <c r="AA290" s="212"/>
      <c r="AB290" s="212"/>
      <c r="AC290" s="212"/>
      <c r="AD290" s="212"/>
      <c r="AE290" s="212"/>
      <c r="AF290" s="212"/>
      <c r="AG290" s="212" t="s">
        <v>127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2" x14ac:dyDescent="0.2">
      <c r="A291" s="219"/>
      <c r="B291" s="220"/>
      <c r="C291" s="247" t="s">
        <v>384</v>
      </c>
      <c r="D291" s="223"/>
      <c r="E291" s="224">
        <v>296.46839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22"/>
      <c r="Z291" s="212"/>
      <c r="AA291" s="212"/>
      <c r="AB291" s="212"/>
      <c r="AC291" s="212"/>
      <c r="AD291" s="212"/>
      <c r="AE291" s="212"/>
      <c r="AF291" s="212"/>
      <c r="AG291" s="212" t="s">
        <v>129</v>
      </c>
      <c r="AH291" s="212">
        <v>5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x14ac:dyDescent="0.2">
      <c r="A292" s="226" t="s">
        <v>116</v>
      </c>
      <c r="B292" s="227" t="s">
        <v>83</v>
      </c>
      <c r="C292" s="244" t="s">
        <v>84</v>
      </c>
      <c r="D292" s="228"/>
      <c r="E292" s="229"/>
      <c r="F292" s="230"/>
      <c r="G292" s="230">
        <f>SUMIF(AG293:AG295,"&lt;&gt;NOR",G293:G295)</f>
        <v>0</v>
      </c>
      <c r="H292" s="230"/>
      <c r="I292" s="230">
        <f>SUM(I293:I295)</f>
        <v>0</v>
      </c>
      <c r="J292" s="230"/>
      <c r="K292" s="230">
        <f>SUM(K293:K295)</f>
        <v>0</v>
      </c>
      <c r="L292" s="230"/>
      <c r="M292" s="230">
        <f>SUM(M293:M295)</f>
        <v>0</v>
      </c>
      <c r="N292" s="229"/>
      <c r="O292" s="229">
        <f>SUM(O293:O295)</f>
        <v>0</v>
      </c>
      <c r="P292" s="229"/>
      <c r="Q292" s="229">
        <f>SUM(Q293:Q295)</f>
        <v>0</v>
      </c>
      <c r="R292" s="230"/>
      <c r="S292" s="230"/>
      <c r="T292" s="231"/>
      <c r="U292" s="225"/>
      <c r="V292" s="225">
        <f>SUM(V293:V295)</f>
        <v>0</v>
      </c>
      <c r="W292" s="225"/>
      <c r="X292" s="225"/>
      <c r="Y292" s="225"/>
      <c r="AG292" t="s">
        <v>117</v>
      </c>
    </row>
    <row r="293" spans="1:60" outlineLevel="1" x14ac:dyDescent="0.2">
      <c r="A293" s="233">
        <v>66</v>
      </c>
      <c r="B293" s="234" t="s">
        <v>385</v>
      </c>
      <c r="C293" s="245" t="s">
        <v>386</v>
      </c>
      <c r="D293" s="235" t="s">
        <v>352</v>
      </c>
      <c r="E293" s="236">
        <v>261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6">
        <v>0</v>
      </c>
      <c r="O293" s="236">
        <f>ROUND(E293*N293,2)</f>
        <v>0</v>
      </c>
      <c r="P293" s="236">
        <v>0</v>
      </c>
      <c r="Q293" s="236">
        <f>ROUND(E293*P293,2)</f>
        <v>0</v>
      </c>
      <c r="R293" s="238" t="s">
        <v>132</v>
      </c>
      <c r="S293" s="238" t="s">
        <v>133</v>
      </c>
      <c r="T293" s="239" t="s">
        <v>133</v>
      </c>
      <c r="U293" s="222">
        <v>0</v>
      </c>
      <c r="V293" s="222">
        <f>ROUND(E293*U293,2)</f>
        <v>0</v>
      </c>
      <c r="W293" s="222"/>
      <c r="X293" s="222" t="s">
        <v>123</v>
      </c>
      <c r="Y293" s="222" t="s">
        <v>124</v>
      </c>
      <c r="Z293" s="212"/>
      <c r="AA293" s="212"/>
      <c r="AB293" s="212"/>
      <c r="AC293" s="212"/>
      <c r="AD293" s="212"/>
      <c r="AE293" s="212"/>
      <c r="AF293" s="212"/>
      <c r="AG293" s="212" t="s">
        <v>125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2" x14ac:dyDescent="0.2">
      <c r="A294" s="219"/>
      <c r="B294" s="220"/>
      <c r="C294" s="246" t="s">
        <v>126</v>
      </c>
      <c r="D294" s="240"/>
      <c r="E294" s="240"/>
      <c r="F294" s="240"/>
      <c r="G294" s="240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127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47" t="s">
        <v>387</v>
      </c>
      <c r="D295" s="223"/>
      <c r="E295" s="224">
        <v>261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22"/>
      <c r="Z295" s="212"/>
      <c r="AA295" s="212"/>
      <c r="AB295" s="212"/>
      <c r="AC295" s="212"/>
      <c r="AD295" s="212"/>
      <c r="AE295" s="212"/>
      <c r="AF295" s="212"/>
      <c r="AG295" s="212" t="s">
        <v>129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x14ac:dyDescent="0.2">
      <c r="A296" s="226" t="s">
        <v>116</v>
      </c>
      <c r="B296" s="227" t="s">
        <v>85</v>
      </c>
      <c r="C296" s="244" t="s">
        <v>84</v>
      </c>
      <c r="D296" s="228"/>
      <c r="E296" s="229"/>
      <c r="F296" s="230"/>
      <c r="G296" s="230">
        <f>SUMIF(AG297:AG311,"&lt;&gt;NOR",G297:G311)</f>
        <v>0</v>
      </c>
      <c r="H296" s="230"/>
      <c r="I296" s="230">
        <f>SUM(I297:I311)</f>
        <v>0</v>
      </c>
      <c r="J296" s="230"/>
      <c r="K296" s="230">
        <f>SUM(K297:K311)</f>
        <v>0</v>
      </c>
      <c r="L296" s="230"/>
      <c r="M296" s="230">
        <f>SUM(M297:M311)</f>
        <v>0</v>
      </c>
      <c r="N296" s="229"/>
      <c r="O296" s="229">
        <f>SUM(O297:O311)</f>
        <v>0</v>
      </c>
      <c r="P296" s="229"/>
      <c r="Q296" s="229">
        <f>SUM(Q297:Q311)</f>
        <v>0</v>
      </c>
      <c r="R296" s="230"/>
      <c r="S296" s="230"/>
      <c r="T296" s="231"/>
      <c r="U296" s="225"/>
      <c r="V296" s="225">
        <f>SUM(V297:V311)</f>
        <v>317.94</v>
      </c>
      <c r="W296" s="225"/>
      <c r="X296" s="225"/>
      <c r="Y296" s="225"/>
      <c r="AG296" t="s">
        <v>117</v>
      </c>
    </row>
    <row r="297" spans="1:60" ht="22.5" outlineLevel="1" x14ac:dyDescent="0.2">
      <c r="A297" s="233">
        <v>67</v>
      </c>
      <c r="B297" s="234" t="s">
        <v>388</v>
      </c>
      <c r="C297" s="245" t="s">
        <v>389</v>
      </c>
      <c r="D297" s="235" t="s">
        <v>352</v>
      </c>
      <c r="E297" s="236">
        <v>127.6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6">
        <v>0</v>
      </c>
      <c r="O297" s="236">
        <f>ROUND(E297*N297,2)</f>
        <v>0</v>
      </c>
      <c r="P297" s="236">
        <v>0</v>
      </c>
      <c r="Q297" s="236">
        <f>ROUND(E297*P297,2)</f>
        <v>0</v>
      </c>
      <c r="R297" s="238" t="s">
        <v>390</v>
      </c>
      <c r="S297" s="238" t="s">
        <v>391</v>
      </c>
      <c r="T297" s="239" t="s">
        <v>391</v>
      </c>
      <c r="U297" s="222">
        <v>0</v>
      </c>
      <c r="V297" s="222">
        <f>ROUND(E297*U297,2)</f>
        <v>0</v>
      </c>
      <c r="W297" s="222"/>
      <c r="X297" s="222" t="s">
        <v>123</v>
      </c>
      <c r="Y297" s="222" t="s">
        <v>124</v>
      </c>
      <c r="Z297" s="212"/>
      <c r="AA297" s="212"/>
      <c r="AB297" s="212"/>
      <c r="AC297" s="212"/>
      <c r="AD297" s="212"/>
      <c r="AE297" s="212"/>
      <c r="AF297" s="212"/>
      <c r="AG297" s="212" t="s">
        <v>125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19"/>
      <c r="B298" s="220"/>
      <c r="C298" s="246" t="s">
        <v>126</v>
      </c>
      <c r="D298" s="240"/>
      <c r="E298" s="240"/>
      <c r="F298" s="240"/>
      <c r="G298" s="240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127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2">
      <c r="A299" s="219"/>
      <c r="B299" s="220"/>
      <c r="C299" s="247" t="s">
        <v>392</v>
      </c>
      <c r="D299" s="223"/>
      <c r="E299" s="224">
        <v>127.6</v>
      </c>
      <c r="F299" s="222"/>
      <c r="G299" s="222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22"/>
      <c r="Z299" s="212"/>
      <c r="AA299" s="212"/>
      <c r="AB299" s="212"/>
      <c r="AC299" s="212"/>
      <c r="AD299" s="212"/>
      <c r="AE299" s="212"/>
      <c r="AF299" s="212"/>
      <c r="AG299" s="212" t="s">
        <v>129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33">
        <v>68</v>
      </c>
      <c r="B300" s="234" t="s">
        <v>393</v>
      </c>
      <c r="C300" s="245" t="s">
        <v>394</v>
      </c>
      <c r="D300" s="235" t="s">
        <v>352</v>
      </c>
      <c r="E300" s="236">
        <v>72.1875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6">
        <v>0</v>
      </c>
      <c r="O300" s="236">
        <f>ROUND(E300*N300,2)</f>
        <v>0</v>
      </c>
      <c r="P300" s="236">
        <v>0</v>
      </c>
      <c r="Q300" s="236">
        <f>ROUND(E300*P300,2)</f>
        <v>0</v>
      </c>
      <c r="R300" s="238" t="s">
        <v>390</v>
      </c>
      <c r="S300" s="238" t="s">
        <v>133</v>
      </c>
      <c r="T300" s="239" t="s">
        <v>133</v>
      </c>
      <c r="U300" s="222">
        <v>0</v>
      </c>
      <c r="V300" s="222">
        <f>ROUND(E300*U300,2)</f>
        <v>0</v>
      </c>
      <c r="W300" s="222"/>
      <c r="X300" s="222" t="s">
        <v>123</v>
      </c>
      <c r="Y300" s="222" t="s">
        <v>124</v>
      </c>
      <c r="Z300" s="212"/>
      <c r="AA300" s="212"/>
      <c r="AB300" s="212"/>
      <c r="AC300" s="212"/>
      <c r="AD300" s="212"/>
      <c r="AE300" s="212"/>
      <c r="AF300" s="212"/>
      <c r="AG300" s="212" t="s">
        <v>125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2">
      <c r="A301" s="219"/>
      <c r="B301" s="220"/>
      <c r="C301" s="246" t="s">
        <v>126</v>
      </c>
      <c r="D301" s="240"/>
      <c r="E301" s="240"/>
      <c r="F301" s="240"/>
      <c r="G301" s="240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22"/>
      <c r="Z301" s="212"/>
      <c r="AA301" s="212"/>
      <c r="AB301" s="212"/>
      <c r="AC301" s="212"/>
      <c r="AD301" s="212"/>
      <c r="AE301" s="212"/>
      <c r="AF301" s="212"/>
      <c r="AG301" s="212" t="s">
        <v>127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47" t="s">
        <v>395</v>
      </c>
      <c r="D302" s="223"/>
      <c r="E302" s="224">
        <v>24.0625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129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47" t="s">
        <v>396</v>
      </c>
      <c r="D303" s="223"/>
      <c r="E303" s="224">
        <v>48.125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22"/>
      <c r="Z303" s="212"/>
      <c r="AA303" s="212"/>
      <c r="AB303" s="212"/>
      <c r="AC303" s="212"/>
      <c r="AD303" s="212"/>
      <c r="AE303" s="212"/>
      <c r="AF303" s="212"/>
      <c r="AG303" s="212" t="s">
        <v>129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ht="22.5" outlineLevel="1" x14ac:dyDescent="0.2">
      <c r="A304" s="233">
        <v>69</v>
      </c>
      <c r="B304" s="234" t="s">
        <v>397</v>
      </c>
      <c r="C304" s="245" t="s">
        <v>398</v>
      </c>
      <c r="D304" s="235" t="s">
        <v>352</v>
      </c>
      <c r="E304" s="236">
        <v>460.78750000000002</v>
      </c>
      <c r="F304" s="237"/>
      <c r="G304" s="238">
        <f>ROUND(E304*F304,2)</f>
        <v>0</v>
      </c>
      <c r="H304" s="237"/>
      <c r="I304" s="238">
        <f>ROUND(E304*H304,2)</f>
        <v>0</v>
      </c>
      <c r="J304" s="237"/>
      <c r="K304" s="238">
        <f>ROUND(E304*J304,2)</f>
        <v>0</v>
      </c>
      <c r="L304" s="238">
        <v>21</v>
      </c>
      <c r="M304" s="238">
        <f>G304*(1+L304/100)</f>
        <v>0</v>
      </c>
      <c r="N304" s="236">
        <v>0</v>
      </c>
      <c r="O304" s="236">
        <f>ROUND(E304*N304,2)</f>
        <v>0</v>
      </c>
      <c r="P304" s="236">
        <v>0</v>
      </c>
      <c r="Q304" s="236">
        <f>ROUND(E304*P304,2)</f>
        <v>0</v>
      </c>
      <c r="R304" s="238" t="s">
        <v>132</v>
      </c>
      <c r="S304" s="238" t="s">
        <v>133</v>
      </c>
      <c r="T304" s="239" t="s">
        <v>133</v>
      </c>
      <c r="U304" s="222">
        <v>0.69</v>
      </c>
      <c r="V304" s="222">
        <f>ROUND(E304*U304,2)</f>
        <v>317.94</v>
      </c>
      <c r="W304" s="222"/>
      <c r="X304" s="222" t="s">
        <v>123</v>
      </c>
      <c r="Y304" s="222" t="s">
        <v>124</v>
      </c>
      <c r="Z304" s="212"/>
      <c r="AA304" s="212"/>
      <c r="AB304" s="212"/>
      <c r="AC304" s="212"/>
      <c r="AD304" s="212"/>
      <c r="AE304" s="212"/>
      <c r="AF304" s="212"/>
      <c r="AG304" s="212" t="s">
        <v>125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2" x14ac:dyDescent="0.2">
      <c r="A305" s="219"/>
      <c r="B305" s="220"/>
      <c r="C305" s="246" t="s">
        <v>126</v>
      </c>
      <c r="D305" s="240"/>
      <c r="E305" s="240"/>
      <c r="F305" s="240"/>
      <c r="G305" s="240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22"/>
      <c r="Z305" s="212"/>
      <c r="AA305" s="212"/>
      <c r="AB305" s="212"/>
      <c r="AC305" s="212"/>
      <c r="AD305" s="212"/>
      <c r="AE305" s="212"/>
      <c r="AF305" s="212"/>
      <c r="AG305" s="212" t="s">
        <v>127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47" t="s">
        <v>399</v>
      </c>
      <c r="D306" s="223"/>
      <c r="E306" s="224">
        <v>72.1875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129</v>
      </c>
      <c r="AH306" s="212">
        <v>5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">
      <c r="A307" s="219"/>
      <c r="B307" s="220"/>
      <c r="C307" s="247" t="s">
        <v>400</v>
      </c>
      <c r="D307" s="223"/>
      <c r="E307" s="224">
        <v>127.6</v>
      </c>
      <c r="F307" s="222"/>
      <c r="G307" s="222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22"/>
      <c r="Z307" s="212"/>
      <c r="AA307" s="212"/>
      <c r="AB307" s="212"/>
      <c r="AC307" s="212"/>
      <c r="AD307" s="212"/>
      <c r="AE307" s="212"/>
      <c r="AF307" s="212"/>
      <c r="AG307" s="212" t="s">
        <v>129</v>
      </c>
      <c r="AH307" s="212">
        <v>5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19"/>
      <c r="B308" s="220"/>
      <c r="C308" s="247" t="s">
        <v>401</v>
      </c>
      <c r="D308" s="223"/>
      <c r="E308" s="224">
        <v>261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129</v>
      </c>
      <c r="AH308" s="212">
        <v>5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2.5" outlineLevel="1" x14ac:dyDescent="0.2">
      <c r="A309" s="233">
        <v>70</v>
      </c>
      <c r="B309" s="234" t="s">
        <v>402</v>
      </c>
      <c r="C309" s="245" t="s">
        <v>403</v>
      </c>
      <c r="D309" s="235" t="s">
        <v>352</v>
      </c>
      <c r="E309" s="236">
        <v>1382.3625</v>
      </c>
      <c r="F309" s="237"/>
      <c r="G309" s="238">
        <f>ROUND(E309*F309,2)</f>
        <v>0</v>
      </c>
      <c r="H309" s="237"/>
      <c r="I309" s="238">
        <f>ROUND(E309*H309,2)</f>
        <v>0</v>
      </c>
      <c r="J309" s="237"/>
      <c r="K309" s="238">
        <f>ROUND(E309*J309,2)</f>
        <v>0</v>
      </c>
      <c r="L309" s="238">
        <v>21</v>
      </c>
      <c r="M309" s="238">
        <f>G309*(1+L309/100)</f>
        <v>0</v>
      </c>
      <c r="N309" s="236">
        <v>0</v>
      </c>
      <c r="O309" s="236">
        <f>ROUND(E309*N309,2)</f>
        <v>0</v>
      </c>
      <c r="P309" s="236">
        <v>0</v>
      </c>
      <c r="Q309" s="236">
        <f>ROUND(E309*P309,2)</f>
        <v>0</v>
      </c>
      <c r="R309" s="238" t="s">
        <v>132</v>
      </c>
      <c r="S309" s="238" t="s">
        <v>133</v>
      </c>
      <c r="T309" s="239" t="s">
        <v>133</v>
      </c>
      <c r="U309" s="222">
        <v>0</v>
      </c>
      <c r="V309" s="222">
        <f>ROUND(E309*U309,2)</f>
        <v>0</v>
      </c>
      <c r="W309" s="222"/>
      <c r="X309" s="222" t="s">
        <v>123</v>
      </c>
      <c r="Y309" s="222" t="s">
        <v>124</v>
      </c>
      <c r="Z309" s="212"/>
      <c r="AA309" s="212"/>
      <c r="AB309" s="212"/>
      <c r="AC309" s="212"/>
      <c r="AD309" s="212"/>
      <c r="AE309" s="212"/>
      <c r="AF309" s="212"/>
      <c r="AG309" s="212" t="s">
        <v>125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2" x14ac:dyDescent="0.2">
      <c r="A310" s="219"/>
      <c r="B310" s="220"/>
      <c r="C310" s="246" t="s">
        <v>126</v>
      </c>
      <c r="D310" s="240"/>
      <c r="E310" s="240"/>
      <c r="F310" s="240"/>
      <c r="G310" s="240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127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19"/>
      <c r="B311" s="220"/>
      <c r="C311" s="247" t="s">
        <v>404</v>
      </c>
      <c r="D311" s="223"/>
      <c r="E311" s="224">
        <v>1382.3625</v>
      </c>
      <c r="F311" s="222"/>
      <c r="G311" s="222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22"/>
      <c r="Z311" s="212"/>
      <c r="AA311" s="212"/>
      <c r="AB311" s="212"/>
      <c r="AC311" s="212"/>
      <c r="AD311" s="212"/>
      <c r="AE311" s="212"/>
      <c r="AF311" s="212"/>
      <c r="AG311" s="212" t="s">
        <v>129</v>
      </c>
      <c r="AH311" s="212">
        <v>5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x14ac:dyDescent="0.2">
      <c r="A312" s="226" t="s">
        <v>116</v>
      </c>
      <c r="B312" s="227" t="s">
        <v>88</v>
      </c>
      <c r="C312" s="244" t="s">
        <v>28</v>
      </c>
      <c r="D312" s="228"/>
      <c r="E312" s="229"/>
      <c r="F312" s="230"/>
      <c r="G312" s="230">
        <f>SUMIF(AG313:AG315,"&lt;&gt;NOR",G313:G315)</f>
        <v>0</v>
      </c>
      <c r="H312" s="230"/>
      <c r="I312" s="230">
        <f>SUM(I313:I315)</f>
        <v>0</v>
      </c>
      <c r="J312" s="230"/>
      <c r="K312" s="230">
        <f>SUM(K313:K315)</f>
        <v>0</v>
      </c>
      <c r="L312" s="230"/>
      <c r="M312" s="230">
        <f>SUM(M313:M315)</f>
        <v>0</v>
      </c>
      <c r="N312" s="229"/>
      <c r="O312" s="229">
        <f>SUM(O313:O315)</f>
        <v>0</v>
      </c>
      <c r="P312" s="229"/>
      <c r="Q312" s="229">
        <f>SUM(Q313:Q315)</f>
        <v>0</v>
      </c>
      <c r="R312" s="230"/>
      <c r="S312" s="230"/>
      <c r="T312" s="231"/>
      <c r="U312" s="225"/>
      <c r="V312" s="225">
        <f>SUM(V313:V315)</f>
        <v>0</v>
      </c>
      <c r="W312" s="225"/>
      <c r="X312" s="225"/>
      <c r="Y312" s="225"/>
      <c r="AG312" t="s">
        <v>117</v>
      </c>
    </row>
    <row r="313" spans="1:60" outlineLevel="1" x14ac:dyDescent="0.2">
      <c r="A313" s="233">
        <v>71</v>
      </c>
      <c r="B313" s="234" t="s">
        <v>405</v>
      </c>
      <c r="C313" s="245" t="s">
        <v>406</v>
      </c>
      <c r="D313" s="235" t="s">
        <v>363</v>
      </c>
      <c r="E313" s="236">
        <v>1</v>
      </c>
      <c r="F313" s="237"/>
      <c r="G313" s="238">
        <f>ROUND(E313*F313,2)</f>
        <v>0</v>
      </c>
      <c r="H313" s="237"/>
      <c r="I313" s="238">
        <f>ROUND(E313*H313,2)</f>
        <v>0</v>
      </c>
      <c r="J313" s="237"/>
      <c r="K313" s="238">
        <f>ROUND(E313*J313,2)</f>
        <v>0</v>
      </c>
      <c r="L313" s="238">
        <v>21</v>
      </c>
      <c r="M313" s="238">
        <f>G313*(1+L313/100)</f>
        <v>0</v>
      </c>
      <c r="N313" s="236">
        <v>0</v>
      </c>
      <c r="O313" s="236">
        <f>ROUND(E313*N313,2)</f>
        <v>0</v>
      </c>
      <c r="P313" s="236">
        <v>0</v>
      </c>
      <c r="Q313" s="236">
        <f>ROUND(E313*P313,2)</f>
        <v>0</v>
      </c>
      <c r="R313" s="238"/>
      <c r="S313" s="238" t="s">
        <v>133</v>
      </c>
      <c r="T313" s="239" t="s">
        <v>122</v>
      </c>
      <c r="U313" s="222">
        <v>0</v>
      </c>
      <c r="V313" s="222">
        <f>ROUND(E313*U313,2)</f>
        <v>0</v>
      </c>
      <c r="W313" s="222"/>
      <c r="X313" s="222" t="s">
        <v>364</v>
      </c>
      <c r="Y313" s="222" t="s">
        <v>124</v>
      </c>
      <c r="Z313" s="212"/>
      <c r="AA313" s="212"/>
      <c r="AB313" s="212"/>
      <c r="AC313" s="212"/>
      <c r="AD313" s="212"/>
      <c r="AE313" s="212"/>
      <c r="AF313" s="212"/>
      <c r="AG313" s="212" t="s">
        <v>407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ht="45" outlineLevel="2" x14ac:dyDescent="0.2">
      <c r="A314" s="219"/>
      <c r="B314" s="220"/>
      <c r="C314" s="246" t="s">
        <v>408</v>
      </c>
      <c r="D314" s="240"/>
      <c r="E314" s="240"/>
      <c r="F314" s="240"/>
      <c r="G314" s="240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127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41" t="str">
        <f>C314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19"/>
      <c r="B315" s="220"/>
      <c r="C315" s="249" t="s">
        <v>126</v>
      </c>
      <c r="D315" s="243"/>
      <c r="E315" s="243"/>
      <c r="F315" s="243"/>
      <c r="G315" s="243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22"/>
      <c r="Z315" s="212"/>
      <c r="AA315" s="212"/>
      <c r="AB315" s="212"/>
      <c r="AC315" s="212"/>
      <c r="AD315" s="212"/>
      <c r="AE315" s="212"/>
      <c r="AF315" s="212"/>
      <c r="AG315" s="212" t="s">
        <v>127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x14ac:dyDescent="0.2">
      <c r="A316" s="226" t="s">
        <v>116</v>
      </c>
      <c r="B316" s="227" t="s">
        <v>87</v>
      </c>
      <c r="C316" s="244" t="s">
        <v>27</v>
      </c>
      <c r="D316" s="228"/>
      <c r="E316" s="229"/>
      <c r="F316" s="230"/>
      <c r="G316" s="230">
        <f>SUMIF(AG317:AG335,"&lt;&gt;NOR",G317:G335)</f>
        <v>0</v>
      </c>
      <c r="H316" s="230"/>
      <c r="I316" s="230">
        <f>SUM(I317:I335)</f>
        <v>0</v>
      </c>
      <c r="J316" s="230"/>
      <c r="K316" s="230">
        <f>SUM(K317:K335)</f>
        <v>0</v>
      </c>
      <c r="L316" s="230"/>
      <c r="M316" s="230">
        <f>SUM(M317:M335)</f>
        <v>0</v>
      </c>
      <c r="N316" s="229"/>
      <c r="O316" s="229">
        <f>SUM(O317:O335)</f>
        <v>0</v>
      </c>
      <c r="P316" s="229"/>
      <c r="Q316" s="229">
        <f>SUM(Q317:Q335)</f>
        <v>0</v>
      </c>
      <c r="R316" s="230"/>
      <c r="S316" s="230"/>
      <c r="T316" s="231"/>
      <c r="U316" s="225"/>
      <c r="V316" s="225">
        <f>SUM(V317:V335)</f>
        <v>0</v>
      </c>
      <c r="W316" s="225"/>
      <c r="X316" s="225"/>
      <c r="Y316" s="225"/>
      <c r="AG316" t="s">
        <v>117</v>
      </c>
    </row>
    <row r="317" spans="1:60" outlineLevel="1" x14ac:dyDescent="0.2">
      <c r="A317" s="233">
        <v>72</v>
      </c>
      <c r="B317" s="234" t="s">
        <v>409</v>
      </c>
      <c r="C317" s="245" t="s">
        <v>410</v>
      </c>
      <c r="D317" s="235" t="s">
        <v>363</v>
      </c>
      <c r="E317" s="236">
        <v>1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36">
        <v>0</v>
      </c>
      <c r="O317" s="236">
        <f>ROUND(E317*N317,2)</f>
        <v>0</v>
      </c>
      <c r="P317" s="236">
        <v>0</v>
      </c>
      <c r="Q317" s="236">
        <f>ROUND(E317*P317,2)</f>
        <v>0</v>
      </c>
      <c r="R317" s="238"/>
      <c r="S317" s="238" t="s">
        <v>133</v>
      </c>
      <c r="T317" s="239" t="s">
        <v>122</v>
      </c>
      <c r="U317" s="222">
        <v>0</v>
      </c>
      <c r="V317" s="222">
        <f>ROUND(E317*U317,2)</f>
        <v>0</v>
      </c>
      <c r="W317" s="222"/>
      <c r="X317" s="222" t="s">
        <v>364</v>
      </c>
      <c r="Y317" s="222" t="s">
        <v>124</v>
      </c>
      <c r="Z317" s="212"/>
      <c r="AA317" s="212"/>
      <c r="AB317" s="212"/>
      <c r="AC317" s="212"/>
      <c r="AD317" s="212"/>
      <c r="AE317" s="212"/>
      <c r="AF317" s="212"/>
      <c r="AG317" s="212" t="s">
        <v>407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46" t="s">
        <v>446</v>
      </c>
      <c r="D318" s="240"/>
      <c r="E318" s="240"/>
      <c r="F318" s="240"/>
      <c r="G318" s="240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127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ht="22.5" outlineLevel="3" x14ac:dyDescent="0.2">
      <c r="A319" s="219"/>
      <c r="B319" s="220"/>
      <c r="C319" s="249" t="s">
        <v>411</v>
      </c>
      <c r="D319" s="243"/>
      <c r="E319" s="243"/>
      <c r="F319" s="243"/>
      <c r="G319" s="243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22"/>
      <c r="Z319" s="212"/>
      <c r="AA319" s="212"/>
      <c r="AB319" s="212"/>
      <c r="AC319" s="212"/>
      <c r="AD319" s="212"/>
      <c r="AE319" s="212"/>
      <c r="AF319" s="212"/>
      <c r="AG319" s="212" t="s">
        <v>127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41" t="str">
        <f>C319</f>
        <v>Vyhotovení protokolu o vytyčení stavby se seznamem souřadnic vytyčených bodů a jejich polohopisnými (S-JTSK) a výškopisnými (Bpv) hodnotami.</v>
      </c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">
      <c r="A320" s="219"/>
      <c r="B320" s="220"/>
      <c r="C320" s="249" t="s">
        <v>126</v>
      </c>
      <c r="D320" s="243"/>
      <c r="E320" s="243"/>
      <c r="F320" s="243"/>
      <c r="G320" s="243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127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33">
        <v>73</v>
      </c>
      <c r="B321" s="234" t="s">
        <v>412</v>
      </c>
      <c r="C321" s="245" t="s">
        <v>413</v>
      </c>
      <c r="D321" s="235" t="s">
        <v>363</v>
      </c>
      <c r="E321" s="236">
        <v>1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6">
        <v>0</v>
      </c>
      <c r="O321" s="236">
        <f>ROUND(E321*N321,2)</f>
        <v>0</v>
      </c>
      <c r="P321" s="236">
        <v>0</v>
      </c>
      <c r="Q321" s="236">
        <f>ROUND(E321*P321,2)</f>
        <v>0</v>
      </c>
      <c r="R321" s="238"/>
      <c r="S321" s="238" t="s">
        <v>133</v>
      </c>
      <c r="T321" s="239" t="s">
        <v>122</v>
      </c>
      <c r="U321" s="222">
        <v>0</v>
      </c>
      <c r="V321" s="222">
        <f>ROUND(E321*U321,2)</f>
        <v>0</v>
      </c>
      <c r="W321" s="222"/>
      <c r="X321" s="222" t="s">
        <v>364</v>
      </c>
      <c r="Y321" s="222" t="s">
        <v>124</v>
      </c>
      <c r="Z321" s="212"/>
      <c r="AA321" s="212"/>
      <c r="AB321" s="212"/>
      <c r="AC321" s="212"/>
      <c r="AD321" s="212"/>
      <c r="AE321" s="212"/>
      <c r="AF321" s="212"/>
      <c r="AG321" s="212" t="s">
        <v>407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46" t="s">
        <v>414</v>
      </c>
      <c r="D322" s="240"/>
      <c r="E322" s="240"/>
      <c r="F322" s="240"/>
      <c r="G322" s="240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127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41" t="str">
        <f>C322</f>
        <v>Zaměření a vytýčení stávajících inženýrských sítí v místě stavby z hlediska jejich ochrany při provádění stavby.</v>
      </c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49" t="s">
        <v>126</v>
      </c>
      <c r="D323" s="243"/>
      <c r="E323" s="243"/>
      <c r="F323" s="243"/>
      <c r="G323" s="243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22"/>
      <c r="Z323" s="212"/>
      <c r="AA323" s="212"/>
      <c r="AB323" s="212"/>
      <c r="AC323" s="212"/>
      <c r="AD323" s="212"/>
      <c r="AE323" s="212"/>
      <c r="AF323" s="212"/>
      <c r="AG323" s="212" t="s">
        <v>127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33">
        <v>74</v>
      </c>
      <c r="B324" s="234" t="s">
        <v>415</v>
      </c>
      <c r="C324" s="245" t="s">
        <v>416</v>
      </c>
      <c r="D324" s="235" t="s">
        <v>363</v>
      </c>
      <c r="E324" s="236">
        <v>1</v>
      </c>
      <c r="F324" s="237"/>
      <c r="G324" s="238">
        <f>ROUND(E324*F324,2)</f>
        <v>0</v>
      </c>
      <c r="H324" s="237"/>
      <c r="I324" s="238">
        <f>ROUND(E324*H324,2)</f>
        <v>0</v>
      </c>
      <c r="J324" s="237"/>
      <c r="K324" s="238">
        <f>ROUND(E324*J324,2)</f>
        <v>0</v>
      </c>
      <c r="L324" s="238">
        <v>21</v>
      </c>
      <c r="M324" s="238">
        <f>G324*(1+L324/100)</f>
        <v>0</v>
      </c>
      <c r="N324" s="236">
        <v>0</v>
      </c>
      <c r="O324" s="236">
        <f>ROUND(E324*N324,2)</f>
        <v>0</v>
      </c>
      <c r="P324" s="236">
        <v>0</v>
      </c>
      <c r="Q324" s="236">
        <f>ROUND(E324*P324,2)</f>
        <v>0</v>
      </c>
      <c r="R324" s="238"/>
      <c r="S324" s="238" t="s">
        <v>133</v>
      </c>
      <c r="T324" s="239" t="s">
        <v>122</v>
      </c>
      <c r="U324" s="222">
        <v>0</v>
      </c>
      <c r="V324" s="222">
        <f>ROUND(E324*U324,2)</f>
        <v>0</v>
      </c>
      <c r="W324" s="222"/>
      <c r="X324" s="222" t="s">
        <v>364</v>
      </c>
      <c r="Y324" s="222" t="s">
        <v>124</v>
      </c>
      <c r="Z324" s="212"/>
      <c r="AA324" s="212"/>
      <c r="AB324" s="212"/>
      <c r="AC324" s="212"/>
      <c r="AD324" s="212"/>
      <c r="AE324" s="212"/>
      <c r="AF324" s="212"/>
      <c r="AG324" s="212" t="s">
        <v>407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ht="22.5" outlineLevel="2" x14ac:dyDescent="0.2">
      <c r="A325" s="219"/>
      <c r="B325" s="220"/>
      <c r="C325" s="246" t="s">
        <v>417</v>
      </c>
      <c r="D325" s="240"/>
      <c r="E325" s="240"/>
      <c r="F325" s="240"/>
      <c r="G325" s="240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22"/>
      <c r="Z325" s="212"/>
      <c r="AA325" s="212"/>
      <c r="AB325" s="212"/>
      <c r="AC325" s="212"/>
      <c r="AD325" s="212"/>
      <c r="AE325" s="212"/>
      <c r="AF325" s="212"/>
      <c r="AG325" s="212" t="s">
        <v>127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41" t="str">
        <f>C325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19"/>
      <c r="B326" s="220"/>
      <c r="C326" s="249" t="s">
        <v>126</v>
      </c>
      <c r="D326" s="243"/>
      <c r="E326" s="243"/>
      <c r="F326" s="243"/>
      <c r="G326" s="243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22"/>
      <c r="Z326" s="212"/>
      <c r="AA326" s="212"/>
      <c r="AB326" s="212"/>
      <c r="AC326" s="212"/>
      <c r="AD326" s="212"/>
      <c r="AE326" s="212"/>
      <c r="AF326" s="212"/>
      <c r="AG326" s="212" t="s">
        <v>127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33">
        <v>75</v>
      </c>
      <c r="B327" s="234" t="s">
        <v>418</v>
      </c>
      <c r="C327" s="245" t="s">
        <v>419</v>
      </c>
      <c r="D327" s="235" t="s">
        <v>363</v>
      </c>
      <c r="E327" s="236">
        <v>1</v>
      </c>
      <c r="F327" s="237"/>
      <c r="G327" s="238">
        <f>ROUND(E327*F327,2)</f>
        <v>0</v>
      </c>
      <c r="H327" s="237"/>
      <c r="I327" s="238">
        <f>ROUND(E327*H327,2)</f>
        <v>0</v>
      </c>
      <c r="J327" s="237"/>
      <c r="K327" s="238">
        <f>ROUND(E327*J327,2)</f>
        <v>0</v>
      </c>
      <c r="L327" s="238">
        <v>21</v>
      </c>
      <c r="M327" s="238">
        <f>G327*(1+L327/100)</f>
        <v>0</v>
      </c>
      <c r="N327" s="236">
        <v>0</v>
      </c>
      <c r="O327" s="236">
        <f>ROUND(E327*N327,2)</f>
        <v>0</v>
      </c>
      <c r="P327" s="236">
        <v>0</v>
      </c>
      <c r="Q327" s="236">
        <f>ROUND(E327*P327,2)</f>
        <v>0</v>
      </c>
      <c r="R327" s="238"/>
      <c r="S327" s="238" t="s">
        <v>133</v>
      </c>
      <c r="T327" s="239" t="s">
        <v>122</v>
      </c>
      <c r="U327" s="222">
        <v>0</v>
      </c>
      <c r="V327" s="222">
        <f>ROUND(E327*U327,2)</f>
        <v>0</v>
      </c>
      <c r="W327" s="222"/>
      <c r="X327" s="222" t="s">
        <v>364</v>
      </c>
      <c r="Y327" s="222" t="s">
        <v>124</v>
      </c>
      <c r="Z327" s="212"/>
      <c r="AA327" s="212"/>
      <c r="AB327" s="212"/>
      <c r="AC327" s="212"/>
      <c r="AD327" s="212"/>
      <c r="AE327" s="212"/>
      <c r="AF327" s="212"/>
      <c r="AG327" s="212" t="s">
        <v>407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ht="33.75" outlineLevel="2" x14ac:dyDescent="0.2">
      <c r="A328" s="219"/>
      <c r="B328" s="220"/>
      <c r="C328" s="246" t="s">
        <v>420</v>
      </c>
      <c r="D328" s="240"/>
      <c r="E328" s="240"/>
      <c r="F328" s="240"/>
      <c r="G328" s="240"/>
      <c r="H328" s="222"/>
      <c r="I328" s="222"/>
      <c r="J328" s="222"/>
      <c r="K328" s="222"/>
      <c r="L328" s="222"/>
      <c r="M328" s="222"/>
      <c r="N328" s="221"/>
      <c r="O328" s="221"/>
      <c r="P328" s="221"/>
      <c r="Q328" s="221"/>
      <c r="R328" s="222"/>
      <c r="S328" s="222"/>
      <c r="T328" s="222"/>
      <c r="U328" s="222"/>
      <c r="V328" s="222"/>
      <c r="W328" s="222"/>
      <c r="X328" s="222"/>
      <c r="Y328" s="222"/>
      <c r="Z328" s="212"/>
      <c r="AA328" s="212"/>
      <c r="AB328" s="212"/>
      <c r="AC328" s="212"/>
      <c r="AD328" s="212"/>
      <c r="AE328" s="212"/>
      <c r="AF328" s="212"/>
      <c r="AG328" s="212" t="s">
        <v>127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41" t="str">
        <f>C328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49" t="s">
        <v>126</v>
      </c>
      <c r="D329" s="243"/>
      <c r="E329" s="243"/>
      <c r="F329" s="243"/>
      <c r="G329" s="243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22"/>
      <c r="Z329" s="212"/>
      <c r="AA329" s="212"/>
      <c r="AB329" s="212"/>
      <c r="AC329" s="212"/>
      <c r="AD329" s="212"/>
      <c r="AE329" s="212"/>
      <c r="AF329" s="212"/>
      <c r="AG329" s="212" t="s">
        <v>127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33">
        <v>76</v>
      </c>
      <c r="B330" s="234" t="s">
        <v>421</v>
      </c>
      <c r="C330" s="245" t="s">
        <v>422</v>
      </c>
      <c r="D330" s="235" t="s">
        <v>363</v>
      </c>
      <c r="E330" s="236">
        <v>1</v>
      </c>
      <c r="F330" s="237"/>
      <c r="G330" s="238">
        <f>ROUND(E330*F330,2)</f>
        <v>0</v>
      </c>
      <c r="H330" s="237"/>
      <c r="I330" s="238">
        <f>ROUND(E330*H330,2)</f>
        <v>0</v>
      </c>
      <c r="J330" s="237"/>
      <c r="K330" s="238">
        <f>ROUND(E330*J330,2)</f>
        <v>0</v>
      </c>
      <c r="L330" s="238">
        <v>21</v>
      </c>
      <c r="M330" s="238">
        <f>G330*(1+L330/100)</f>
        <v>0</v>
      </c>
      <c r="N330" s="236">
        <v>0</v>
      </c>
      <c r="O330" s="236">
        <f>ROUND(E330*N330,2)</f>
        <v>0</v>
      </c>
      <c r="P330" s="236">
        <v>0</v>
      </c>
      <c r="Q330" s="236">
        <f>ROUND(E330*P330,2)</f>
        <v>0</v>
      </c>
      <c r="R330" s="238"/>
      <c r="S330" s="238" t="s">
        <v>133</v>
      </c>
      <c r="T330" s="239" t="s">
        <v>122</v>
      </c>
      <c r="U330" s="222">
        <v>0</v>
      </c>
      <c r="V330" s="222">
        <f>ROUND(E330*U330,2)</f>
        <v>0</v>
      </c>
      <c r="W330" s="222"/>
      <c r="X330" s="222" t="s">
        <v>364</v>
      </c>
      <c r="Y330" s="222" t="s">
        <v>124</v>
      </c>
      <c r="Z330" s="212"/>
      <c r="AA330" s="212"/>
      <c r="AB330" s="212"/>
      <c r="AC330" s="212"/>
      <c r="AD330" s="212"/>
      <c r="AE330" s="212"/>
      <c r="AF330" s="212"/>
      <c r="AG330" s="212" t="s">
        <v>407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ht="33.75" outlineLevel="2" x14ac:dyDescent="0.2">
      <c r="A331" s="219"/>
      <c r="B331" s="220"/>
      <c r="C331" s="246" t="s">
        <v>423</v>
      </c>
      <c r="D331" s="240"/>
      <c r="E331" s="240"/>
      <c r="F331" s="240"/>
      <c r="G331" s="240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127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41" t="str">
        <f>C331</f>
        <v>Odstranění objektů zařízení staveniště včetně přípojek energií a jejich odvoz. Položka zahrnuje i náklady na úpravu povrchů po odstranění zařízení staveniště a úklid ploch, na kterých bylo zařízení staveniště provozováno.Položka bude naceněná dle projektové dokumentace SO 02 zpevněné plochy.</v>
      </c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33">
        <v>77</v>
      </c>
      <c r="B332" s="234" t="s">
        <v>424</v>
      </c>
      <c r="C332" s="245" t="s">
        <v>425</v>
      </c>
      <c r="D332" s="235" t="s">
        <v>363</v>
      </c>
      <c r="E332" s="236">
        <v>1</v>
      </c>
      <c r="F332" s="237"/>
      <c r="G332" s="238">
        <f>ROUND(E332*F332,2)</f>
        <v>0</v>
      </c>
      <c r="H332" s="237"/>
      <c r="I332" s="238">
        <f>ROUND(E332*H332,2)</f>
        <v>0</v>
      </c>
      <c r="J332" s="237"/>
      <c r="K332" s="238">
        <f>ROUND(E332*J332,2)</f>
        <v>0</v>
      </c>
      <c r="L332" s="238">
        <v>21</v>
      </c>
      <c r="M332" s="238">
        <f>G332*(1+L332/100)</f>
        <v>0</v>
      </c>
      <c r="N332" s="236">
        <v>0</v>
      </c>
      <c r="O332" s="236">
        <f>ROUND(E332*N332,2)</f>
        <v>0</v>
      </c>
      <c r="P332" s="236">
        <v>0</v>
      </c>
      <c r="Q332" s="236">
        <f>ROUND(E332*P332,2)</f>
        <v>0</v>
      </c>
      <c r="R332" s="238"/>
      <c r="S332" s="238" t="s">
        <v>133</v>
      </c>
      <c r="T332" s="239" t="s">
        <v>122</v>
      </c>
      <c r="U332" s="222">
        <v>0</v>
      </c>
      <c r="V332" s="222">
        <f>ROUND(E332*U332,2)</f>
        <v>0</v>
      </c>
      <c r="W332" s="222"/>
      <c r="X332" s="222" t="s">
        <v>364</v>
      </c>
      <c r="Y332" s="222" t="s">
        <v>124</v>
      </c>
      <c r="Z332" s="212"/>
      <c r="AA332" s="212"/>
      <c r="AB332" s="212"/>
      <c r="AC332" s="212"/>
      <c r="AD332" s="212"/>
      <c r="AE332" s="212"/>
      <c r="AF332" s="212"/>
      <c r="AG332" s="212" t="s">
        <v>426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ht="22.5" outlineLevel="2" x14ac:dyDescent="0.2">
      <c r="A333" s="219"/>
      <c r="B333" s="220"/>
      <c r="C333" s="246" t="s">
        <v>427</v>
      </c>
      <c r="D333" s="240"/>
      <c r="E333" s="240"/>
      <c r="F333" s="240"/>
      <c r="G333" s="240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22"/>
      <c r="Z333" s="212"/>
      <c r="AA333" s="212"/>
      <c r="AB333" s="212"/>
      <c r="AC333" s="212"/>
      <c r="AD333" s="212"/>
      <c r="AE333" s="212"/>
      <c r="AF333" s="212"/>
      <c r="AG333" s="212" t="s">
        <v>127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41" t="str">
        <f>C333</f>
        <v>Náklady na ztížené provádění stavebních prací v důsledku nepřerušeného provozu na staveništi nebo v případech nepřerušeného provozu v objektech v nichž se stavební práce provádí.Položka bude naceněná dle projektové dokumentace SO 02 zpevněné plochy.</v>
      </c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33">
        <v>78</v>
      </c>
      <c r="B334" s="234" t="s">
        <v>428</v>
      </c>
      <c r="C334" s="245" t="s">
        <v>429</v>
      </c>
      <c r="D334" s="235" t="s">
        <v>363</v>
      </c>
      <c r="E334" s="236">
        <v>1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6">
        <v>0</v>
      </c>
      <c r="O334" s="236">
        <f>ROUND(E334*N334,2)</f>
        <v>0</v>
      </c>
      <c r="P334" s="236">
        <v>0</v>
      </c>
      <c r="Q334" s="236">
        <f>ROUND(E334*P334,2)</f>
        <v>0</v>
      </c>
      <c r="R334" s="238"/>
      <c r="S334" s="238" t="s">
        <v>133</v>
      </c>
      <c r="T334" s="239" t="s">
        <v>122</v>
      </c>
      <c r="U334" s="222">
        <v>0</v>
      </c>
      <c r="V334" s="222">
        <f>ROUND(E334*U334,2)</f>
        <v>0</v>
      </c>
      <c r="W334" s="222"/>
      <c r="X334" s="222" t="s">
        <v>364</v>
      </c>
      <c r="Y334" s="222" t="s">
        <v>124</v>
      </c>
      <c r="Z334" s="212"/>
      <c r="AA334" s="212"/>
      <c r="AB334" s="212"/>
      <c r="AC334" s="212"/>
      <c r="AD334" s="212"/>
      <c r="AE334" s="212"/>
      <c r="AF334" s="212"/>
      <c r="AG334" s="212" t="s">
        <v>407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19"/>
      <c r="B335" s="220"/>
      <c r="C335" s="246" t="s">
        <v>430</v>
      </c>
      <c r="D335" s="240"/>
      <c r="E335" s="240"/>
      <c r="F335" s="240"/>
      <c r="G335" s="240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127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41" t="str">
        <f>C335</f>
        <v>Koordinace stavebních a technologických dodávek stavby.Položka bude naceněná dle projektové dokumentace SO 02 zpevněné plochy.</v>
      </c>
      <c r="BB335" s="212"/>
      <c r="BC335" s="212"/>
      <c r="BD335" s="212"/>
      <c r="BE335" s="212"/>
      <c r="BF335" s="212"/>
      <c r="BG335" s="212"/>
      <c r="BH335" s="212"/>
    </row>
    <row r="336" spans="1:60" x14ac:dyDescent="0.2">
      <c r="A336" s="226" t="s">
        <v>116</v>
      </c>
      <c r="B336" s="227" t="s">
        <v>88</v>
      </c>
      <c r="C336" s="244" t="s">
        <v>28</v>
      </c>
      <c r="D336" s="228"/>
      <c r="E336" s="229"/>
      <c r="F336" s="230"/>
      <c r="G336" s="230">
        <f>SUMIF(AG337:AG347,"&lt;&gt;NOR",G337:G347)</f>
        <v>0</v>
      </c>
      <c r="H336" s="230"/>
      <c r="I336" s="230">
        <f>SUM(I337:I347)</f>
        <v>0</v>
      </c>
      <c r="J336" s="230"/>
      <c r="K336" s="230">
        <f>SUM(K337:K347)</f>
        <v>0</v>
      </c>
      <c r="L336" s="230"/>
      <c r="M336" s="230">
        <f>SUM(M337:M347)</f>
        <v>0</v>
      </c>
      <c r="N336" s="229"/>
      <c r="O336" s="229">
        <f>SUM(O337:O347)</f>
        <v>0</v>
      </c>
      <c r="P336" s="229"/>
      <c r="Q336" s="229">
        <f>SUM(Q337:Q347)</f>
        <v>0</v>
      </c>
      <c r="R336" s="230"/>
      <c r="S336" s="230"/>
      <c r="T336" s="231"/>
      <c r="U336" s="225"/>
      <c r="V336" s="225">
        <f>SUM(V337:V347)</f>
        <v>0</v>
      </c>
      <c r="W336" s="225"/>
      <c r="X336" s="225"/>
      <c r="Y336" s="225"/>
      <c r="AG336" t="s">
        <v>117</v>
      </c>
    </row>
    <row r="337" spans="1:60" outlineLevel="1" x14ac:dyDescent="0.2">
      <c r="A337" s="233">
        <v>79</v>
      </c>
      <c r="B337" s="234" t="s">
        <v>431</v>
      </c>
      <c r="C337" s="245" t="s">
        <v>432</v>
      </c>
      <c r="D337" s="235" t="s">
        <v>363</v>
      </c>
      <c r="E337" s="236">
        <v>1</v>
      </c>
      <c r="F337" s="237"/>
      <c r="G337" s="238">
        <f>ROUND(E337*F337,2)</f>
        <v>0</v>
      </c>
      <c r="H337" s="237"/>
      <c r="I337" s="238">
        <f>ROUND(E337*H337,2)</f>
        <v>0</v>
      </c>
      <c r="J337" s="237"/>
      <c r="K337" s="238">
        <f>ROUND(E337*J337,2)</f>
        <v>0</v>
      </c>
      <c r="L337" s="238">
        <v>21</v>
      </c>
      <c r="M337" s="238">
        <f>G337*(1+L337/100)</f>
        <v>0</v>
      </c>
      <c r="N337" s="236">
        <v>0</v>
      </c>
      <c r="O337" s="236">
        <f>ROUND(E337*N337,2)</f>
        <v>0</v>
      </c>
      <c r="P337" s="236">
        <v>0</v>
      </c>
      <c r="Q337" s="236">
        <f>ROUND(E337*P337,2)</f>
        <v>0</v>
      </c>
      <c r="R337" s="238"/>
      <c r="S337" s="238" t="s">
        <v>133</v>
      </c>
      <c r="T337" s="239" t="s">
        <v>122</v>
      </c>
      <c r="U337" s="222">
        <v>0</v>
      </c>
      <c r="V337" s="222">
        <f>ROUND(E337*U337,2)</f>
        <v>0</v>
      </c>
      <c r="W337" s="222"/>
      <c r="X337" s="222" t="s">
        <v>364</v>
      </c>
      <c r="Y337" s="222" t="s">
        <v>124</v>
      </c>
      <c r="Z337" s="212"/>
      <c r="AA337" s="212"/>
      <c r="AB337" s="212"/>
      <c r="AC337" s="212"/>
      <c r="AD337" s="212"/>
      <c r="AE337" s="212"/>
      <c r="AF337" s="212"/>
      <c r="AG337" s="212" t="s">
        <v>407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ht="22.5" outlineLevel="2" x14ac:dyDescent="0.2">
      <c r="A338" s="219"/>
      <c r="B338" s="220"/>
      <c r="C338" s="246" t="s">
        <v>433</v>
      </c>
      <c r="D338" s="240"/>
      <c r="E338" s="240"/>
      <c r="F338" s="240"/>
      <c r="G338" s="240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22"/>
      <c r="Z338" s="212"/>
      <c r="AA338" s="212"/>
      <c r="AB338" s="212"/>
      <c r="AC338" s="212"/>
      <c r="AD338" s="212"/>
      <c r="AE338" s="212"/>
      <c r="AF338" s="212"/>
      <c r="AG338" s="212" t="s">
        <v>127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41" t="str">
        <f>C338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19"/>
      <c r="B339" s="220"/>
      <c r="C339" s="249" t="s">
        <v>126</v>
      </c>
      <c r="D339" s="243"/>
      <c r="E339" s="243"/>
      <c r="F339" s="243"/>
      <c r="G339" s="243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22"/>
      <c r="Z339" s="212"/>
      <c r="AA339" s="212"/>
      <c r="AB339" s="212"/>
      <c r="AC339" s="212"/>
      <c r="AD339" s="212"/>
      <c r="AE339" s="212"/>
      <c r="AF339" s="212"/>
      <c r="AG339" s="212" t="s">
        <v>127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33">
        <v>80</v>
      </c>
      <c r="B340" s="234" t="s">
        <v>434</v>
      </c>
      <c r="C340" s="245" t="s">
        <v>435</v>
      </c>
      <c r="D340" s="235" t="s">
        <v>363</v>
      </c>
      <c r="E340" s="236">
        <v>1</v>
      </c>
      <c r="F340" s="237"/>
      <c r="G340" s="238">
        <f>ROUND(E340*F340,2)</f>
        <v>0</v>
      </c>
      <c r="H340" s="237"/>
      <c r="I340" s="238">
        <f>ROUND(E340*H340,2)</f>
        <v>0</v>
      </c>
      <c r="J340" s="237"/>
      <c r="K340" s="238">
        <f>ROUND(E340*J340,2)</f>
        <v>0</v>
      </c>
      <c r="L340" s="238">
        <v>21</v>
      </c>
      <c r="M340" s="238">
        <f>G340*(1+L340/100)</f>
        <v>0</v>
      </c>
      <c r="N340" s="236">
        <v>0</v>
      </c>
      <c r="O340" s="236">
        <f>ROUND(E340*N340,2)</f>
        <v>0</v>
      </c>
      <c r="P340" s="236">
        <v>0</v>
      </c>
      <c r="Q340" s="236">
        <f>ROUND(E340*P340,2)</f>
        <v>0</v>
      </c>
      <c r="R340" s="238"/>
      <c r="S340" s="238" t="s">
        <v>133</v>
      </c>
      <c r="T340" s="239" t="s">
        <v>122</v>
      </c>
      <c r="U340" s="222">
        <v>0</v>
      </c>
      <c r="V340" s="222">
        <f>ROUND(E340*U340,2)</f>
        <v>0</v>
      </c>
      <c r="W340" s="222"/>
      <c r="X340" s="222" t="s">
        <v>364</v>
      </c>
      <c r="Y340" s="222" t="s">
        <v>124</v>
      </c>
      <c r="Z340" s="212"/>
      <c r="AA340" s="212"/>
      <c r="AB340" s="212"/>
      <c r="AC340" s="212"/>
      <c r="AD340" s="212"/>
      <c r="AE340" s="212"/>
      <c r="AF340" s="212"/>
      <c r="AG340" s="212" t="s">
        <v>407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2.5" outlineLevel="2" x14ac:dyDescent="0.2">
      <c r="A341" s="219"/>
      <c r="B341" s="220"/>
      <c r="C341" s="246" t="s">
        <v>436</v>
      </c>
      <c r="D341" s="240"/>
      <c r="E341" s="240"/>
      <c r="F341" s="240"/>
      <c r="G341" s="240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22"/>
      <c r="Z341" s="212"/>
      <c r="AA341" s="212"/>
      <c r="AB341" s="212"/>
      <c r="AC341" s="212"/>
      <c r="AD341" s="212"/>
      <c r="AE341" s="212"/>
      <c r="AF341" s="212"/>
      <c r="AG341" s="212" t="s">
        <v>127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41" t="str">
        <f>C341</f>
        <v>Náklady zhotovitele, související s prováděním zkoušek a revizí předepsaných technickými normami nebo objednatelem a které jsou pro provedení díla nezbytné.Položka bude naceněná dle projektové dokumentace SO 02 zpevněné plochy.</v>
      </c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33">
        <v>81</v>
      </c>
      <c r="B342" s="234" t="s">
        <v>437</v>
      </c>
      <c r="C342" s="245" t="s">
        <v>438</v>
      </c>
      <c r="D342" s="235" t="s">
        <v>363</v>
      </c>
      <c r="E342" s="236">
        <v>1</v>
      </c>
      <c r="F342" s="237"/>
      <c r="G342" s="238">
        <f>ROUND(E342*F342,2)</f>
        <v>0</v>
      </c>
      <c r="H342" s="237"/>
      <c r="I342" s="238">
        <f>ROUND(E342*H342,2)</f>
        <v>0</v>
      </c>
      <c r="J342" s="237"/>
      <c r="K342" s="238">
        <f>ROUND(E342*J342,2)</f>
        <v>0</v>
      </c>
      <c r="L342" s="238">
        <v>21</v>
      </c>
      <c r="M342" s="238">
        <f>G342*(1+L342/100)</f>
        <v>0</v>
      </c>
      <c r="N342" s="236">
        <v>0</v>
      </c>
      <c r="O342" s="236">
        <f>ROUND(E342*N342,2)</f>
        <v>0</v>
      </c>
      <c r="P342" s="236">
        <v>0</v>
      </c>
      <c r="Q342" s="236">
        <f>ROUND(E342*P342,2)</f>
        <v>0</v>
      </c>
      <c r="R342" s="238"/>
      <c r="S342" s="238" t="s">
        <v>133</v>
      </c>
      <c r="T342" s="239" t="s">
        <v>122</v>
      </c>
      <c r="U342" s="222">
        <v>0</v>
      </c>
      <c r="V342" s="222">
        <f>ROUND(E342*U342,2)</f>
        <v>0</v>
      </c>
      <c r="W342" s="222"/>
      <c r="X342" s="222" t="s">
        <v>364</v>
      </c>
      <c r="Y342" s="222" t="s">
        <v>124</v>
      </c>
      <c r="Z342" s="212"/>
      <c r="AA342" s="212"/>
      <c r="AB342" s="212"/>
      <c r="AC342" s="212"/>
      <c r="AD342" s="212"/>
      <c r="AE342" s="212"/>
      <c r="AF342" s="212"/>
      <c r="AG342" s="212" t="s">
        <v>407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2" x14ac:dyDescent="0.2">
      <c r="A343" s="219"/>
      <c r="B343" s="220"/>
      <c r="C343" s="246" t="s">
        <v>439</v>
      </c>
      <c r="D343" s="240"/>
      <c r="E343" s="240"/>
      <c r="F343" s="240"/>
      <c r="G343" s="240"/>
      <c r="H343" s="222"/>
      <c r="I343" s="222"/>
      <c r="J343" s="222"/>
      <c r="K343" s="222"/>
      <c r="L343" s="222"/>
      <c r="M343" s="222"/>
      <c r="N343" s="221"/>
      <c r="O343" s="221"/>
      <c r="P343" s="221"/>
      <c r="Q343" s="221"/>
      <c r="R343" s="222"/>
      <c r="S343" s="222"/>
      <c r="T343" s="222"/>
      <c r="U343" s="222"/>
      <c r="V343" s="222"/>
      <c r="W343" s="222"/>
      <c r="X343" s="222"/>
      <c r="Y343" s="222"/>
      <c r="Z343" s="212"/>
      <c r="AA343" s="212"/>
      <c r="AB343" s="212"/>
      <c r="AC343" s="212"/>
      <c r="AD343" s="212"/>
      <c r="AE343" s="212"/>
      <c r="AF343" s="212"/>
      <c r="AG343" s="212" t="s">
        <v>127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41" t="str">
        <f>C343</f>
        <v>Náklady na vyhotovení dokumentace skutečného provedení stavby a její předání objednateli v požadované formě a požadovaném počtu.</v>
      </c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49" t="s">
        <v>126</v>
      </c>
      <c r="D344" s="243"/>
      <c r="E344" s="243"/>
      <c r="F344" s="243"/>
      <c r="G344" s="243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22"/>
      <c r="Z344" s="212"/>
      <c r="AA344" s="212"/>
      <c r="AB344" s="212"/>
      <c r="AC344" s="212"/>
      <c r="AD344" s="212"/>
      <c r="AE344" s="212"/>
      <c r="AF344" s="212"/>
      <c r="AG344" s="212" t="s">
        <v>127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33">
        <v>82</v>
      </c>
      <c r="B345" s="234" t="s">
        <v>440</v>
      </c>
      <c r="C345" s="245" t="s">
        <v>441</v>
      </c>
      <c r="D345" s="235" t="s">
        <v>363</v>
      </c>
      <c r="E345" s="236">
        <v>1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6">
        <v>0</v>
      </c>
      <c r="O345" s="236">
        <f>ROUND(E345*N345,2)</f>
        <v>0</v>
      </c>
      <c r="P345" s="236">
        <v>0</v>
      </c>
      <c r="Q345" s="236">
        <f>ROUND(E345*P345,2)</f>
        <v>0</v>
      </c>
      <c r="R345" s="238"/>
      <c r="S345" s="238" t="s">
        <v>133</v>
      </c>
      <c r="T345" s="239" t="s">
        <v>122</v>
      </c>
      <c r="U345" s="222">
        <v>0</v>
      </c>
      <c r="V345" s="222">
        <f>ROUND(E345*U345,2)</f>
        <v>0</v>
      </c>
      <c r="W345" s="222"/>
      <c r="X345" s="222" t="s">
        <v>364</v>
      </c>
      <c r="Y345" s="222" t="s">
        <v>124</v>
      </c>
      <c r="Z345" s="212"/>
      <c r="AA345" s="212"/>
      <c r="AB345" s="212"/>
      <c r="AC345" s="212"/>
      <c r="AD345" s="212"/>
      <c r="AE345" s="212"/>
      <c r="AF345" s="212"/>
      <c r="AG345" s="212" t="s">
        <v>407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2">
      <c r="A346" s="219"/>
      <c r="B346" s="220"/>
      <c r="C346" s="246" t="s">
        <v>442</v>
      </c>
      <c r="D346" s="240"/>
      <c r="E346" s="240"/>
      <c r="F346" s="240"/>
      <c r="G346" s="240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22"/>
      <c r="Z346" s="212"/>
      <c r="AA346" s="212"/>
      <c r="AB346" s="212"/>
      <c r="AC346" s="212"/>
      <c r="AD346" s="212"/>
      <c r="AE346" s="212"/>
      <c r="AF346" s="212"/>
      <c r="AG346" s="212" t="s">
        <v>127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41" t="str">
        <f>C346</f>
        <v>Náklady na provedení skutečného zaměření stavby v rozsahu nezbytném pro zápis změny do katastru nemovitostí.</v>
      </c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">
      <c r="A347" s="219"/>
      <c r="B347" s="220"/>
      <c r="C347" s="249" t="s">
        <v>126</v>
      </c>
      <c r="D347" s="243"/>
      <c r="E347" s="243"/>
      <c r="F347" s="243"/>
      <c r="G347" s="243"/>
      <c r="H347" s="222"/>
      <c r="I347" s="222"/>
      <c r="J347" s="222"/>
      <c r="K347" s="222"/>
      <c r="L347" s="222"/>
      <c r="M347" s="222"/>
      <c r="N347" s="221"/>
      <c r="O347" s="221"/>
      <c r="P347" s="221"/>
      <c r="Q347" s="221"/>
      <c r="R347" s="222"/>
      <c r="S347" s="222"/>
      <c r="T347" s="222"/>
      <c r="U347" s="222"/>
      <c r="V347" s="222"/>
      <c r="W347" s="222"/>
      <c r="X347" s="222"/>
      <c r="Y347" s="222"/>
      <c r="Z347" s="212"/>
      <c r="AA347" s="212"/>
      <c r="AB347" s="212"/>
      <c r="AC347" s="212"/>
      <c r="AD347" s="212"/>
      <c r="AE347" s="212"/>
      <c r="AF347" s="212"/>
      <c r="AG347" s="212" t="s">
        <v>127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x14ac:dyDescent="0.2">
      <c r="A348" s="3"/>
      <c r="B348" s="4"/>
      <c r="C348" s="250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E348">
        <v>15</v>
      </c>
      <c r="AF348">
        <v>21</v>
      </c>
      <c r="AG348" t="s">
        <v>102</v>
      </c>
    </row>
    <row r="349" spans="1:60" x14ac:dyDescent="0.2">
      <c r="A349" s="215"/>
      <c r="B349" s="216" t="s">
        <v>29</v>
      </c>
      <c r="C349" s="251"/>
      <c r="D349" s="217"/>
      <c r="E349" s="218"/>
      <c r="F349" s="218"/>
      <c r="G349" s="232">
        <f>G8+G67+G85+G95+G106+G134+G201+G268+G292+G296+G312+G316+G336</f>
        <v>0</v>
      </c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AE349">
        <f>SUMIF(L7:L347,AE348,G7:G347)</f>
        <v>0</v>
      </c>
      <c r="AF349">
        <f>SUMIF(L7:L347,AF348,G7:G347)</f>
        <v>0</v>
      </c>
      <c r="AG349" t="s">
        <v>443</v>
      </c>
    </row>
    <row r="350" spans="1:60" x14ac:dyDescent="0.2">
      <c r="C350" s="252"/>
      <c r="D350" s="10"/>
      <c r="AG350" t="s">
        <v>447</v>
      </c>
    </row>
    <row r="351" spans="1:60" x14ac:dyDescent="0.2">
      <c r="D351" s="10"/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99UaVOpLHx/ii6EwH8PRWMK0lJg1aCYG00fSif7jnakvNmy1VwAQRT4dUHNEXQbNsEdD5Ujf4NyO/h6jozLyw==" saltValue="trlSz9nYVTHN5aa5HFpU6w==" spinCount="100000" sheet="1" formatRows="0"/>
  <mergeCells count="131">
    <mergeCell ref="C341:G341"/>
    <mergeCell ref="C343:G343"/>
    <mergeCell ref="C344:G344"/>
    <mergeCell ref="C346:G346"/>
    <mergeCell ref="C347:G347"/>
    <mergeCell ref="C329:G329"/>
    <mergeCell ref="C331:G331"/>
    <mergeCell ref="C333:G333"/>
    <mergeCell ref="C335:G335"/>
    <mergeCell ref="C338:G338"/>
    <mergeCell ref="C339:G339"/>
    <mergeCell ref="C320:G320"/>
    <mergeCell ref="C322:G322"/>
    <mergeCell ref="C323:G323"/>
    <mergeCell ref="C325:G325"/>
    <mergeCell ref="C326:G326"/>
    <mergeCell ref="C328:G328"/>
    <mergeCell ref="C305:G305"/>
    <mergeCell ref="C310:G310"/>
    <mergeCell ref="C314:G314"/>
    <mergeCell ref="C315:G315"/>
    <mergeCell ref="C318:G318"/>
    <mergeCell ref="C319:G319"/>
    <mergeCell ref="C283:G283"/>
    <mergeCell ref="C289:G289"/>
    <mergeCell ref="C290:G290"/>
    <mergeCell ref="C294:G294"/>
    <mergeCell ref="C298:G298"/>
    <mergeCell ref="C301:G301"/>
    <mergeCell ref="C267:G267"/>
    <mergeCell ref="C270:G270"/>
    <mergeCell ref="C271:G271"/>
    <mergeCell ref="C278:G278"/>
    <mergeCell ref="C279:G279"/>
    <mergeCell ref="C282:G282"/>
    <mergeCell ref="C252:G252"/>
    <mergeCell ref="C255:G255"/>
    <mergeCell ref="C257:G257"/>
    <mergeCell ref="C258:G258"/>
    <mergeCell ref="C265:G265"/>
    <mergeCell ref="C266:G266"/>
    <mergeCell ref="C237:G237"/>
    <mergeCell ref="C240:G240"/>
    <mergeCell ref="C241:G241"/>
    <mergeCell ref="C245:G245"/>
    <mergeCell ref="C246:G246"/>
    <mergeCell ref="C249:G249"/>
    <mergeCell ref="C221:G221"/>
    <mergeCell ref="C225:G225"/>
    <mergeCell ref="C227:G227"/>
    <mergeCell ref="C230:G230"/>
    <mergeCell ref="C231:G231"/>
    <mergeCell ref="C236:G236"/>
    <mergeCell ref="C210:G210"/>
    <mergeCell ref="C211:G211"/>
    <mergeCell ref="C212:G212"/>
    <mergeCell ref="C213:G213"/>
    <mergeCell ref="C214:G214"/>
    <mergeCell ref="C217:G217"/>
    <mergeCell ref="C199:G199"/>
    <mergeCell ref="C203:G203"/>
    <mergeCell ref="C206:G206"/>
    <mergeCell ref="C207:G207"/>
    <mergeCell ref="C208:G208"/>
    <mergeCell ref="C209:G209"/>
    <mergeCell ref="C182:G182"/>
    <mergeCell ref="C185:G185"/>
    <mergeCell ref="C188:G188"/>
    <mergeCell ref="C191:G191"/>
    <mergeCell ref="C192:G192"/>
    <mergeCell ref="C196:G196"/>
    <mergeCell ref="C160:G160"/>
    <mergeCell ref="C161:G161"/>
    <mergeCell ref="C166:G166"/>
    <mergeCell ref="C171:G171"/>
    <mergeCell ref="C172:G172"/>
    <mergeCell ref="C177:G177"/>
    <mergeCell ref="C139:G139"/>
    <mergeCell ref="C142:G142"/>
    <mergeCell ref="C143:G143"/>
    <mergeCell ref="C146:G146"/>
    <mergeCell ref="C151:G151"/>
    <mergeCell ref="C155:G155"/>
    <mergeCell ref="C118:G118"/>
    <mergeCell ref="C121:G121"/>
    <mergeCell ref="C124:G124"/>
    <mergeCell ref="C127:G127"/>
    <mergeCell ref="C128:G128"/>
    <mergeCell ref="C136:G136"/>
    <mergeCell ref="C105:G105"/>
    <mergeCell ref="C108:G108"/>
    <mergeCell ref="C109:G109"/>
    <mergeCell ref="C112:G112"/>
    <mergeCell ref="C114:G114"/>
    <mergeCell ref="C115:G115"/>
    <mergeCell ref="C79:G79"/>
    <mergeCell ref="C82:G82"/>
    <mergeCell ref="C87:G87"/>
    <mergeCell ref="C92:G92"/>
    <mergeCell ref="C97:G97"/>
    <mergeCell ref="C104:G104"/>
    <mergeCell ref="C61:G61"/>
    <mergeCell ref="C64:G64"/>
    <mergeCell ref="C69:G69"/>
    <mergeCell ref="C72:G72"/>
    <mergeCell ref="C75:G75"/>
    <mergeCell ref="C78:G78"/>
    <mergeCell ref="C50:G50"/>
    <mergeCell ref="C51:G51"/>
    <mergeCell ref="C53:G53"/>
    <mergeCell ref="C54:G54"/>
    <mergeCell ref="C57:G57"/>
    <mergeCell ref="C58:G58"/>
    <mergeCell ref="C30:G30"/>
    <mergeCell ref="C31:G31"/>
    <mergeCell ref="C43:G43"/>
    <mergeCell ref="C44:G44"/>
    <mergeCell ref="C46:G46"/>
    <mergeCell ref="C47:G47"/>
    <mergeCell ref="C16:G16"/>
    <mergeCell ref="C19:G19"/>
    <mergeCell ref="C20:G20"/>
    <mergeCell ref="C23:G23"/>
    <mergeCell ref="C26:G26"/>
    <mergeCell ref="C27:G2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 SO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 SO 02 Pol'!Názvy_tisku</vt:lpstr>
      <vt:lpstr>oadresa</vt:lpstr>
      <vt:lpstr>Stavba!Objednatel</vt:lpstr>
      <vt:lpstr>Stavba!Objekt</vt:lpstr>
      <vt:lpstr>'SO 02  SO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Antonín Küffel</dc:creator>
  <cp:lastModifiedBy>Antonín Küffel</cp:lastModifiedBy>
  <cp:lastPrinted>2019-03-19T12:27:02Z</cp:lastPrinted>
  <dcterms:created xsi:type="dcterms:W3CDTF">2009-04-08T07:15:50Z</dcterms:created>
  <dcterms:modified xsi:type="dcterms:W3CDTF">2023-09-15T08:57:40Z</dcterms:modified>
</cp:coreProperties>
</file>