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10_2023 - ZDRAVOTNĚ TECHN..." sheetId="2" r:id="rId2"/>
    <sheet name="Pokyny pro vyplnění" sheetId="3" r:id="rId3"/>
  </sheets>
  <definedNames>
    <definedName name="_xlnm.Print_Area" localSheetId="0">'Rekapitulace stavby'!$D$4:$AO$36,'Rekapitulace stavby'!$C$42:$AQ$57</definedName>
    <definedName name="_xlnm.Print_Titles" localSheetId="0">'Rekapitulace stavby'!$52:$52</definedName>
    <definedName name="_xlnm._FilterDatabase" localSheetId="1" hidden="1">'10_2023 - ZDRAVOTNĚ TECHN...'!$C$99:$K$624</definedName>
    <definedName name="_xlnm.Print_Area" localSheetId="1">'10_2023 - ZDRAVOTNĚ TECHN...'!$C$4:$J$41,'10_2023 - ZDRAVOTNĚ TECHN...'!$C$47:$J$79,'10_2023 - ZDRAVOTNĚ TECHN...'!$C$85:$K$624</definedName>
    <definedName name="_xlnm.Print_Titles" localSheetId="1">'10_2023 - ZDRAVOTNĚ TECHN...'!$99:$99</definedName>
    <definedName name="_xlnm.Print_Area" localSheetId="2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2" l="1" r="J39"/>
  <c r="J38"/>
  <c i="1" r="AY56"/>
  <c i="2" r="J37"/>
  <c i="1" r="AX56"/>
  <c i="2" r="BI622"/>
  <c r="BH622"/>
  <c r="BG622"/>
  <c r="BF622"/>
  <c r="T622"/>
  <c r="R622"/>
  <c r="P622"/>
  <c r="BI619"/>
  <c r="BH619"/>
  <c r="BG619"/>
  <c r="BF619"/>
  <c r="T619"/>
  <c r="R619"/>
  <c r="P619"/>
  <c r="BI616"/>
  <c r="BH616"/>
  <c r="BG616"/>
  <c r="BF616"/>
  <c r="T616"/>
  <c r="R616"/>
  <c r="P616"/>
  <c r="BI613"/>
  <c r="BH613"/>
  <c r="BG613"/>
  <c r="BF613"/>
  <c r="T613"/>
  <c r="R613"/>
  <c r="P613"/>
  <c r="BI610"/>
  <c r="BH610"/>
  <c r="BG610"/>
  <c r="BF610"/>
  <c r="T610"/>
  <c r="R610"/>
  <c r="P610"/>
  <c r="BI607"/>
  <c r="BH607"/>
  <c r="BG607"/>
  <c r="BF607"/>
  <c r="T607"/>
  <c r="R607"/>
  <c r="P607"/>
  <c r="BI604"/>
  <c r="BH604"/>
  <c r="BG604"/>
  <c r="BF604"/>
  <c r="T604"/>
  <c r="R604"/>
  <c r="P604"/>
  <c r="BI601"/>
  <c r="BH601"/>
  <c r="BG601"/>
  <c r="BF601"/>
  <c r="T601"/>
  <c r="R601"/>
  <c r="P601"/>
  <c r="BI598"/>
  <c r="BH598"/>
  <c r="BG598"/>
  <c r="BF598"/>
  <c r="T598"/>
  <c r="R598"/>
  <c r="P598"/>
  <c r="BI596"/>
  <c r="BH596"/>
  <c r="BG596"/>
  <c r="BF596"/>
  <c r="T596"/>
  <c r="R596"/>
  <c r="P596"/>
  <c r="BI593"/>
  <c r="BH593"/>
  <c r="BG593"/>
  <c r="BF593"/>
  <c r="T593"/>
  <c r="R593"/>
  <c r="P593"/>
  <c r="BI591"/>
  <c r="BH591"/>
  <c r="BG591"/>
  <c r="BF591"/>
  <c r="T591"/>
  <c r="R591"/>
  <c r="P591"/>
  <c r="BI588"/>
  <c r="BH588"/>
  <c r="BG588"/>
  <c r="BF588"/>
  <c r="T588"/>
  <c r="R588"/>
  <c r="P588"/>
  <c r="BI585"/>
  <c r="BH585"/>
  <c r="BG585"/>
  <c r="BF585"/>
  <c r="T585"/>
  <c r="R585"/>
  <c r="P585"/>
  <c r="BI582"/>
  <c r="BH582"/>
  <c r="BG582"/>
  <c r="BF582"/>
  <c r="T582"/>
  <c r="R582"/>
  <c r="P582"/>
  <c r="BI579"/>
  <c r="BH579"/>
  <c r="BG579"/>
  <c r="BF579"/>
  <c r="T579"/>
  <c r="R579"/>
  <c r="P579"/>
  <c r="BI576"/>
  <c r="BH576"/>
  <c r="BG576"/>
  <c r="BF576"/>
  <c r="T576"/>
  <c r="R576"/>
  <c r="P576"/>
  <c r="BI573"/>
  <c r="BH573"/>
  <c r="BG573"/>
  <c r="BF573"/>
  <c r="T573"/>
  <c r="R573"/>
  <c r="P573"/>
  <c r="BI570"/>
  <c r="BH570"/>
  <c r="BG570"/>
  <c r="BF570"/>
  <c r="T570"/>
  <c r="R570"/>
  <c r="P570"/>
  <c r="BI567"/>
  <c r="BH567"/>
  <c r="BG567"/>
  <c r="BF567"/>
  <c r="T567"/>
  <c r="R567"/>
  <c r="P567"/>
  <c r="BI564"/>
  <c r="BH564"/>
  <c r="BG564"/>
  <c r="BF564"/>
  <c r="T564"/>
  <c r="R564"/>
  <c r="P564"/>
  <c r="BI562"/>
  <c r="BH562"/>
  <c r="BG562"/>
  <c r="BF562"/>
  <c r="T562"/>
  <c r="R562"/>
  <c r="P562"/>
  <c r="BI559"/>
  <c r="BH559"/>
  <c r="BG559"/>
  <c r="BF559"/>
  <c r="T559"/>
  <c r="R559"/>
  <c r="P559"/>
  <c r="BI557"/>
  <c r="BH557"/>
  <c r="BG557"/>
  <c r="BF557"/>
  <c r="T557"/>
  <c r="R557"/>
  <c r="P557"/>
  <c r="BI554"/>
  <c r="BH554"/>
  <c r="BG554"/>
  <c r="BF554"/>
  <c r="T554"/>
  <c r="R554"/>
  <c r="P554"/>
  <c r="BI551"/>
  <c r="BH551"/>
  <c r="BG551"/>
  <c r="BF551"/>
  <c r="T551"/>
  <c r="R551"/>
  <c r="P551"/>
  <c r="BI548"/>
  <c r="BH548"/>
  <c r="BG548"/>
  <c r="BF548"/>
  <c r="T548"/>
  <c r="R548"/>
  <c r="P548"/>
  <c r="BI545"/>
  <c r="BH545"/>
  <c r="BG545"/>
  <c r="BF545"/>
  <c r="T545"/>
  <c r="R545"/>
  <c r="P545"/>
  <c r="BI543"/>
  <c r="BH543"/>
  <c r="BG543"/>
  <c r="BF543"/>
  <c r="T543"/>
  <c r="R543"/>
  <c r="P543"/>
  <c r="BI540"/>
  <c r="BH540"/>
  <c r="BG540"/>
  <c r="BF540"/>
  <c r="T540"/>
  <c r="R540"/>
  <c r="P540"/>
  <c r="BI537"/>
  <c r="BH537"/>
  <c r="BG537"/>
  <c r="BF537"/>
  <c r="T537"/>
  <c r="R537"/>
  <c r="P537"/>
  <c r="BI535"/>
  <c r="BH535"/>
  <c r="BG535"/>
  <c r="BF535"/>
  <c r="T535"/>
  <c r="R535"/>
  <c r="P535"/>
  <c r="BI532"/>
  <c r="BH532"/>
  <c r="BG532"/>
  <c r="BF532"/>
  <c r="T532"/>
  <c r="R532"/>
  <c r="P532"/>
  <c r="BI529"/>
  <c r="BH529"/>
  <c r="BG529"/>
  <c r="BF529"/>
  <c r="T529"/>
  <c r="R529"/>
  <c r="P529"/>
  <c r="BI526"/>
  <c r="BH526"/>
  <c r="BG526"/>
  <c r="BF526"/>
  <c r="T526"/>
  <c r="R526"/>
  <c r="P526"/>
  <c r="BI523"/>
  <c r="BH523"/>
  <c r="BG523"/>
  <c r="BF523"/>
  <c r="T523"/>
  <c r="R523"/>
  <c r="P523"/>
  <c r="BI520"/>
  <c r="BH520"/>
  <c r="BG520"/>
  <c r="BF520"/>
  <c r="T520"/>
  <c r="R520"/>
  <c r="P520"/>
  <c r="BI518"/>
  <c r="BH518"/>
  <c r="BG518"/>
  <c r="BF518"/>
  <c r="T518"/>
  <c r="R518"/>
  <c r="P518"/>
  <c r="BI516"/>
  <c r="BH516"/>
  <c r="BG516"/>
  <c r="BF516"/>
  <c r="T516"/>
  <c r="R516"/>
  <c r="P516"/>
  <c r="BI514"/>
  <c r="BH514"/>
  <c r="BG514"/>
  <c r="BF514"/>
  <c r="T514"/>
  <c r="R514"/>
  <c r="P514"/>
  <c r="BI512"/>
  <c r="BH512"/>
  <c r="BG512"/>
  <c r="BF512"/>
  <c r="T512"/>
  <c r="R512"/>
  <c r="P512"/>
  <c r="BI510"/>
  <c r="BH510"/>
  <c r="BG510"/>
  <c r="BF510"/>
  <c r="T510"/>
  <c r="R510"/>
  <c r="P510"/>
  <c r="BI508"/>
  <c r="BH508"/>
  <c r="BG508"/>
  <c r="BF508"/>
  <c r="T508"/>
  <c r="R508"/>
  <c r="P508"/>
  <c r="BI505"/>
  <c r="BH505"/>
  <c r="BG505"/>
  <c r="BF505"/>
  <c r="T505"/>
  <c r="R505"/>
  <c r="P505"/>
  <c r="BI503"/>
  <c r="BH503"/>
  <c r="BG503"/>
  <c r="BF503"/>
  <c r="T503"/>
  <c r="R503"/>
  <c r="P503"/>
  <c r="BI501"/>
  <c r="BH501"/>
  <c r="BG501"/>
  <c r="BF501"/>
  <c r="T501"/>
  <c r="R501"/>
  <c r="P501"/>
  <c r="BI498"/>
  <c r="BH498"/>
  <c r="BG498"/>
  <c r="BF498"/>
  <c r="T498"/>
  <c r="R498"/>
  <c r="P498"/>
  <c r="BI496"/>
  <c r="BH496"/>
  <c r="BG496"/>
  <c r="BF496"/>
  <c r="T496"/>
  <c r="R496"/>
  <c r="P496"/>
  <c r="BI494"/>
  <c r="BH494"/>
  <c r="BG494"/>
  <c r="BF494"/>
  <c r="T494"/>
  <c r="R494"/>
  <c r="P494"/>
  <c r="BI492"/>
  <c r="BH492"/>
  <c r="BG492"/>
  <c r="BF492"/>
  <c r="T492"/>
  <c r="R492"/>
  <c r="P492"/>
  <c r="BI490"/>
  <c r="BH490"/>
  <c r="BG490"/>
  <c r="BF490"/>
  <c r="T490"/>
  <c r="R490"/>
  <c r="P490"/>
  <c r="BI488"/>
  <c r="BH488"/>
  <c r="BG488"/>
  <c r="BF488"/>
  <c r="T488"/>
  <c r="R488"/>
  <c r="P488"/>
  <c r="BI485"/>
  <c r="BH485"/>
  <c r="BG485"/>
  <c r="BF485"/>
  <c r="T485"/>
  <c r="R485"/>
  <c r="P485"/>
  <c r="BI483"/>
  <c r="BH483"/>
  <c r="BG483"/>
  <c r="BF483"/>
  <c r="T483"/>
  <c r="R483"/>
  <c r="P483"/>
  <c r="BI481"/>
  <c r="BH481"/>
  <c r="BG481"/>
  <c r="BF481"/>
  <c r="T481"/>
  <c r="R481"/>
  <c r="P481"/>
  <c r="BI479"/>
  <c r="BH479"/>
  <c r="BG479"/>
  <c r="BF479"/>
  <c r="T479"/>
  <c r="R479"/>
  <c r="P479"/>
  <c r="BI477"/>
  <c r="BH477"/>
  <c r="BG477"/>
  <c r="BF477"/>
  <c r="T477"/>
  <c r="R477"/>
  <c r="P477"/>
  <c r="BI475"/>
  <c r="BH475"/>
  <c r="BG475"/>
  <c r="BF475"/>
  <c r="T475"/>
  <c r="R475"/>
  <c r="P475"/>
  <c r="BI473"/>
  <c r="BH473"/>
  <c r="BG473"/>
  <c r="BF473"/>
  <c r="T473"/>
  <c r="R473"/>
  <c r="P473"/>
  <c r="BI471"/>
  <c r="BH471"/>
  <c r="BG471"/>
  <c r="BF471"/>
  <c r="T471"/>
  <c r="R471"/>
  <c r="P471"/>
  <c r="BI469"/>
  <c r="BH469"/>
  <c r="BG469"/>
  <c r="BF469"/>
  <c r="T469"/>
  <c r="R469"/>
  <c r="P469"/>
  <c r="BI466"/>
  <c r="BH466"/>
  <c r="BG466"/>
  <c r="BF466"/>
  <c r="T466"/>
  <c r="R466"/>
  <c r="P466"/>
  <c r="BI463"/>
  <c r="BH463"/>
  <c r="BG463"/>
  <c r="BF463"/>
  <c r="T463"/>
  <c r="R463"/>
  <c r="P463"/>
  <c r="BI460"/>
  <c r="BH460"/>
  <c r="BG460"/>
  <c r="BF460"/>
  <c r="T460"/>
  <c r="R460"/>
  <c r="P460"/>
  <c r="BI458"/>
  <c r="BH458"/>
  <c r="BG458"/>
  <c r="BF458"/>
  <c r="T458"/>
  <c r="R458"/>
  <c r="P458"/>
  <c r="BI455"/>
  <c r="BH455"/>
  <c r="BG455"/>
  <c r="BF455"/>
  <c r="T455"/>
  <c r="R455"/>
  <c r="P455"/>
  <c r="BI453"/>
  <c r="BH453"/>
  <c r="BG453"/>
  <c r="BF453"/>
  <c r="T453"/>
  <c r="R453"/>
  <c r="P453"/>
  <c r="BI450"/>
  <c r="BH450"/>
  <c r="BG450"/>
  <c r="BF450"/>
  <c r="T450"/>
  <c r="R450"/>
  <c r="P450"/>
  <c r="BI448"/>
  <c r="BH448"/>
  <c r="BG448"/>
  <c r="BF448"/>
  <c r="T448"/>
  <c r="R448"/>
  <c r="P448"/>
  <c r="BI445"/>
  <c r="BH445"/>
  <c r="BG445"/>
  <c r="BF445"/>
  <c r="T445"/>
  <c r="R445"/>
  <c r="P445"/>
  <c r="BI442"/>
  <c r="BH442"/>
  <c r="BG442"/>
  <c r="BF442"/>
  <c r="T442"/>
  <c r="R442"/>
  <c r="P442"/>
  <c r="BI439"/>
  <c r="BH439"/>
  <c r="BG439"/>
  <c r="BF439"/>
  <c r="T439"/>
  <c r="R439"/>
  <c r="P439"/>
  <c r="BI436"/>
  <c r="BH436"/>
  <c r="BG436"/>
  <c r="BF436"/>
  <c r="T436"/>
  <c r="R436"/>
  <c r="P436"/>
  <c r="BI433"/>
  <c r="BH433"/>
  <c r="BG433"/>
  <c r="BF433"/>
  <c r="T433"/>
  <c r="R433"/>
  <c r="P433"/>
  <c r="BI431"/>
  <c r="BH431"/>
  <c r="BG431"/>
  <c r="BF431"/>
  <c r="T431"/>
  <c r="R431"/>
  <c r="P431"/>
  <c r="BI429"/>
  <c r="BH429"/>
  <c r="BG429"/>
  <c r="BF429"/>
  <c r="T429"/>
  <c r="R429"/>
  <c r="P429"/>
  <c r="BI426"/>
  <c r="BH426"/>
  <c r="BG426"/>
  <c r="BF426"/>
  <c r="T426"/>
  <c r="R426"/>
  <c r="P426"/>
  <c r="BI424"/>
  <c r="BH424"/>
  <c r="BG424"/>
  <c r="BF424"/>
  <c r="T424"/>
  <c r="R424"/>
  <c r="P424"/>
  <c r="BI421"/>
  <c r="BH421"/>
  <c r="BG421"/>
  <c r="BF421"/>
  <c r="T421"/>
  <c r="R421"/>
  <c r="P421"/>
  <c r="BI419"/>
  <c r="BH419"/>
  <c r="BG419"/>
  <c r="BF419"/>
  <c r="T419"/>
  <c r="R419"/>
  <c r="P419"/>
  <c r="BI416"/>
  <c r="BH416"/>
  <c r="BG416"/>
  <c r="BF416"/>
  <c r="T416"/>
  <c r="R416"/>
  <c r="P416"/>
  <c r="BI414"/>
  <c r="BH414"/>
  <c r="BG414"/>
  <c r="BF414"/>
  <c r="T414"/>
  <c r="R414"/>
  <c r="P414"/>
  <c r="BI412"/>
  <c r="BH412"/>
  <c r="BG412"/>
  <c r="BF412"/>
  <c r="T412"/>
  <c r="R412"/>
  <c r="P412"/>
  <c r="BI409"/>
  <c r="BH409"/>
  <c r="BG409"/>
  <c r="BF409"/>
  <c r="T409"/>
  <c r="R409"/>
  <c r="P409"/>
  <c r="BI407"/>
  <c r="BH407"/>
  <c r="BG407"/>
  <c r="BF407"/>
  <c r="T407"/>
  <c r="R407"/>
  <c r="P407"/>
  <c r="BI405"/>
  <c r="BH405"/>
  <c r="BG405"/>
  <c r="BF405"/>
  <c r="T405"/>
  <c r="R405"/>
  <c r="P405"/>
  <c r="BI402"/>
  <c r="BH402"/>
  <c r="BG402"/>
  <c r="BF402"/>
  <c r="T402"/>
  <c r="R402"/>
  <c r="P402"/>
  <c r="BI399"/>
  <c r="BH399"/>
  <c r="BG399"/>
  <c r="BF399"/>
  <c r="T399"/>
  <c r="R399"/>
  <c r="P399"/>
  <c r="BI396"/>
  <c r="BH396"/>
  <c r="BG396"/>
  <c r="BF396"/>
  <c r="T396"/>
  <c r="R396"/>
  <c r="P396"/>
  <c r="BI393"/>
  <c r="BH393"/>
  <c r="BG393"/>
  <c r="BF393"/>
  <c r="T393"/>
  <c r="R393"/>
  <c r="P393"/>
  <c r="BI390"/>
  <c r="BH390"/>
  <c r="BG390"/>
  <c r="BF390"/>
  <c r="T390"/>
  <c r="R390"/>
  <c r="P390"/>
  <c r="BI387"/>
  <c r="BH387"/>
  <c r="BG387"/>
  <c r="BF387"/>
  <c r="T387"/>
  <c r="R387"/>
  <c r="P387"/>
  <c r="BI385"/>
  <c r="BH385"/>
  <c r="BG385"/>
  <c r="BF385"/>
  <c r="T385"/>
  <c r="R385"/>
  <c r="P385"/>
  <c r="BI382"/>
  <c r="BH382"/>
  <c r="BG382"/>
  <c r="BF382"/>
  <c r="T382"/>
  <c r="R382"/>
  <c r="P382"/>
  <c r="BI379"/>
  <c r="BH379"/>
  <c r="BG379"/>
  <c r="BF379"/>
  <c r="T379"/>
  <c r="R379"/>
  <c r="P379"/>
  <c r="BI376"/>
  <c r="BH376"/>
  <c r="BG376"/>
  <c r="BF376"/>
  <c r="T376"/>
  <c r="R376"/>
  <c r="P376"/>
  <c r="BI373"/>
  <c r="BH373"/>
  <c r="BG373"/>
  <c r="BF373"/>
  <c r="T373"/>
  <c r="R373"/>
  <c r="P373"/>
  <c r="BI370"/>
  <c r="BH370"/>
  <c r="BG370"/>
  <c r="BF370"/>
  <c r="T370"/>
  <c r="R370"/>
  <c r="P370"/>
  <c r="BI367"/>
  <c r="BH367"/>
  <c r="BG367"/>
  <c r="BF367"/>
  <c r="T367"/>
  <c r="R367"/>
  <c r="P367"/>
  <c r="BI365"/>
  <c r="BH365"/>
  <c r="BG365"/>
  <c r="BF365"/>
  <c r="T365"/>
  <c r="R365"/>
  <c r="P365"/>
  <c r="BI362"/>
  <c r="BH362"/>
  <c r="BG362"/>
  <c r="BF362"/>
  <c r="T362"/>
  <c r="R362"/>
  <c r="P362"/>
  <c r="BI360"/>
  <c r="BH360"/>
  <c r="BG360"/>
  <c r="BF360"/>
  <c r="T360"/>
  <c r="R360"/>
  <c r="P360"/>
  <c r="BI357"/>
  <c r="BH357"/>
  <c r="BG357"/>
  <c r="BF357"/>
  <c r="T357"/>
  <c r="R357"/>
  <c r="P357"/>
  <c r="BI355"/>
  <c r="BH355"/>
  <c r="BG355"/>
  <c r="BF355"/>
  <c r="T355"/>
  <c r="R355"/>
  <c r="P355"/>
  <c r="BI352"/>
  <c r="BH352"/>
  <c r="BG352"/>
  <c r="BF352"/>
  <c r="T352"/>
  <c r="R352"/>
  <c r="P352"/>
  <c r="BI350"/>
  <c r="BH350"/>
  <c r="BG350"/>
  <c r="BF350"/>
  <c r="T350"/>
  <c r="R350"/>
  <c r="P350"/>
  <c r="BI347"/>
  <c r="BH347"/>
  <c r="BG347"/>
  <c r="BF347"/>
  <c r="T347"/>
  <c r="R347"/>
  <c r="P347"/>
  <c r="BI345"/>
  <c r="BH345"/>
  <c r="BG345"/>
  <c r="BF345"/>
  <c r="T345"/>
  <c r="R345"/>
  <c r="P345"/>
  <c r="BI342"/>
  <c r="BH342"/>
  <c r="BG342"/>
  <c r="BF342"/>
  <c r="T342"/>
  <c r="R342"/>
  <c r="P342"/>
  <c r="BI340"/>
  <c r="BH340"/>
  <c r="BG340"/>
  <c r="BF340"/>
  <c r="T340"/>
  <c r="R340"/>
  <c r="P340"/>
  <c r="BI337"/>
  <c r="BH337"/>
  <c r="BG337"/>
  <c r="BF337"/>
  <c r="T337"/>
  <c r="R337"/>
  <c r="P337"/>
  <c r="BI334"/>
  <c r="BH334"/>
  <c r="BG334"/>
  <c r="BF334"/>
  <c r="T334"/>
  <c r="R334"/>
  <c r="P334"/>
  <c r="BI331"/>
  <c r="BH331"/>
  <c r="BG331"/>
  <c r="BF331"/>
  <c r="T331"/>
  <c r="R331"/>
  <c r="P331"/>
  <c r="BI328"/>
  <c r="BH328"/>
  <c r="BG328"/>
  <c r="BF328"/>
  <c r="T328"/>
  <c r="R328"/>
  <c r="P328"/>
  <c r="BI325"/>
  <c r="BH325"/>
  <c r="BG325"/>
  <c r="BF325"/>
  <c r="T325"/>
  <c r="R325"/>
  <c r="P325"/>
  <c r="BI322"/>
  <c r="BH322"/>
  <c r="BG322"/>
  <c r="BF322"/>
  <c r="T322"/>
  <c r="R322"/>
  <c r="P322"/>
  <c r="BI320"/>
  <c r="BH320"/>
  <c r="BG320"/>
  <c r="BF320"/>
  <c r="T320"/>
  <c r="R320"/>
  <c r="P320"/>
  <c r="BI317"/>
  <c r="BH317"/>
  <c r="BG317"/>
  <c r="BF317"/>
  <c r="T317"/>
  <c r="R317"/>
  <c r="P317"/>
  <c r="BI314"/>
  <c r="BH314"/>
  <c r="BG314"/>
  <c r="BF314"/>
  <c r="T314"/>
  <c r="R314"/>
  <c r="P314"/>
  <c r="BI311"/>
  <c r="BH311"/>
  <c r="BG311"/>
  <c r="BF311"/>
  <c r="T311"/>
  <c r="R311"/>
  <c r="P311"/>
  <c r="BI309"/>
  <c r="BH309"/>
  <c r="BG309"/>
  <c r="BF309"/>
  <c r="T309"/>
  <c r="R309"/>
  <c r="P309"/>
  <c r="BI307"/>
  <c r="BH307"/>
  <c r="BG307"/>
  <c r="BF307"/>
  <c r="T307"/>
  <c r="R307"/>
  <c r="P307"/>
  <c r="BI305"/>
  <c r="BH305"/>
  <c r="BG305"/>
  <c r="BF305"/>
  <c r="T305"/>
  <c r="R305"/>
  <c r="P305"/>
  <c r="BI303"/>
  <c r="BH303"/>
  <c r="BG303"/>
  <c r="BF303"/>
  <c r="T303"/>
  <c r="R303"/>
  <c r="P303"/>
  <c r="BI300"/>
  <c r="BH300"/>
  <c r="BG300"/>
  <c r="BF300"/>
  <c r="T300"/>
  <c r="R300"/>
  <c r="P300"/>
  <c r="BI298"/>
  <c r="BH298"/>
  <c r="BG298"/>
  <c r="BF298"/>
  <c r="T298"/>
  <c r="R298"/>
  <c r="P298"/>
  <c r="BI295"/>
  <c r="BH295"/>
  <c r="BG295"/>
  <c r="BF295"/>
  <c r="T295"/>
  <c r="R295"/>
  <c r="P295"/>
  <c r="BI293"/>
  <c r="BH293"/>
  <c r="BG293"/>
  <c r="BF293"/>
  <c r="T293"/>
  <c r="R293"/>
  <c r="P293"/>
  <c r="BI290"/>
  <c r="BH290"/>
  <c r="BG290"/>
  <c r="BF290"/>
  <c r="T290"/>
  <c r="R290"/>
  <c r="P290"/>
  <c r="BI288"/>
  <c r="BH288"/>
  <c r="BG288"/>
  <c r="BF288"/>
  <c r="T288"/>
  <c r="R288"/>
  <c r="P288"/>
  <c r="BI286"/>
  <c r="BH286"/>
  <c r="BG286"/>
  <c r="BF286"/>
  <c r="T286"/>
  <c r="R286"/>
  <c r="P286"/>
  <c r="BI283"/>
  <c r="BH283"/>
  <c r="BG283"/>
  <c r="BF283"/>
  <c r="T283"/>
  <c r="R283"/>
  <c r="P283"/>
  <c r="BI280"/>
  <c r="BH280"/>
  <c r="BG280"/>
  <c r="BF280"/>
  <c r="T280"/>
  <c r="R280"/>
  <c r="P280"/>
  <c r="BI277"/>
  <c r="BH277"/>
  <c r="BG277"/>
  <c r="BF277"/>
  <c r="T277"/>
  <c r="R277"/>
  <c r="P277"/>
  <c r="BI274"/>
  <c r="BH274"/>
  <c r="BG274"/>
  <c r="BF274"/>
  <c r="T274"/>
  <c r="R274"/>
  <c r="P274"/>
  <c r="BI271"/>
  <c r="BH271"/>
  <c r="BG271"/>
  <c r="BF271"/>
  <c r="T271"/>
  <c r="R271"/>
  <c r="P271"/>
  <c r="BI268"/>
  <c r="BH268"/>
  <c r="BG268"/>
  <c r="BF268"/>
  <c r="T268"/>
  <c r="R268"/>
  <c r="P268"/>
  <c r="BI265"/>
  <c r="BH265"/>
  <c r="BG265"/>
  <c r="BF265"/>
  <c r="T265"/>
  <c r="R265"/>
  <c r="P265"/>
  <c r="BI262"/>
  <c r="BH262"/>
  <c r="BG262"/>
  <c r="BF262"/>
  <c r="T262"/>
  <c r="R262"/>
  <c r="P262"/>
  <c r="BI259"/>
  <c r="BH259"/>
  <c r="BG259"/>
  <c r="BF259"/>
  <c r="T259"/>
  <c r="R259"/>
  <c r="P259"/>
  <c r="BI256"/>
  <c r="BH256"/>
  <c r="BG256"/>
  <c r="BF256"/>
  <c r="T256"/>
  <c r="R256"/>
  <c r="P256"/>
  <c r="BI253"/>
  <c r="BH253"/>
  <c r="BG253"/>
  <c r="BF253"/>
  <c r="T253"/>
  <c r="R253"/>
  <c r="P253"/>
  <c r="BI250"/>
  <c r="BH250"/>
  <c r="BG250"/>
  <c r="BF250"/>
  <c r="T250"/>
  <c r="R250"/>
  <c r="P250"/>
  <c r="BI247"/>
  <c r="BH247"/>
  <c r="BG247"/>
  <c r="BF247"/>
  <c r="T247"/>
  <c r="R247"/>
  <c r="P247"/>
  <c r="BI244"/>
  <c r="BH244"/>
  <c r="BG244"/>
  <c r="BF244"/>
  <c r="T244"/>
  <c r="R244"/>
  <c r="P244"/>
  <c r="BI241"/>
  <c r="BH241"/>
  <c r="BG241"/>
  <c r="BF241"/>
  <c r="T241"/>
  <c r="R241"/>
  <c r="P241"/>
  <c r="BI238"/>
  <c r="BH238"/>
  <c r="BG238"/>
  <c r="BF238"/>
  <c r="T238"/>
  <c r="R238"/>
  <c r="P238"/>
  <c r="BI235"/>
  <c r="BH235"/>
  <c r="BG235"/>
  <c r="BF235"/>
  <c r="T235"/>
  <c r="R235"/>
  <c r="P235"/>
  <c r="BI232"/>
  <c r="BH232"/>
  <c r="BG232"/>
  <c r="BF232"/>
  <c r="T232"/>
  <c r="R232"/>
  <c r="P232"/>
  <c r="BI229"/>
  <c r="BH229"/>
  <c r="BG229"/>
  <c r="BF229"/>
  <c r="T229"/>
  <c r="R229"/>
  <c r="P229"/>
  <c r="BI226"/>
  <c r="BH226"/>
  <c r="BG226"/>
  <c r="BF226"/>
  <c r="T226"/>
  <c r="R226"/>
  <c r="P226"/>
  <c r="BI223"/>
  <c r="BH223"/>
  <c r="BG223"/>
  <c r="BF223"/>
  <c r="T223"/>
  <c r="R223"/>
  <c r="P223"/>
  <c r="BI220"/>
  <c r="BH220"/>
  <c r="BG220"/>
  <c r="BF220"/>
  <c r="T220"/>
  <c r="R220"/>
  <c r="P220"/>
  <c r="BI217"/>
  <c r="BH217"/>
  <c r="BG217"/>
  <c r="BF217"/>
  <c r="T217"/>
  <c r="R217"/>
  <c r="P217"/>
  <c r="BI215"/>
  <c r="BH215"/>
  <c r="BG215"/>
  <c r="BF215"/>
  <c r="T215"/>
  <c r="R215"/>
  <c r="P215"/>
  <c r="BI213"/>
  <c r="BH213"/>
  <c r="BG213"/>
  <c r="BF213"/>
  <c r="T213"/>
  <c r="R213"/>
  <c r="P213"/>
  <c r="BI211"/>
  <c r="BH211"/>
  <c r="BG211"/>
  <c r="BF211"/>
  <c r="T211"/>
  <c r="R211"/>
  <c r="P211"/>
  <c r="BI209"/>
  <c r="BH209"/>
  <c r="BG209"/>
  <c r="BF209"/>
  <c r="T209"/>
  <c r="R209"/>
  <c r="P209"/>
  <c r="BI206"/>
  <c r="BH206"/>
  <c r="BG206"/>
  <c r="BF206"/>
  <c r="T206"/>
  <c r="R206"/>
  <c r="P206"/>
  <c r="BI201"/>
  <c r="BH201"/>
  <c r="BG201"/>
  <c r="BF201"/>
  <c r="T201"/>
  <c r="R201"/>
  <c r="P201"/>
  <c r="BI199"/>
  <c r="BH199"/>
  <c r="BG199"/>
  <c r="BF199"/>
  <c r="T199"/>
  <c r="R199"/>
  <c r="P199"/>
  <c r="BI197"/>
  <c r="BH197"/>
  <c r="BG197"/>
  <c r="BF197"/>
  <c r="T197"/>
  <c r="R197"/>
  <c r="P197"/>
  <c r="BI195"/>
  <c r="BH195"/>
  <c r="BG195"/>
  <c r="BF195"/>
  <c r="T195"/>
  <c r="R195"/>
  <c r="P195"/>
  <c r="BI191"/>
  <c r="BH191"/>
  <c r="BG191"/>
  <c r="BF191"/>
  <c r="T191"/>
  <c r="R191"/>
  <c r="P191"/>
  <c r="BI188"/>
  <c r="BH188"/>
  <c r="BG188"/>
  <c r="BF188"/>
  <c r="T188"/>
  <c r="R188"/>
  <c r="P188"/>
  <c r="BI185"/>
  <c r="BH185"/>
  <c r="BG185"/>
  <c r="BF185"/>
  <c r="T185"/>
  <c r="R185"/>
  <c r="P185"/>
  <c r="BI182"/>
  <c r="BH182"/>
  <c r="BG182"/>
  <c r="BF182"/>
  <c r="T182"/>
  <c r="R182"/>
  <c r="P182"/>
  <c r="BI180"/>
  <c r="BH180"/>
  <c r="BG180"/>
  <c r="BF180"/>
  <c r="T180"/>
  <c r="R180"/>
  <c r="P180"/>
  <c r="BI178"/>
  <c r="BH178"/>
  <c r="BG178"/>
  <c r="BF178"/>
  <c r="T178"/>
  <c r="R178"/>
  <c r="P178"/>
  <c r="BI176"/>
  <c r="BH176"/>
  <c r="BG176"/>
  <c r="BF176"/>
  <c r="T176"/>
  <c r="R176"/>
  <c r="P176"/>
  <c r="BI174"/>
  <c r="BH174"/>
  <c r="BG174"/>
  <c r="BF174"/>
  <c r="T174"/>
  <c r="R174"/>
  <c r="P174"/>
  <c r="BI172"/>
  <c r="BH172"/>
  <c r="BG172"/>
  <c r="BF172"/>
  <c r="T172"/>
  <c r="R172"/>
  <c r="P172"/>
  <c r="BI170"/>
  <c r="BH170"/>
  <c r="BG170"/>
  <c r="BF170"/>
  <c r="T170"/>
  <c r="R170"/>
  <c r="P170"/>
  <c r="BI168"/>
  <c r="BH168"/>
  <c r="BG168"/>
  <c r="BF168"/>
  <c r="T168"/>
  <c r="R168"/>
  <c r="P168"/>
  <c r="BI166"/>
  <c r="BH166"/>
  <c r="BG166"/>
  <c r="BF166"/>
  <c r="T166"/>
  <c r="R166"/>
  <c r="P166"/>
  <c r="BI163"/>
  <c r="BH163"/>
  <c r="BG163"/>
  <c r="BF163"/>
  <c r="T163"/>
  <c r="R163"/>
  <c r="P163"/>
  <c r="BI159"/>
  <c r="BH159"/>
  <c r="BG159"/>
  <c r="BF159"/>
  <c r="T159"/>
  <c r="T158"/>
  <c r="R159"/>
  <c r="R158"/>
  <c r="P159"/>
  <c r="P158"/>
  <c r="BI155"/>
  <c r="BH155"/>
  <c r="BG155"/>
  <c r="BF155"/>
  <c r="T155"/>
  <c r="R155"/>
  <c r="P155"/>
  <c r="BI152"/>
  <c r="BH152"/>
  <c r="BG152"/>
  <c r="BF152"/>
  <c r="T152"/>
  <c r="R152"/>
  <c r="P152"/>
  <c r="BI149"/>
  <c r="BH149"/>
  <c r="BG149"/>
  <c r="BF149"/>
  <c r="T149"/>
  <c r="R149"/>
  <c r="P149"/>
  <c r="BI146"/>
  <c r="BH146"/>
  <c r="BG146"/>
  <c r="BF146"/>
  <c r="T146"/>
  <c r="R146"/>
  <c r="P146"/>
  <c r="BI143"/>
  <c r="BH143"/>
  <c r="BG143"/>
  <c r="BF143"/>
  <c r="T143"/>
  <c r="R143"/>
  <c r="P143"/>
  <c r="BI140"/>
  <c r="BH140"/>
  <c r="BG140"/>
  <c r="BF140"/>
  <c r="T140"/>
  <c r="R140"/>
  <c r="P140"/>
  <c r="BI138"/>
  <c r="BH138"/>
  <c r="BG138"/>
  <c r="BF138"/>
  <c r="T138"/>
  <c r="R138"/>
  <c r="P138"/>
  <c r="BI135"/>
  <c r="BH135"/>
  <c r="BG135"/>
  <c r="BF135"/>
  <c r="T135"/>
  <c r="R135"/>
  <c r="P135"/>
  <c r="BI132"/>
  <c r="BH132"/>
  <c r="BG132"/>
  <c r="BF132"/>
  <c r="T132"/>
  <c r="R132"/>
  <c r="P132"/>
  <c r="BI129"/>
  <c r="BH129"/>
  <c r="BG129"/>
  <c r="BF129"/>
  <c r="T129"/>
  <c r="R129"/>
  <c r="P129"/>
  <c r="BI127"/>
  <c r="BH127"/>
  <c r="BG127"/>
  <c r="BF127"/>
  <c r="T127"/>
  <c r="R127"/>
  <c r="P127"/>
  <c r="BI124"/>
  <c r="BH124"/>
  <c r="BG124"/>
  <c r="BF124"/>
  <c r="T124"/>
  <c r="R124"/>
  <c r="P124"/>
  <c r="BI121"/>
  <c r="BH121"/>
  <c r="BG121"/>
  <c r="BF121"/>
  <c r="T121"/>
  <c r="R121"/>
  <c r="P121"/>
  <c r="BI118"/>
  <c r="BH118"/>
  <c r="BG118"/>
  <c r="BF118"/>
  <c r="T118"/>
  <c r="R118"/>
  <c r="P118"/>
  <c r="BI115"/>
  <c r="BH115"/>
  <c r="BG115"/>
  <c r="BF115"/>
  <c r="T115"/>
  <c r="R115"/>
  <c r="P115"/>
  <c r="BI112"/>
  <c r="BH112"/>
  <c r="BG112"/>
  <c r="BF112"/>
  <c r="T112"/>
  <c r="R112"/>
  <c r="P112"/>
  <c r="BI109"/>
  <c r="BH109"/>
  <c r="BG109"/>
  <c r="BF109"/>
  <c r="T109"/>
  <c r="R109"/>
  <c r="P109"/>
  <c r="BI106"/>
  <c r="BH106"/>
  <c r="BG106"/>
  <c r="BF106"/>
  <c r="T106"/>
  <c r="R106"/>
  <c r="P106"/>
  <c r="BI103"/>
  <c r="BH103"/>
  <c r="BG103"/>
  <c r="BF103"/>
  <c r="T103"/>
  <c r="R103"/>
  <c r="P103"/>
  <c r="J97"/>
  <c r="J96"/>
  <c r="F96"/>
  <c r="F94"/>
  <c r="E92"/>
  <c r="J59"/>
  <c r="J58"/>
  <c r="F58"/>
  <c r="F56"/>
  <c r="E54"/>
  <c r="J20"/>
  <c r="E20"/>
  <c r="F97"/>
  <c r="J19"/>
  <c r="J14"/>
  <c r="J94"/>
  <c r="E7"/>
  <c r="E88"/>
  <c i="1" r="L50"/>
  <c r="AM50"/>
  <c r="AM49"/>
  <c r="L49"/>
  <c r="AM47"/>
  <c r="L47"/>
  <c r="L45"/>
  <c r="L44"/>
  <c i="2" r="J362"/>
  <c r="BK256"/>
  <c r="J176"/>
  <c r="J613"/>
  <c r="J551"/>
  <c r="BK501"/>
  <c r="BK475"/>
  <c r="J416"/>
  <c r="J370"/>
  <c r="BK298"/>
  <c r="J232"/>
  <c r="J178"/>
  <c r="BK613"/>
  <c r="BK562"/>
  <c r="BK505"/>
  <c r="BK445"/>
  <c r="BK357"/>
  <c r="J293"/>
  <c r="J226"/>
  <c r="BK178"/>
  <c r="F37"/>
  <c r="J393"/>
  <c r="BK268"/>
  <c r="J199"/>
  <c r="J146"/>
  <c r="BK601"/>
  <c r="J585"/>
  <c r="J535"/>
  <c r="BK514"/>
  <c r="J481"/>
  <c r="BK458"/>
  <c r="J402"/>
  <c r="J382"/>
  <c r="J317"/>
  <c r="BK290"/>
  <c r="BK201"/>
  <c r="J170"/>
  <c r="J129"/>
  <c r="BK616"/>
  <c r="BK579"/>
  <c r="BK516"/>
  <c r="J488"/>
  <c r="J458"/>
  <c r="BK431"/>
  <c r="BK396"/>
  <c r="BK347"/>
  <c r="BK303"/>
  <c r="BK235"/>
  <c r="J201"/>
  <c r="J159"/>
  <c r="BK115"/>
  <c r="J385"/>
  <c r="J357"/>
  <c r="J303"/>
  <c r="BK265"/>
  <c r="J223"/>
  <c r="BK180"/>
  <c r="BK149"/>
  <c r="BK106"/>
  <c r="BK585"/>
  <c r="BK557"/>
  <c r="J516"/>
  <c r="BK483"/>
  <c r="J469"/>
  <c r="BK402"/>
  <c r="BK367"/>
  <c r="BK307"/>
  <c r="J253"/>
  <c r="J180"/>
  <c r="BK159"/>
  <c r="BK103"/>
  <c r="J604"/>
  <c r="BK582"/>
  <c r="BK567"/>
  <c r="J548"/>
  <c r="J540"/>
  <c r="J514"/>
  <c r="BK494"/>
  <c r="BK481"/>
  <c r="J471"/>
  <c r="J450"/>
  <c r="J431"/>
  <c r="BK412"/>
  <c r="BK390"/>
  <c r="J365"/>
  <c r="BK328"/>
  <c r="J320"/>
  <c r="J290"/>
  <c r="J265"/>
  <c r="J250"/>
  <c r="J213"/>
  <c r="BK191"/>
  <c r="BK176"/>
  <c r="BK143"/>
  <c r="J124"/>
  <c r="J607"/>
  <c r="J562"/>
  <c r="BK529"/>
  <c r="BK503"/>
  <c r="BK469"/>
  <c r="BK450"/>
  <c r="J399"/>
  <c r="BK360"/>
  <c r="J334"/>
  <c r="J300"/>
  <c r="BK250"/>
  <c r="J211"/>
  <c r="BK172"/>
  <c r="BK135"/>
  <c r="J616"/>
  <c r="BK588"/>
  <c r="BK564"/>
  <c r="BK535"/>
  <c r="BK512"/>
  <c r="J496"/>
  <c r="BK473"/>
  <c r="J455"/>
  <c r="J424"/>
  <c r="BK393"/>
  <c r="BK362"/>
  <c r="J331"/>
  <c r="J295"/>
  <c r="J288"/>
  <c r="BK271"/>
  <c r="BK229"/>
  <c r="J191"/>
  <c r="J174"/>
  <c r="J143"/>
  <c r="J121"/>
  <c r="F36"/>
  <c r="J342"/>
  <c r="BK166"/>
  <c r="BK591"/>
  <c r="BK537"/>
  <c r="BK439"/>
  <c r="BK350"/>
  <c r="BK253"/>
  <c r="BK118"/>
  <c r="BK570"/>
  <c r="BK526"/>
  <c r="BK477"/>
  <c r="J412"/>
  <c r="BK309"/>
  <c r="BK244"/>
  <c r="J396"/>
  <c r="J314"/>
  <c r="J235"/>
  <c r="J140"/>
  <c r="BK576"/>
  <c r="J508"/>
  <c r="BK426"/>
  <c r="BK340"/>
  <c r="J238"/>
  <c r="J135"/>
  <c r="BK596"/>
  <c r="BK518"/>
  <c r="J503"/>
  <c r="BK455"/>
  <c r="BK421"/>
  <c r="BK345"/>
  <c r="J298"/>
  <c r="BK241"/>
  <c r="BK155"/>
  <c r="BK593"/>
  <c r="BK540"/>
  <c r="BK488"/>
  <c r="J419"/>
  <c r="BK320"/>
  <c r="BK238"/>
  <c r="J163"/>
  <c r="F39"/>
  <c r="BK373"/>
  <c r="BK300"/>
  <c r="J229"/>
  <c r="J118"/>
  <c r="J579"/>
  <c r="BK496"/>
  <c r="BK471"/>
  <c r="BK433"/>
  <c r="J325"/>
  <c r="BK262"/>
  <c r="BK195"/>
  <c r="J103"/>
  <c r="J588"/>
  <c r="J520"/>
  <c r="J483"/>
  <c r="J436"/>
  <c r="J376"/>
  <c r="BK314"/>
  <c r="J268"/>
  <c r="J195"/>
  <c r="J138"/>
  <c r="J421"/>
  <c r="BK365"/>
  <c r="BK295"/>
  <c r="BK206"/>
  <c r="BK163"/>
  <c r="F38"/>
  <c r="BK419"/>
  <c r="BK311"/>
  <c r="BK215"/>
  <c r="J622"/>
  <c r="J559"/>
  <c r="BK508"/>
  <c r="BK466"/>
  <c r="J426"/>
  <c r="J345"/>
  <c r="J283"/>
  <c r="BK220"/>
  <c r="J166"/>
  <c r="J601"/>
  <c r="BK548"/>
  <c r="BK510"/>
  <c r="J473"/>
  <c r="BK407"/>
  <c r="J340"/>
  <c r="BK259"/>
  <c r="J185"/>
  <c r="BK127"/>
  <c r="J407"/>
  <c r="J347"/>
  <c r="J256"/>
  <c r="BK188"/>
  <c r="BK132"/>
  <c r="J596"/>
  <c r="BK545"/>
  <c r="J501"/>
  <c r="J460"/>
  <c r="J390"/>
  <c r="J322"/>
  <c r="BK211"/>
  <c r="BK146"/>
  <c r="BK622"/>
  <c r="J591"/>
  <c r="BK559"/>
  <c r="BK532"/>
  <c r="J510"/>
  <c r="J485"/>
  <c r="J466"/>
  <c r="BK436"/>
  <c r="BK399"/>
  <c r="BK382"/>
  <c r="BK355"/>
  <c r="J311"/>
  <c r="J277"/>
  <c r="BK232"/>
  <c r="J206"/>
  <c r="BK170"/>
  <c r="BK112"/>
  <c r="J582"/>
  <c r="BK551"/>
  <c r="J512"/>
  <c r="J479"/>
  <c r="J442"/>
  <c r="J387"/>
  <c r="J350"/>
  <c r="BK280"/>
  <c r="BK226"/>
  <c r="BK182"/>
  <c r="J127"/>
  <c r="J610"/>
  <c r="BK573"/>
  <c r="BK543"/>
  <c r="J505"/>
  <c r="BK479"/>
  <c r="BK442"/>
  <c r="BK414"/>
  <c r="J379"/>
  <c r="BK342"/>
  <c r="J307"/>
  <c r="BK247"/>
  <c r="J209"/>
  <c r="J132"/>
  <c r="J352"/>
  <c r="BK283"/>
  <c r="BK185"/>
  <c i="1" r="AS55"/>
  <c i="2" r="J570"/>
  <c r="J526"/>
  <c r="J492"/>
  <c r="BK453"/>
  <c r="BK387"/>
  <c r="BK334"/>
  <c r="J241"/>
  <c r="J188"/>
  <c r="BK140"/>
  <c r="J593"/>
  <c r="J543"/>
  <c r="BK498"/>
  <c r="BK463"/>
  <c r="J367"/>
  <c r="BK322"/>
  <c r="J280"/>
  <c r="BK209"/>
  <c r="J152"/>
  <c r="J414"/>
  <c r="BK325"/>
  <c r="BK288"/>
  <c r="J215"/>
  <c r="BK174"/>
  <c r="J115"/>
  <c r="BK604"/>
  <c r="J537"/>
  <c r="J494"/>
  <c r="J439"/>
  <c r="BK379"/>
  <c r="J286"/>
  <c r="BK223"/>
  <c r="BK121"/>
  <c r="BK610"/>
  <c r="J576"/>
  <c r="BK554"/>
  <c r="J529"/>
  <c r="BK490"/>
  <c r="J477"/>
  <c r="J445"/>
  <c r="J409"/>
  <c r="BK370"/>
  <c r="BK337"/>
  <c r="J305"/>
  <c r="J259"/>
  <c r="J220"/>
  <c r="J182"/>
  <c r="BK138"/>
  <c r="J619"/>
  <c r="J573"/>
  <c r="J523"/>
  <c r="J498"/>
  <c r="BK460"/>
  <c r="BK429"/>
  <c r="BK376"/>
  <c r="J309"/>
  <c r="J271"/>
  <c r="J197"/>
  <c r="J149"/>
  <c r="BK109"/>
  <c r="BK598"/>
  <c r="J554"/>
  <c r="J518"/>
  <c r="J490"/>
  <c r="J463"/>
  <c r="J433"/>
  <c r="BK405"/>
  <c r="BK352"/>
  <c r="BK317"/>
  <c r="J262"/>
  <c r="J217"/>
  <c r="J155"/>
  <c r="J109"/>
  <c r="J405"/>
  <c r="J328"/>
  <c r="J244"/>
  <c r="BK129"/>
  <c r="J598"/>
  <c r="J564"/>
  <c r="J545"/>
  <c r="BK520"/>
  <c r="BK485"/>
  <c r="J448"/>
  <c r="BK409"/>
  <c r="J360"/>
  <c r="BK305"/>
  <c r="J274"/>
  <c r="BK213"/>
  <c r="BK152"/>
  <c r="J112"/>
  <c r="BK607"/>
  <c r="J557"/>
  <c r="J532"/>
  <c r="BK492"/>
  <c r="J453"/>
  <c r="BK424"/>
  <c r="BK385"/>
  <c r="BK331"/>
  <c r="BK286"/>
  <c r="BK217"/>
  <c r="BK168"/>
  <c r="J106"/>
  <c r="J429"/>
  <c r="J373"/>
  <c r="J337"/>
  <c r="BK277"/>
  <c r="J247"/>
  <c r="BK197"/>
  <c r="J168"/>
  <c r="BK124"/>
  <c r="BK619"/>
  <c r="J567"/>
  <c r="BK523"/>
  <c r="J475"/>
  <c r="BK448"/>
  <c r="BK416"/>
  <c r="J355"/>
  <c r="BK293"/>
  <c r="BK274"/>
  <c r="BK199"/>
  <c r="J172"/>
  <c r="J36"/>
  <c l="1" r="T134"/>
  <c r="BK162"/>
  <c r="J162"/>
  <c r="J69"/>
  <c r="BK194"/>
  <c r="J194"/>
  <c r="J70"/>
  <c r="T194"/>
  <c r="P219"/>
  <c r="R102"/>
  <c r="R219"/>
  <c r="BK462"/>
  <c r="J462"/>
  <c r="J76"/>
  <c r="R575"/>
  <c r="T102"/>
  <c r="P145"/>
  <c r="P162"/>
  <c r="T219"/>
  <c r="BK444"/>
  <c r="J444"/>
  <c r="J75"/>
  <c r="T444"/>
  <c r="T575"/>
  <c r="BK102"/>
  <c r="P134"/>
  <c r="R145"/>
  <c r="T162"/>
  <c r="P194"/>
  <c r="BK205"/>
  <c r="R205"/>
  <c r="T205"/>
  <c r="R330"/>
  <c r="P462"/>
  <c r="P575"/>
  <c r="BK603"/>
  <c r="J603"/>
  <c r="J78"/>
  <c r="R134"/>
  <c r="R162"/>
  <c r="R194"/>
  <c r="P205"/>
  <c r="BK330"/>
  <c r="J330"/>
  <c r="J74"/>
  <c r="T462"/>
  <c r="P603"/>
  <c r="BK134"/>
  <c r="J134"/>
  <c r="J66"/>
  <c r="T145"/>
  <c r="P330"/>
  <c r="R462"/>
  <c r="R603"/>
  <c r="P102"/>
  <c r="P101"/>
  <c r="BK145"/>
  <c r="J145"/>
  <c r="J67"/>
  <c r="BK219"/>
  <c r="J219"/>
  <c r="J73"/>
  <c r="T330"/>
  <c r="P444"/>
  <c r="R444"/>
  <c r="BK575"/>
  <c r="J575"/>
  <c r="J77"/>
  <c r="T603"/>
  <c r="BK158"/>
  <c r="J158"/>
  <c r="J68"/>
  <c i="1" r="BD56"/>
  <c r="BB56"/>
  <c r="AW56"/>
  <c i="2" r="E50"/>
  <c r="J56"/>
  <c r="F59"/>
  <c r="BE103"/>
  <c r="BE106"/>
  <c r="BE109"/>
  <c r="BE112"/>
  <c r="BE115"/>
  <c r="BE118"/>
  <c r="BE121"/>
  <c r="BE124"/>
  <c r="BE127"/>
  <c r="BE129"/>
  <c r="BE132"/>
  <c r="BE135"/>
  <c r="BE138"/>
  <c r="BE140"/>
  <c r="BE143"/>
  <c r="BE146"/>
  <c r="BE149"/>
  <c r="BE152"/>
  <c r="BE155"/>
  <c r="BE159"/>
  <c r="BE163"/>
  <c r="BE166"/>
  <c r="BE168"/>
  <c r="BE170"/>
  <c r="BE172"/>
  <c r="BE174"/>
  <c r="BE176"/>
  <c r="BE178"/>
  <c r="BE180"/>
  <c r="BE182"/>
  <c r="BE185"/>
  <c r="BE188"/>
  <c r="BE191"/>
  <c r="BE195"/>
  <c r="BE197"/>
  <c r="BE199"/>
  <c r="BE201"/>
  <c r="BE206"/>
  <c r="BE209"/>
  <c r="BE211"/>
  <c r="BE213"/>
  <c r="BE215"/>
  <c r="BE217"/>
  <c r="BE220"/>
  <c r="BE223"/>
  <c r="BE226"/>
  <c r="BE229"/>
  <c r="BE232"/>
  <c r="BE235"/>
  <c r="BE238"/>
  <c r="BE241"/>
  <c r="BE244"/>
  <c r="BE247"/>
  <c r="BE250"/>
  <c r="BE253"/>
  <c r="BE256"/>
  <c r="BE259"/>
  <c r="BE262"/>
  <c r="BE265"/>
  <c r="BE268"/>
  <c r="BE271"/>
  <c r="BE274"/>
  <c r="BE277"/>
  <c r="BE280"/>
  <c r="BE283"/>
  <c r="BE286"/>
  <c r="BE288"/>
  <c r="BE290"/>
  <c r="BE293"/>
  <c r="BE295"/>
  <c r="BE298"/>
  <c r="BE300"/>
  <c r="BE303"/>
  <c r="BE305"/>
  <c r="BE307"/>
  <c r="BE309"/>
  <c r="BE311"/>
  <c r="BE314"/>
  <c r="BE317"/>
  <c r="BE320"/>
  <c r="BE322"/>
  <c r="BE325"/>
  <c r="BE328"/>
  <c r="BE331"/>
  <c r="BE334"/>
  <c r="BE337"/>
  <c r="BE340"/>
  <c r="BE342"/>
  <c r="BE345"/>
  <c r="BE347"/>
  <c r="BE350"/>
  <c r="BE352"/>
  <c r="BE355"/>
  <c r="BE357"/>
  <c r="BE360"/>
  <c r="BE362"/>
  <c r="BE365"/>
  <c r="BE367"/>
  <c r="BE370"/>
  <c r="BE373"/>
  <c r="BE376"/>
  <c r="BE379"/>
  <c r="BE382"/>
  <c r="BE385"/>
  <c r="BE387"/>
  <c r="BE390"/>
  <c r="BE393"/>
  <c r="BE396"/>
  <c r="BE399"/>
  <c r="BE402"/>
  <c r="BE405"/>
  <c r="BE407"/>
  <c r="BE409"/>
  <c r="BE412"/>
  <c r="BE414"/>
  <c r="BE416"/>
  <c r="BE419"/>
  <c r="BE421"/>
  <c r="BE424"/>
  <c r="BE426"/>
  <c r="BE429"/>
  <c r="BE431"/>
  <c r="BE433"/>
  <c r="BE436"/>
  <c r="BE439"/>
  <c r="BE442"/>
  <c r="BE445"/>
  <c r="BE448"/>
  <c r="BE450"/>
  <c r="BE453"/>
  <c r="BE455"/>
  <c r="BE458"/>
  <c r="BE460"/>
  <c r="BE463"/>
  <c r="BE466"/>
  <c r="BE469"/>
  <c r="BE471"/>
  <c r="BE473"/>
  <c r="BE475"/>
  <c r="BE477"/>
  <c r="BE479"/>
  <c r="BE481"/>
  <c r="BE483"/>
  <c r="BE485"/>
  <c r="BE488"/>
  <c r="BE490"/>
  <c r="BE492"/>
  <c r="BE494"/>
  <c r="BE496"/>
  <c r="BE498"/>
  <c r="BE501"/>
  <c r="BE503"/>
  <c r="BE505"/>
  <c r="BE508"/>
  <c r="BE510"/>
  <c r="BE512"/>
  <c r="BE514"/>
  <c r="BE516"/>
  <c r="BE518"/>
  <c r="BE520"/>
  <c r="BE523"/>
  <c r="BE526"/>
  <c r="BE529"/>
  <c r="BE532"/>
  <c r="BE535"/>
  <c r="BE537"/>
  <c r="BE540"/>
  <c r="BE543"/>
  <c r="BE545"/>
  <c r="BE548"/>
  <c r="BE551"/>
  <c r="BE554"/>
  <c r="BE557"/>
  <c r="BE559"/>
  <c r="BE562"/>
  <c r="BE564"/>
  <c r="BE567"/>
  <c r="BE570"/>
  <c r="BE573"/>
  <c r="BE576"/>
  <c r="BE579"/>
  <c r="BE582"/>
  <c r="BE585"/>
  <c r="BE588"/>
  <c r="BE591"/>
  <c r="BE593"/>
  <c r="BE596"/>
  <c r="BE598"/>
  <c r="BE601"/>
  <c r="BE604"/>
  <c r="BE607"/>
  <c r="BE610"/>
  <c r="BE613"/>
  <c r="BE616"/>
  <c r="BE619"/>
  <c r="BE622"/>
  <c i="1" r="BA56"/>
  <c r="BC56"/>
  <c r="BA55"/>
  <c r="AW55"/>
  <c r="AS54"/>
  <c r="BB55"/>
  <c r="AX55"/>
  <c r="BD55"/>
  <c r="BD54"/>
  <c r="W33"/>
  <c r="BC55"/>
  <c r="AY55"/>
  <c i="2" l="1" r="T204"/>
  <c r="T101"/>
  <c r="R204"/>
  <c r="P204"/>
  <c r="BK101"/>
  <c r="P100"/>
  <c i="1" r="AU56"/>
  <c i="2" r="R101"/>
  <c r="R100"/>
  <c r="T100"/>
  <c r="BK204"/>
  <c r="J204"/>
  <c r="J71"/>
  <c r="J102"/>
  <c r="J65"/>
  <c r="J205"/>
  <c r="J72"/>
  <c r="J35"/>
  <c i="1" r="AV56"/>
  <c r="AT56"/>
  <c r="AU55"/>
  <c r="AU54"/>
  <c r="BC54"/>
  <c r="W32"/>
  <c r="BB54"/>
  <c r="W31"/>
  <c r="BA54"/>
  <c r="W30"/>
  <c i="2" r="F35"/>
  <c i="1" r="AZ56"/>
  <c r="AZ55"/>
  <c r="AV55"/>
  <c r="AT55"/>
  <c i="2" l="1" r="BK100"/>
  <c r="J100"/>
  <c r="J101"/>
  <c r="J64"/>
  <c i="1" r="AY54"/>
  <c r="AX54"/>
  <c r="AW54"/>
  <c r="AK30"/>
  <c i="2" r="J32"/>
  <c i="1" r="AG56"/>
  <c r="AG55"/>
  <c r="AG54"/>
  <c r="AK26"/>
  <c r="AZ54"/>
  <c r="W29"/>
  <c i="2" l="1" r="J41"/>
  <c r="J63"/>
  <c i="1" r="AN56"/>
  <c r="AN55"/>
  <c r="AV54"/>
  <c r="AK29"/>
  <c r="AK35"/>
  <c l="1" r="AT54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<sst xmlns="http://schemas.openxmlformats.org/spreadsheetml/2006/main">
  <si>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</si>
  <si>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</si>
  <si>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</si>
  <si>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</si>
  <si>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</si>
  <si>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{762fe99b-fcef-42a5-addf-d64e890c118e}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</si>
  <si>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</si>
  <si>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</si>
  <si>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</si>
  <si>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</si>
  <si>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</si>
  <si>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</si>
  <si>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</si>
  <si>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</si>
  <si>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10_2023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</si>
  <si>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</si>
  <si>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</si>
  <si>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MULTIFUNKČNÍ DŮM MUGLINOV</t>
  </si>
  <si>
    <t>KSO:</t>
  </si>
  <si>
    <t/>
  </si>
  <si>
    <t>CC-CZ:</t>
  </si>
  <si>
    <t>Místo:</t>
  </si>
  <si>
    <t xml:space="preserve"> </t>
  </si>
  <si>
    <t>Datum:</t>
  </si>
  <si>
    <t>19. 9. 2023</t>
  </si>
  <si>
    <t>Zadavatel:</t>
  </si>
  <si>
    <t>IČ:</t>
  </si>
  <si>
    <t>MĚSTO OSTRAVA</t>
  </si>
  <si>
    <t>DIČ:</t>
  </si>
  <si>
    <t>Uchazeč:</t>
  </si>
  <si>
    <t>Vyplň údaj</t>
  </si>
  <si>
    <t>Projektant:</t>
  </si>
  <si>
    <t>PPS KANIA S.R.O.</t>
  </si>
  <si>
    <t>True</t>
  </si>
  <si>
    <t>Zpracovatel:</t>
  </si>
  <si>
    <t>JAN OCHODNICKÝ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</si>
  <si>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</si>
  <si>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</si>
  <si>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</si>
  <si>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</si>
  <si>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</si>
  <si>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</si>
  <si>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</si>
  <si>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</si>
  <si>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</si>
  <si>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</si>
  <si>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</si>
  <si>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</si>
  <si>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</si>
  <si>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</si>
  <si>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</si>
  <si>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</si>
  <si>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</si>
  <si>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</si>
  <si>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</si>
  <si>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</si>
  <si>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</si>
  <si>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</si>
  <si>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</si>
  <si>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</si>
  <si>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</si>
  <si>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</si>
  <si>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</si>
  <si>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</si>
  <si>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</si>
  <si>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</si>
  <si>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</si>
  <si>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</si>
  <si>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</si>
  <si>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</si>
  <si>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</si>
  <si>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</si>
  <si>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</si>
  <si>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</si>
  <si>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</si>
  <si>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</si>
  <si>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SO01_MULTIFUNKČNÍ DŮM</t>
  </si>
  <si>
    <t>STA</t>
  </si>
  <si>
    <t>1</t>
  </si>
  <si>
    <t>{a1d0be85-3e76-4782-9eac-98b16178da39}</t>
  </si>
  <si>
    <t>2</t>
  </si>
  <si>
    <t>/</t>
  </si>
  <si>
    <t>ZDRAVOTNĚ TECHNICKÉ INSTALACE</t>
  </si>
  <si>
    <t>Soupis</t>
  </si>
  <si>
    <t>{9318d26f-3ea8-4797-9523-3349ce927cb5}</t>
  </si>
  <si>
    <t>KRYCÍ LIST SOUPISU PRACÍ</t>
  </si>
  <si>
    <t>Objekt:</t>
  </si>
  <si>
    <t>10_2023 - SO01_MULTIFUNKČNÍ DŮM</t>
  </si>
  <si>
    <t>Soupis:</t>
  </si>
  <si>
    <t>10_2023 - ZDRAVOTNĚ TECHNICKÉ INSTALACE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</si>
  <si>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</si>
  <si>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</si>
  <si>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</si>
  <si>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</si>
  <si>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</si>
  <si>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</si>
  <si>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3 - Svislé a kompletní konstrukce</t>
  </si>
  <si>
    <t xml:space="preserve">    4 - Vodorovné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</si>
  <si>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</si>
  <si>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</si>
  <si>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</si>
  <si>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>PSV - Práce a dodávky PSV</t>
  </si>
  <si>
    <t xml:space="preserve">    713 - Izolace tepelné</t>
  </si>
  <si>
    <t xml:space="preserve">    721 - Zdravotechnika - vnitřní kanalizace</t>
  </si>
  <si>
    <t xml:space="preserve">    722 - Zdravotechnika - vnitřní vodovod</t>
  </si>
  <si>
    <t xml:space="preserve">    724 - Zdravotechnika - strojní vybavení</t>
  </si>
  <si>
    <t xml:space="preserve">    725 - Zdravotechnika - zařizovací předměty</t>
  </si>
  <si>
    <t xml:space="preserve">    726 - Zdravotechnika - předstěnové instalace</t>
  </si>
  <si>
    <t xml:space="preserve">    727 - Zdravotechnika - požární ochrana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</si>
  <si>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</si>
  <si>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</si>
  <si>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</si>
  <si>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</si>
  <si>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</si>
  <si>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</si>
  <si>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</si>
  <si>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</si>
  <si>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</si>
  <si>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</si>
  <si>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</si>
  <si>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</si>
  <si>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</si>
  <si>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</si>
  <si>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</si>
  <si>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</si>
  <si>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</si>
  <si>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</si>
  <si>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132454204</t>
  </si>
  <si>
    <t>Hloubení zapažených rýh šířky přes 800 do 2 000 mm strojně s urovnáním dna do předepsaného profilu a spádu v hornině třídy těžitelnosti II skupiny 5 přes 100 do 500 m3</t>
  </si>
  <si>
    <t>m3</t>
  </si>
  <si>
    <t>CS ÚRS 2023 02</t>
  </si>
  <si>
    <t>4</t>
  </si>
  <si>
    <t>693085897</t>
  </si>
  <si>
    <t>Online PSC</t>
  </si>
  <si>
    <t>https://podminky.urs.cz/item/CS_URS_2023_02/132454204</t>
  </si>
  <si>
    <t>VV</t>
  </si>
  <si>
    <t>138*0,9*1,0</t>
  </si>
  <si>
    <t>167151112</t>
  </si>
  <si>
    <t>Nakládání, skládání a překládání neulehlého výkopku nebo sypaniny strojně nakládání, množství přes 100 m3, z hornin třídy těžitelnosti II, skupiny 4 a 5</t>
  </si>
  <si>
    <t>-918456892</t>
  </si>
  <si>
    <t>https://podminky.urs.cz/item/CS_URS_2023_02/167151112</t>
  </si>
  <si>
    <t>3</t>
  </si>
  <si>
    <t>162351123</t>
  </si>
  <si>
    <t>Vodorovné přemístění výkopku nebo sypaniny po suchu na obvyklém dopravním prostředku, bez naložení výkopku, avšak se složením bez rozhrnutí z horniny třídy těžitelnosti II skupiny 4 a 5 na vzdálenost přes 50 do 500 m</t>
  </si>
  <si>
    <t>-2120413281</t>
  </si>
  <si>
    <t>https://podminky.urs.cz/item/CS_URS_2023_02/162351123</t>
  </si>
  <si>
    <t>162751137</t>
  </si>
  <si>
    <t>Vodorovné přemístění výkopku nebo sypaniny po suchu na obvyklém dopravním prostředku, bez naložení výkopku, avšak se složením bez rozhrnutí z horniny třídy těžitelnosti II skupiny 4 a 5 na vzdálenost přes 9 000 do 10 000 m</t>
  </si>
  <si>
    <t>-2110395492</t>
  </si>
  <si>
    <t>https://podminky.urs.cz/item/CS_URS_2023_02/162751137</t>
  </si>
  <si>
    <t>5</t>
  </si>
  <si>
    <t>162751139</t>
  </si>
  <si>
    <t>Vodorovné přemístění výkopku nebo sypaniny po suchu na obvyklém dopravním prostředku, bez naložení výkopku, avšak se složením bez rozhrnutí z horniny třídy těžitelnosti II skupiny 4 a 5 na vzdálenost Příplatek k ceně za každých dalších i započatých 1 000 m</t>
  </si>
  <si>
    <t>464171675</t>
  </si>
  <si>
    <t>https://podminky.urs.cz/item/CS_URS_2023_02/162751139</t>
  </si>
  <si>
    <t>6</t>
  </si>
  <si>
    <t>171201221</t>
  </si>
  <si>
    <t>Poplatek za uložení stavebního odpadu na skládce (skládkovné) zeminy a kamení zatříděného do Katalogu odpadů pod kódem 17 05 04</t>
  </si>
  <si>
    <t>t</t>
  </si>
  <si>
    <t>1250709441</t>
  </si>
  <si>
    <t>https://podminky.urs.cz/item/CS_URS_2023_02/171201221</t>
  </si>
  <si>
    <t>124,2*2,0</t>
  </si>
  <si>
    <t>7</t>
  </si>
  <si>
    <t>171251201</t>
  </si>
  <si>
    <t>Uložení sypaniny na skládky nebo meziskládky bez hutnění s upravením uložené sypaniny do předepsaného tvaru</t>
  </si>
  <si>
    <t>251384766</t>
  </si>
  <si>
    <t>https://podminky.urs.cz/item/CS_URS_2023_02/171251201</t>
  </si>
  <si>
    <t>8</t>
  </si>
  <si>
    <t>174151101</t>
  </si>
  <si>
    <t>Zásyp sypaninou z jakékoliv horniny strojně s uložením výkopku ve vrstvách se zhutněním jam, šachet, rýh nebo kolem objektů v těchto vykopávkách</t>
  </si>
  <si>
    <t>1733688944</t>
  </si>
  <si>
    <t>https://podminky.urs.cz/item/CS_URS_2023_02/174151101</t>
  </si>
  <si>
    <t>138*0,9*0,45</t>
  </si>
  <si>
    <t>9</t>
  </si>
  <si>
    <t>M</t>
  </si>
  <si>
    <t>58343930</t>
  </si>
  <si>
    <t>kamenivo drcené hrubé frakce 16/32</t>
  </si>
  <si>
    <t>-1759038678</t>
  </si>
  <si>
    <t>55,89*2,0</t>
  </si>
  <si>
    <t>10</t>
  </si>
  <si>
    <t>175151101</t>
  </si>
  <si>
    <t>Obsypání potrubí strojně sypaninou z vhodných hornin tř. 1 až 4 nebo materiálem připraveným podél výkopu ve vzdálenosti do 3 m od jeho kraje, pro jakoukoliv hloubku výkopu a míru zhutnění bez prohození sypaniny</t>
  </si>
  <si>
    <t>-572380274</t>
  </si>
  <si>
    <t>https://podminky.urs.cz/item/CS_URS_2023_02/175151101</t>
  </si>
  <si>
    <t>11</t>
  </si>
  <si>
    <t>58337303</t>
  </si>
  <si>
    <t>štěrkopísek frakce 0/8</t>
  </si>
  <si>
    <t>1689786051</t>
  </si>
  <si>
    <t>Svislé a kompletní konstrukce</t>
  </si>
  <si>
    <t>12</t>
  </si>
  <si>
    <t>382413111</t>
  </si>
  <si>
    <t>Osazení plastové jímky z polypropylenu PP pro akumulací odpadní vody s rekuperací tepla, s teplotním výměník pro dohřev TV</t>
  </si>
  <si>
    <t>kus</t>
  </si>
  <si>
    <t>1568051946</t>
  </si>
  <si>
    <t>https://podminky.urs.cz/item/CS_URS_2023_02/382413111</t>
  </si>
  <si>
    <t>13</t>
  </si>
  <si>
    <t>56241660</t>
  </si>
  <si>
    <t>nádrž akumulační 405 l, dvouplášťová s izolací, s rekuperačním výměníkem pro dohřev TV - specifikace viz. TZ</t>
  </si>
  <si>
    <t>68284372</t>
  </si>
  <si>
    <t>14</t>
  </si>
  <si>
    <t>382413117</t>
  </si>
  <si>
    <t>Osazení plastové jímky z polypropylenu PP na obetonování objemu 10000 l</t>
  </si>
  <si>
    <t>-997157191</t>
  </si>
  <si>
    <t>https://podminky.urs.cz/item/CS_URS_2023_02/382413117</t>
  </si>
  <si>
    <t>56241665</t>
  </si>
  <si>
    <t>nádrž akumulační 10000L na dešťovou vodu s čerpací sadou a pochozím poklopem, filtrační sadou, čerpadlo v nádrži</t>
  </si>
  <si>
    <t>1226421647</t>
  </si>
  <si>
    <t>Vodorovné konstrukce</t>
  </si>
  <si>
    <t>16</t>
  </si>
  <si>
    <t>411388621</t>
  </si>
  <si>
    <t>Zabetonování otvorů ve stropech nebo v klenbách včetně lešení, bednění, odbednění a výztuže (materiál v ceně) ze suchých směsí, tl. do 150 mm ve stropech železobetonových, tvárnicových a prefabrikovaných plochy do 0,25 m2</t>
  </si>
  <si>
    <t>-111165062</t>
  </si>
  <si>
    <t>https://podminky.urs.cz/item/CS_URS_2023_02/411388621</t>
  </si>
  <si>
    <t>192+17</t>
  </si>
  <si>
    <t>17</t>
  </si>
  <si>
    <t>451573111</t>
  </si>
  <si>
    <t>Lože pod potrubí, stoky a drobné objekty v otevřeném výkopu z písku a štěrkopísku do 63 mm</t>
  </si>
  <si>
    <t>-780691203</t>
  </si>
  <si>
    <t>https://podminky.urs.cz/item/CS_URS_2023_02/451573111</t>
  </si>
  <si>
    <t>138*0,9*0,1</t>
  </si>
  <si>
    <t>18</t>
  </si>
  <si>
    <t>452311141</t>
  </si>
  <si>
    <t>Podkladní a zajišťovací konstrukce z betonu prostého v otevřeném výkopu bez zvýšených nároků na prostředí desky pod potrubí, stoky a drobné objekty z betonu tř. C 16/20</t>
  </si>
  <si>
    <t>-1955674400</t>
  </si>
  <si>
    <t>https://podminky.urs.cz/item/CS_URS_2023_02/452311141</t>
  </si>
  <si>
    <t>3*3*0,2</t>
  </si>
  <si>
    <t>19</t>
  </si>
  <si>
    <t>899623151</t>
  </si>
  <si>
    <t>Obetonování potrubí nebo zdiva stok betonem prostým v otevřeném výkopu, betonem tř. C 16/20</t>
  </si>
  <si>
    <t>36873038</t>
  </si>
  <si>
    <t>https://podminky.urs.cz/item/CS_URS_2023_02/899623151</t>
  </si>
  <si>
    <t>(3*2,2*0,2)*4</t>
  </si>
  <si>
    <t>Úpravy povrchů, podlahy a osazování výplní</t>
  </si>
  <si>
    <t>20</t>
  </si>
  <si>
    <t>612135101</t>
  </si>
  <si>
    <t>Hrubá výplň rýh maltou jakékoli šířky rýhy ve stěnách</t>
  </si>
  <si>
    <t>m2</t>
  </si>
  <si>
    <t>2125448801</t>
  </si>
  <si>
    <t>https://podminky.urs.cz/item/CS_URS_2023_02/612135101</t>
  </si>
  <si>
    <t>(201+62+44)*0,15</t>
  </si>
  <si>
    <t>Ostatní konstrukce a práce, bourání</t>
  </si>
  <si>
    <t>953941611</t>
  </si>
  <si>
    <t>Osazení drobných kovových výrobků bez jejich dodání s vysekáním kapes pro upevňovací prvky se zazděním, zabetonováním nebo zalitím konzol, ve zdivu nebo stropě</t>
  </si>
  <si>
    <t>-1219549988</t>
  </si>
  <si>
    <t>https://podminky.urs.cz/item/CS_URS_2023_02/953941611</t>
  </si>
  <si>
    <t>108+14+153+191+43+128</t>
  </si>
  <si>
    <t>22</t>
  </si>
  <si>
    <t>28615655</t>
  </si>
  <si>
    <t>objímka instalační pevná dvoušroubová HTPO DN 32</t>
  </si>
  <si>
    <t>-450160650</t>
  </si>
  <si>
    <t>108</t>
  </si>
  <si>
    <t>23</t>
  </si>
  <si>
    <t>28615656</t>
  </si>
  <si>
    <t>objímka instalační pevná dvoušroubová HTPO DN 40</t>
  </si>
  <si>
    <t>965183412</t>
  </si>
  <si>
    <t>24</t>
  </si>
  <si>
    <t>28615658</t>
  </si>
  <si>
    <t>objímka instalační pevná dvoušroubová HTPO DN 75</t>
  </si>
  <si>
    <t>190621718</t>
  </si>
  <si>
    <t>12+69+72</t>
  </si>
  <si>
    <t>25</t>
  </si>
  <si>
    <t>28615659</t>
  </si>
  <si>
    <t>objímka instalační pevná dvoušroubová HTPO DN 110</t>
  </si>
  <si>
    <t>940954590</t>
  </si>
  <si>
    <t>91+26+74</t>
  </si>
  <si>
    <t>26</t>
  </si>
  <si>
    <t>28615660</t>
  </si>
  <si>
    <t>objímka instalační pevná dvoušroubová HTPO DN 125</t>
  </si>
  <si>
    <t>-1076239523</t>
  </si>
  <si>
    <t>27+16</t>
  </si>
  <si>
    <t>27</t>
  </si>
  <si>
    <t>28615661</t>
  </si>
  <si>
    <t>objímka instalační pevná dvoušroubová HTPO DN 160</t>
  </si>
  <si>
    <t>-1807855129</t>
  </si>
  <si>
    <t>54+74</t>
  </si>
  <si>
    <t>28</t>
  </si>
  <si>
    <t>286156630</t>
  </si>
  <si>
    <t>připevňovací šroub pro HTPO</t>
  </si>
  <si>
    <t>-110739336</t>
  </si>
  <si>
    <t>29</t>
  </si>
  <si>
    <t>28615662</t>
  </si>
  <si>
    <t>připevňovací matice pro HTPO</t>
  </si>
  <si>
    <t>-1117901443</t>
  </si>
  <si>
    <t>30</t>
  </si>
  <si>
    <t>972054341</t>
  </si>
  <si>
    <t>Vybourání otvorů ve stropech nebo klenbách železobetonových bez odstranění podlahy a násypu, plochy do 0,25 m2, tl. do 150 mm</t>
  </si>
  <si>
    <t>2129879802</t>
  </si>
  <si>
    <t>https://podminky.urs.cz/item/CS_URS_2023_02/972054341</t>
  </si>
  <si>
    <t>31</t>
  </si>
  <si>
    <t>974031142</t>
  </si>
  <si>
    <t>Vysekání rýh ve zdivu cihelném na maltu vápennou nebo vápenocementovou do hl. 70 mm a šířky do 70 mm</t>
  </si>
  <si>
    <t>m</t>
  </si>
  <si>
    <t>1481171752</t>
  </si>
  <si>
    <t>https://podminky.urs.cz/item/CS_URS_2023_02/974031142</t>
  </si>
  <si>
    <t>99+102</t>
  </si>
  <si>
    <t>32</t>
  </si>
  <si>
    <t>974031143</t>
  </si>
  <si>
    <t>Vysekání rýh ve zdivu cihelném na maltu vápennou nebo vápenocementovou do hl. 70 mm a šířky do 100 mm</t>
  </si>
  <si>
    <t>-1713595020</t>
  </si>
  <si>
    <t>https://podminky.urs.cz/item/CS_URS_2023_02/974031143</t>
  </si>
  <si>
    <t>62</t>
  </si>
  <si>
    <t>33</t>
  </si>
  <si>
    <t>974031164</t>
  </si>
  <si>
    <t>Vysekání rýh ve zdivu cihelném na maltu vápennou nebo vápenocementovou do hl. 150 mm a šířky do 150 mm</t>
  </si>
  <si>
    <t>159182938</t>
  </si>
  <si>
    <t>https://podminky.urs.cz/item/CS_URS_2023_02/974031164</t>
  </si>
  <si>
    <t>44</t>
  </si>
  <si>
    <t>997</t>
  </si>
  <si>
    <t>Přesun sutě</t>
  </si>
  <si>
    <t>34</t>
  </si>
  <si>
    <t>997013155</t>
  </si>
  <si>
    <t>Vnitrostaveništní doprava suti a vybouraných hmot vodorovně do 50 m svisle s omezením mechanizace pro budovy a haly výšky přes 15 do 18 m</t>
  </si>
  <si>
    <t>-1693831059</t>
  </si>
  <si>
    <t>https://podminky.urs.cz/item/CS_URS_2023_02/997013155</t>
  </si>
  <si>
    <t>35</t>
  </si>
  <si>
    <t>997013501</t>
  </si>
  <si>
    <t>Odvoz suti a vybouraných hmot na skládku nebo meziskládku se složením, na vzdálenost do 1 km</t>
  </si>
  <si>
    <t>-1953285428</t>
  </si>
  <si>
    <t>https://podminky.urs.cz/item/CS_URS_2023_02/997013501</t>
  </si>
  <si>
    <t>36</t>
  </si>
  <si>
    <t>997013509</t>
  </si>
  <si>
    <t>Odvoz suti a vybouraných hmot na skládku nebo meziskládku se složením, na vzdálenost Příplatek k ceně za každý další i započatý 1 km přes 1 km</t>
  </si>
  <si>
    <t>-430749034</t>
  </si>
  <si>
    <t>https://podminky.urs.cz/item/CS_URS_2023_02/997013509</t>
  </si>
  <si>
    <t>37</t>
  </si>
  <si>
    <t>997013631</t>
  </si>
  <si>
    <t>Poplatek za uložení stavebního odpadu na skládce (skládkovné) směsného stavebního a demoličního zatříděného do Katalogu odpadů pod kódem 17 09 04</t>
  </si>
  <si>
    <t>-583319405</t>
  </si>
  <si>
    <t>https://podminky.urs.cz/item/CS_URS_2023_02/997013631</t>
  </si>
  <si>
    <t>23,185</t>
  </si>
  <si>
    <t>PSV</t>
  </si>
  <si>
    <t>Práce a dodávky PSV</t>
  </si>
  <si>
    <t>713</t>
  </si>
  <si>
    <t>Izolace tepelné</t>
  </si>
  <si>
    <t>38</t>
  </si>
  <si>
    <t>713411121</t>
  </si>
  <si>
    <t>Montáž izolace tepelné potrubí a ohybů s povrchovou úpravou hliníkovou fólií</t>
  </si>
  <si>
    <t>-1968582141</t>
  </si>
  <si>
    <t>https://podminky.urs.cz/item/CS_URS_2023_02/713411121</t>
  </si>
  <si>
    <t>138+368+120+254+74</t>
  </si>
  <si>
    <t>39</t>
  </si>
  <si>
    <t>63154537</t>
  </si>
  <si>
    <t>pouzdro izolační potrubní z minerální vlny s Al fólií max. 250/100°C 76/30mm</t>
  </si>
  <si>
    <t>1661692949</t>
  </si>
  <si>
    <t>138</t>
  </si>
  <si>
    <t>40</t>
  </si>
  <si>
    <t>63154541</t>
  </si>
  <si>
    <t>pouzdro izolační potrubní z minerální vlny s Al fólií max. 250/100°C 114/30mm</t>
  </si>
  <si>
    <t>-744499189</t>
  </si>
  <si>
    <t>168+52+148</t>
  </si>
  <si>
    <t>41</t>
  </si>
  <si>
    <t>63154542</t>
  </si>
  <si>
    <t>pouzdro izolační potrubní z minerální vlny s Al fólií max. 250/100°C 133/30mm</t>
  </si>
  <si>
    <t>-1750985152</t>
  </si>
  <si>
    <t>32+56+32</t>
  </si>
  <si>
    <t>42</t>
  </si>
  <si>
    <t>63154615</t>
  </si>
  <si>
    <t>pouzdro izolační potrubní z minerální vlny s Al fólií max. 250/100°C 169/50mm</t>
  </si>
  <si>
    <t>362561321</t>
  </si>
  <si>
    <t>108+146</t>
  </si>
  <si>
    <t>43</t>
  </si>
  <si>
    <t>63143207</t>
  </si>
  <si>
    <t>pouzdro izolační potrubní z minerální vlny s Al fólií max. 600/100°C 206/50mm</t>
  </si>
  <si>
    <t>-1531268633</t>
  </si>
  <si>
    <t>66+8</t>
  </si>
  <si>
    <t>721</t>
  </si>
  <si>
    <t>Zdravotechnika - vnitřní kanalizace</t>
  </si>
  <si>
    <t>721173403</t>
  </si>
  <si>
    <t>Potrubí z trub PVC SN8 svodné (ležaté) DN 160</t>
  </si>
  <si>
    <t>590997532</t>
  </si>
  <si>
    <t>https://podminky.urs.cz/item/CS_URS_2023_02/721173403</t>
  </si>
  <si>
    <t>45</t>
  </si>
  <si>
    <t>721173606</t>
  </si>
  <si>
    <t>Potrubí z trub polyetylenových svařované svodné (ležaté) DN 100</t>
  </si>
  <si>
    <t>1851678540</t>
  </si>
  <si>
    <t>https://podminky.urs.cz/item/CS_URS_2023_02/721173606</t>
  </si>
  <si>
    <t>52+148</t>
  </si>
  <si>
    <t>46</t>
  </si>
  <si>
    <t>721173607</t>
  </si>
  <si>
    <t>Potrubí z trub polyetylenových svařované svodné (ležaté) DN 125</t>
  </si>
  <si>
    <t>1457919074</t>
  </si>
  <si>
    <t>https://podminky.urs.cz/item/CS_URS_2023_02/721173607</t>
  </si>
  <si>
    <t>56+32</t>
  </si>
  <si>
    <t>47</t>
  </si>
  <si>
    <t>721173608</t>
  </si>
  <si>
    <t>Potrubí z trub polyetylenových svařované svodné (ležaté) DN 150</t>
  </si>
  <si>
    <t>-1931601600</t>
  </si>
  <si>
    <t>https://podminky.urs.cz/item/CS_URS_2023_02/721173608</t>
  </si>
  <si>
    <t>48</t>
  </si>
  <si>
    <t>721173609</t>
  </si>
  <si>
    <t>Potrubí z trub polyetylenových svařované svodné (ležaté) DN 200</t>
  </si>
  <si>
    <t>-1745221787</t>
  </si>
  <si>
    <t>https://podminky.urs.cz/item/CS_URS_2023_02/721173609</t>
  </si>
  <si>
    <t>49</t>
  </si>
  <si>
    <t>721173722</t>
  </si>
  <si>
    <t>Potrubí z trub polyetylenových svařované připojovací DN 40</t>
  </si>
  <si>
    <t>-1926125031</t>
  </si>
  <si>
    <t>https://podminky.urs.cz/item/CS_URS_2023_02/721173722</t>
  </si>
  <si>
    <t>50</t>
  </si>
  <si>
    <t>721173724</t>
  </si>
  <si>
    <t>Potrubí z trub polyetylenových svařované připojovací DN 70</t>
  </si>
  <si>
    <t>-915983221</t>
  </si>
  <si>
    <t>https://podminky.urs.cz/item/CS_URS_2023_02/721173724</t>
  </si>
  <si>
    <t>51</t>
  </si>
  <si>
    <t>721174024</t>
  </si>
  <si>
    <t>Potrubí z trub polypropylenových odpadní (svislé) DN 75</t>
  </si>
  <si>
    <t>-240421558</t>
  </si>
  <si>
    <t>https://podminky.urs.cz/item/CS_URS_2023_02/721174024</t>
  </si>
  <si>
    <t>52</t>
  </si>
  <si>
    <t>721174025</t>
  </si>
  <si>
    <t>Potrubí z trub polypropylenových odpadní (svislé) DN 110</t>
  </si>
  <si>
    <t>-69460837</t>
  </si>
  <si>
    <t>https://podminky.urs.cz/item/CS_URS_2023_02/721174025</t>
  </si>
  <si>
    <t>182</t>
  </si>
  <si>
    <t>53</t>
  </si>
  <si>
    <t>721174041</t>
  </si>
  <si>
    <t>Potrubí z trub polypropylenových připojovací DN 32</t>
  </si>
  <si>
    <t>-1875980979</t>
  </si>
  <si>
    <t>https://podminky.urs.cz/item/CS_URS_2023_02/721174041</t>
  </si>
  <si>
    <t>99+108</t>
  </si>
  <si>
    <t>54</t>
  </si>
  <si>
    <t>721174043</t>
  </si>
  <si>
    <t>Potrubí z trub polypropylenových připojovací DN 50</t>
  </si>
  <si>
    <t>-735421063</t>
  </si>
  <si>
    <t>https://podminky.urs.cz/item/CS_URS_2023_02/721174043</t>
  </si>
  <si>
    <t>152</t>
  </si>
  <si>
    <t>55</t>
  </si>
  <si>
    <t>721174045</t>
  </si>
  <si>
    <t>Potrubí z trub polypropylenových připojovací DN 110</t>
  </si>
  <si>
    <t>-365767433</t>
  </si>
  <si>
    <t>https://podminky.urs.cz/item/CS_URS_2023_02/721174045</t>
  </si>
  <si>
    <t>92</t>
  </si>
  <si>
    <t>56</t>
  </si>
  <si>
    <t>721175211</t>
  </si>
  <si>
    <t>Plastové potrubí odhlučněné třívrstvé odpadní (svislé) DN 75</t>
  </si>
  <si>
    <t>834331210</t>
  </si>
  <si>
    <t>https://podminky.urs.cz/item/CS_URS_2023_02/721175211</t>
  </si>
  <si>
    <t>48+138</t>
  </si>
  <si>
    <t>57</t>
  </si>
  <si>
    <t>721175212</t>
  </si>
  <si>
    <t>Plastové potrubí odhlučněné třívrstvé odpadní (svislé) DN 110</t>
  </si>
  <si>
    <t>1515869751</t>
  </si>
  <si>
    <t>https://podminky.urs.cz/item/CS_URS_2023_02/721175212</t>
  </si>
  <si>
    <t>168</t>
  </si>
  <si>
    <t>58</t>
  </si>
  <si>
    <t>721175221</t>
  </si>
  <si>
    <t>Plastové potrubí odhlučněné třívrstvé svodné (ležaté) DN 75</t>
  </si>
  <si>
    <t>-795080744</t>
  </si>
  <si>
    <t>https://podminky.urs.cz/item/CS_URS_2023_02/721175221</t>
  </si>
  <si>
    <t>16+12</t>
  </si>
  <si>
    <t>59</t>
  </si>
  <si>
    <t>721175222</t>
  </si>
  <si>
    <t>Plastové potrubí odhlučněné třívrstvé svodné (ležaté) DN 110</t>
  </si>
  <si>
    <t>19457603</t>
  </si>
  <si>
    <t>https://podminky.urs.cz/item/CS_URS_2023_02/721175222</t>
  </si>
  <si>
    <t>64</t>
  </si>
  <si>
    <t>60</t>
  </si>
  <si>
    <t>721194103</t>
  </si>
  <si>
    <t>Vyměření přípojek na potrubí vyvedení a upevnění odpadních výpustek DN 32</t>
  </si>
  <si>
    <t>1752171690</t>
  </si>
  <si>
    <t>https://podminky.urs.cz/item/CS_URS_2023_02/721194103</t>
  </si>
  <si>
    <t>61</t>
  </si>
  <si>
    <t>721194105</t>
  </si>
  <si>
    <t>Vyměření přípojek na potrubí vyvedení a upevnění odpadních výpustek DN 50</t>
  </si>
  <si>
    <t>1813408105</t>
  </si>
  <si>
    <t>https://podminky.urs.cz/item/CS_URS_2023_02/721194105</t>
  </si>
  <si>
    <t>98</t>
  </si>
  <si>
    <t>721194109</t>
  </si>
  <si>
    <t>Vyměření přípojek na potrubí vyvedení a upevnění odpadních výpustek DN 110</t>
  </si>
  <si>
    <t>-1141289429</t>
  </si>
  <si>
    <t>https://podminky.urs.cz/item/CS_URS_2023_02/721194109</t>
  </si>
  <si>
    <t>63</t>
  </si>
  <si>
    <t>721211511</t>
  </si>
  <si>
    <t>Podlahové vpusti sklepní vpusti se svislým odtokem a izolační přírubou DN 75/110 mřížka plast 138x138</t>
  </si>
  <si>
    <t>-1079461901</t>
  </si>
  <si>
    <t>https://podminky.urs.cz/item/CS_URS_2023_02/721211511</t>
  </si>
  <si>
    <t>721226511</t>
  </si>
  <si>
    <t>Zápachové uzávěrky podomítkové (Pe) s krycí deskou pro pračku a myčku DN 40</t>
  </si>
  <si>
    <t>-1427410165</t>
  </si>
  <si>
    <t>https://podminky.urs.cz/item/CS_URS_2023_02/721226511</t>
  </si>
  <si>
    <t>65</t>
  </si>
  <si>
    <t>721229111</t>
  </si>
  <si>
    <t>Zápachové uzávěrky montáž zápachových uzávěrek ostatních typů do DN 50</t>
  </si>
  <si>
    <t>-526287484</t>
  </si>
  <si>
    <t>https://podminky.urs.cz/item/CS_URS_2023_02/721229111</t>
  </si>
  <si>
    <t>8+31</t>
  </si>
  <si>
    <t>66</t>
  </si>
  <si>
    <t>55162004</t>
  </si>
  <si>
    <t>kalich pro úkap s kuličkou</t>
  </si>
  <si>
    <t>-1045616373</t>
  </si>
  <si>
    <t>67</t>
  </si>
  <si>
    <t>48481003</t>
  </si>
  <si>
    <t>sifon pro odvod kondenzátu podomítkový pro klimatizace</t>
  </si>
  <si>
    <t>60156814</t>
  </si>
  <si>
    <t>68</t>
  </si>
  <si>
    <t>721233111</t>
  </si>
  <si>
    <t>Střešní vtoky (vpusti) polypropylenové (PP) pro ploché střechy s odtokem svislým DN 75, el.ohřev</t>
  </si>
  <si>
    <t>488927047</t>
  </si>
  <si>
    <t>https://podminky.urs.cz/item/CS_URS_2023_02/721233111</t>
  </si>
  <si>
    <t>69</t>
  </si>
  <si>
    <t>28342012</t>
  </si>
  <si>
    <t>manžeta těsnící pro prostupy hydroizolací z PVC uzavřená kruhová vnitřní průměr 72-83</t>
  </si>
  <si>
    <t>-965693741</t>
  </si>
  <si>
    <t>70</t>
  </si>
  <si>
    <t>721233112</t>
  </si>
  <si>
    <t>Střešní vtoky (vpusti) polypropylenové (PP) pro ploché střechy s odtokem svislým DN 110, el.ohřev</t>
  </si>
  <si>
    <t>-1712785032</t>
  </si>
  <si>
    <t>https://podminky.urs.cz/item/CS_URS_2023_02/721233112</t>
  </si>
  <si>
    <t>71</t>
  </si>
  <si>
    <t>28342013</t>
  </si>
  <si>
    <t>manžeta těsnící pro prostupy hydroizolací z PVC uzavřená kruhová vnitřní průměr 90-114</t>
  </si>
  <si>
    <t>1109958093</t>
  </si>
  <si>
    <t>72</t>
  </si>
  <si>
    <t>721269204</t>
  </si>
  <si>
    <t>Montáž armatur kanalizačních PE-HD</t>
  </si>
  <si>
    <t>1970360798</t>
  </si>
  <si>
    <t>https://podminky.urs.cz/item/CS_URS_2023_02/721269204</t>
  </si>
  <si>
    <t>3+1+13+1</t>
  </si>
  <si>
    <t>73</t>
  </si>
  <si>
    <t>28619443</t>
  </si>
  <si>
    <t>tvarovka čisticí PE-HD 90° s kruhovým otvorem D 110</t>
  </si>
  <si>
    <t>-952162461</t>
  </si>
  <si>
    <t>74</t>
  </si>
  <si>
    <t>28619444</t>
  </si>
  <si>
    <t>tvarovka čisticí PE-HD 90° s kruhovým otvorem D 125</t>
  </si>
  <si>
    <t>-1136146778</t>
  </si>
  <si>
    <t>75</t>
  </si>
  <si>
    <t>28619445</t>
  </si>
  <si>
    <t>tvarovka čisticí PE-HD 90° s kruhovým otvorem D 160</t>
  </si>
  <si>
    <t>-327025678</t>
  </si>
  <si>
    <t>6+7</t>
  </si>
  <si>
    <t>76</t>
  </si>
  <si>
    <t>28619453</t>
  </si>
  <si>
    <t>tvarovka čisticí PE-HD 90° s oválným otvorem D 200</t>
  </si>
  <si>
    <t>575939004</t>
  </si>
  <si>
    <t>77</t>
  </si>
  <si>
    <t>721274125</t>
  </si>
  <si>
    <t>Ventily přivzdušňovací odpadních potrubí vnitřní DN 75</t>
  </si>
  <si>
    <t>1785229899</t>
  </si>
  <si>
    <t>https://podminky.urs.cz/item/CS_URS_2023_02/721274125</t>
  </si>
  <si>
    <t>78</t>
  </si>
  <si>
    <t>721274126</t>
  </si>
  <si>
    <t>Ventily přivzdušňovací odpadních potrubí vnitřní DN 110</t>
  </si>
  <si>
    <t>-1302733188</t>
  </si>
  <si>
    <t>https://podminky.urs.cz/item/CS_URS_2023_02/721274126</t>
  </si>
  <si>
    <t>79</t>
  </si>
  <si>
    <t>721279153</t>
  </si>
  <si>
    <t>Ventilační hlavice montáž ventilační hlavice z polypropylenu (PP) ostatních typů DN 110</t>
  </si>
  <si>
    <t>-719812953</t>
  </si>
  <si>
    <t>https://podminky.urs.cz/item/CS_URS_2023_02/721279153</t>
  </si>
  <si>
    <t>80</t>
  </si>
  <si>
    <t>28342053</t>
  </si>
  <si>
    <t>komínek střešní odvětrávací s integrovanou manžetou z PVC DN 100</t>
  </si>
  <si>
    <t>798239225</t>
  </si>
  <si>
    <t>81</t>
  </si>
  <si>
    <t>721290111</t>
  </si>
  <si>
    <t>Zkouška těsnosti kanalizace v objektech vodou do DN 125</t>
  </si>
  <si>
    <t>727683326</t>
  </si>
  <si>
    <t>https://podminky.urs.cz/item/CS_URS_2023_02/721290111</t>
  </si>
  <si>
    <t>200+88+254+28+24+108+182+207+152+92+186+168+28+64</t>
  </si>
  <si>
    <t>82</t>
  </si>
  <si>
    <t>721290112</t>
  </si>
  <si>
    <t>Zkouška těsnosti kanalizace v objektech vodou DN 150 nebo DN 200</t>
  </si>
  <si>
    <t>1155088170</t>
  </si>
  <si>
    <t>https://podminky.urs.cz/item/CS_URS_2023_02/721290112</t>
  </si>
  <si>
    <t>138++74</t>
  </si>
  <si>
    <t>83</t>
  </si>
  <si>
    <t>998721103</t>
  </si>
  <si>
    <t>Přesun hmot pro vnitřní kanalizace stanovený z hmotnosti přesunovaného materiálu vodorovná dopravní vzdálenost do 50 m v objektech výšky přes 12 do 24 m</t>
  </si>
  <si>
    <t>-957728923</t>
  </si>
  <si>
    <t>https://podminky.urs.cz/item/CS_URS_2023_02/998721103</t>
  </si>
  <si>
    <t>722</t>
  </si>
  <si>
    <t>Zdravotechnika - vnitřní vodovod</t>
  </si>
  <si>
    <t>84</t>
  </si>
  <si>
    <t>722140115</t>
  </si>
  <si>
    <t>Potrubí z ocelových trubek z ušlechtilé oceli (nerez) spojované lisováním Ø 35/1,5</t>
  </si>
  <si>
    <t>1515239745</t>
  </si>
  <si>
    <t>https://podminky.urs.cz/item/CS_URS_2023_02/722140115</t>
  </si>
  <si>
    <t>62+42</t>
  </si>
  <si>
    <t>85</t>
  </si>
  <si>
    <t>722140117</t>
  </si>
  <si>
    <t>Potrubí z ocelových trubek z ušlechtilé oceli (nerez) spojované lisováním Ø 54/2</t>
  </si>
  <si>
    <t>1901625545</t>
  </si>
  <si>
    <t>https://podminky.urs.cz/item/CS_URS_2023_02/722140117</t>
  </si>
  <si>
    <t>106+26</t>
  </si>
  <si>
    <t>86</t>
  </si>
  <si>
    <t>722176112</t>
  </si>
  <si>
    <t>Montáž potrubí z plastových trub svařovaných polyfuzně D přes 16 do 20 mm</t>
  </si>
  <si>
    <t>977145954</t>
  </si>
  <si>
    <t>https://podminky.urs.cz/item/CS_URS_2023_02/722176112</t>
  </si>
  <si>
    <t>231+82+832</t>
  </si>
  <si>
    <t>87</t>
  </si>
  <si>
    <t>28614101</t>
  </si>
  <si>
    <t>trubka vícevrstvá pro vodu a topení PP-RCT S 3,2 D 20mm</t>
  </si>
  <si>
    <t>26936702</t>
  </si>
  <si>
    <t>88</t>
  </si>
  <si>
    <t>722176113</t>
  </si>
  <si>
    <t>Montáž potrubí z plastových trub svařovaných polyfuzně D přes 20 do 25 mm</t>
  </si>
  <si>
    <t>-1812187883</t>
  </si>
  <si>
    <t>https://podminky.urs.cz/item/CS_URS_2023_02/722176113</t>
  </si>
  <si>
    <t>124+14+258</t>
  </si>
  <si>
    <t>89</t>
  </si>
  <si>
    <t>28614102</t>
  </si>
  <si>
    <t>trubka vícevrstvá pro vodu a topení PP-RCT S 3,2 D 25mm</t>
  </si>
  <si>
    <t>275202281</t>
  </si>
  <si>
    <t>90</t>
  </si>
  <si>
    <t>722176114</t>
  </si>
  <si>
    <t>Montáž potrubí z plastových trub svařovaných polyfuzně D přes 25 do 32 mm</t>
  </si>
  <si>
    <t>-595102827</t>
  </si>
  <si>
    <t>https://podminky.urs.cz/item/CS_URS_2023_02/722176114</t>
  </si>
  <si>
    <t>91+46</t>
  </si>
  <si>
    <t>91</t>
  </si>
  <si>
    <t>28614103</t>
  </si>
  <si>
    <t>trubka vícevrstvá pro vodu a topení PP-RCT S 3,2 D 32mm</t>
  </si>
  <si>
    <t>947767581</t>
  </si>
  <si>
    <t>722176115</t>
  </si>
  <si>
    <t>Montáž potrubí z plastových trub svařovaných polyfuzně D přes 32 do 40 mm</t>
  </si>
  <si>
    <t>-1563629487</t>
  </si>
  <si>
    <t>https://podminky.urs.cz/item/CS_URS_2023_02/722176115</t>
  </si>
  <si>
    <t>48+68</t>
  </si>
  <si>
    <t>93</t>
  </si>
  <si>
    <t>28614104</t>
  </si>
  <si>
    <t>trubka vícevrstvá pro vodu a topení PP-RCT S 3,2 D 40mm</t>
  </si>
  <si>
    <t>-981866977</t>
  </si>
  <si>
    <t>94</t>
  </si>
  <si>
    <t>722176116</t>
  </si>
  <si>
    <t>Montáž potrubí z plastových trub svařovaných polyfuzně D přes 40 do 50 mm</t>
  </si>
  <si>
    <t>-595601515</t>
  </si>
  <si>
    <t>https://podminky.urs.cz/item/CS_URS_2023_02/722176116</t>
  </si>
  <si>
    <t>95</t>
  </si>
  <si>
    <t>28614105</t>
  </si>
  <si>
    <t>trubka vícevrstvá pro vodu a topení PP-RCT S 3,2 D 50mm</t>
  </si>
  <si>
    <t>-1885649922</t>
  </si>
  <si>
    <t>96</t>
  </si>
  <si>
    <t>722176117</t>
  </si>
  <si>
    <t>Montáž potrubí z plastových trub svařovaných polyfuzně D přes 50 do 63 mm</t>
  </si>
  <si>
    <t>-706124670</t>
  </si>
  <si>
    <t>https://podminky.urs.cz/item/CS_URS_2023_02/722176117</t>
  </si>
  <si>
    <t>97</t>
  </si>
  <si>
    <t>28614106</t>
  </si>
  <si>
    <t>trubka vícevrstvá pro vodu a topení PP-RCT S 3,2 D 63mm</t>
  </si>
  <si>
    <t>-1891076177</t>
  </si>
  <si>
    <t>722181231</t>
  </si>
  <si>
    <t>Ochrana potrubí termoizolačními trubicemi z pěnového polyetylenu PE přilepenými v příčných a podélných spojích, tloušťky izolace přes 9 do 13 mm, vnitřního průměru izolace DN do 22 mm</t>
  </si>
  <si>
    <t>-1962736481</t>
  </si>
  <si>
    <t>https://podminky.urs.cz/item/CS_URS_2023_02/722181231</t>
  </si>
  <si>
    <t>832+258</t>
  </si>
  <si>
    <t>99</t>
  </si>
  <si>
    <t>722181241</t>
  </si>
  <si>
    <t>Ochrana potrubí termoizolačními trubicemi z pěnového polyetylenu PE přilepenými v příčných a podélných spojích, tloušťky izolace přes 13 do 20 mm, vnitřního průměru izolace DN do 22 mm</t>
  </si>
  <si>
    <t>601867531</t>
  </si>
  <si>
    <t>https://podminky.urs.cz/item/CS_URS_2023_02/722181241</t>
  </si>
  <si>
    <t>231+14</t>
  </si>
  <si>
    <t>100</t>
  </si>
  <si>
    <t>722181242</t>
  </si>
  <si>
    <t>Ochrana potrubí termoizolačními trubicemi z pěnového polyetylenu PE přilepenými v příčných a podélných spojích, tloušťky izolace přes 13 do 20 mm, vnitřního průměru izolace DN přes 22 do 45 mm</t>
  </si>
  <si>
    <t>700243532</t>
  </si>
  <si>
    <t>https://podminky.urs.cz/item/CS_URS_2023_02/722181242</t>
  </si>
  <si>
    <t>91+48+92+46+68</t>
  </si>
  <si>
    <t>101</t>
  </si>
  <si>
    <t>722181243</t>
  </si>
  <si>
    <t>Ochrana potrubí termoizolačními trubicemi z pěnového polyetylenu PE přilepenými v příčných a podélných spojích, tloušťky izolace přes 13 do 20 mm, vnitřního průměru izolace DN přes 45 do 63 mm</t>
  </si>
  <si>
    <t>-1577074644</t>
  </si>
  <si>
    <t>https://podminky.urs.cz/item/CS_URS_2023_02/722181243</t>
  </si>
  <si>
    <t>102</t>
  </si>
  <si>
    <t>722190401</t>
  </si>
  <si>
    <t>Zřízení přípojek na potrubí vyvedení a upevnění výpustek do DN 25</t>
  </si>
  <si>
    <t>-117776648</t>
  </si>
  <si>
    <t>https://podminky.urs.cz/item/CS_URS_2023_02/722190401</t>
  </si>
  <si>
    <t>174+31+31</t>
  </si>
  <si>
    <t>103</t>
  </si>
  <si>
    <t>722220111</t>
  </si>
  <si>
    <t>Armatury s jedním závitem nástěnky pro výtokový ventil G 1/2</t>
  </si>
  <si>
    <t>-778591103</t>
  </si>
  <si>
    <t>https://podminky.urs.cz/item/CS_URS_2023_02/722220111</t>
  </si>
  <si>
    <t>174</t>
  </si>
  <si>
    <t>104</t>
  </si>
  <si>
    <t>551119990</t>
  </si>
  <si>
    <t>ventil rohový kulový s filtrem 1/2" x 3/8"</t>
  </si>
  <si>
    <t>-1659455043</t>
  </si>
  <si>
    <t>105</t>
  </si>
  <si>
    <t>722220121</t>
  </si>
  <si>
    <t>Armatury s jedním závitem nástěnky pro baterii G 1/2</t>
  </si>
  <si>
    <t>pár</t>
  </si>
  <si>
    <t>1075936916</t>
  </si>
  <si>
    <t>https://podminky.urs.cz/item/CS_URS_2023_02/722220121</t>
  </si>
  <si>
    <t>106</t>
  </si>
  <si>
    <t>722231141</t>
  </si>
  <si>
    <t>Armatury se dvěma závity ventily pojistné rohové G 1/2"</t>
  </si>
  <si>
    <t>-1904851328</t>
  </si>
  <si>
    <t>https://podminky.urs.cz/item/CS_URS_2023_02/722231141</t>
  </si>
  <si>
    <t>107</t>
  </si>
  <si>
    <t>722262212</t>
  </si>
  <si>
    <t>Vodoměry pro vodu do 40°C závitové horizontální jednovtokové suchoběžné G 1/2" x 110 mm Qn 1,5</t>
  </si>
  <si>
    <t>-827761901</t>
  </si>
  <si>
    <t>https://podminky.urs.cz/item/CS_URS_2023_02/722262212</t>
  </si>
  <si>
    <t>722263206</t>
  </si>
  <si>
    <t>Vodoměry pro vodu do 100°C závitové horizontální jednovtokové suchoběžné G 1/2"x 110 mm Qn 1,5</t>
  </si>
  <si>
    <t>1790763999</t>
  </si>
  <si>
    <t>https://podminky.urs.cz/item/CS_URS_2023_02/722263206</t>
  </si>
  <si>
    <t>109</t>
  </si>
  <si>
    <t>722232506.HNW</t>
  </si>
  <si>
    <t>Potrubní oddělovač Honeywell BA295 G 2" PN 10 do 65°C vnější závit</t>
  </si>
  <si>
    <t>2096587803</t>
  </si>
  <si>
    <t>https://podminky.urs.cz/item/CS_URS_2023_02/722232506.HNW</t>
  </si>
  <si>
    <t>110</t>
  </si>
  <si>
    <t>722239101</t>
  </si>
  <si>
    <t>Armatury se dvěma závity montáž vodovodních armatur se dvěma závity ostatních typů G 1/2</t>
  </si>
  <si>
    <t>807495144</t>
  </si>
  <si>
    <t>https://podminky.urs.cz/item/CS_URS_2023_02/722239101</t>
  </si>
  <si>
    <t>25+10</t>
  </si>
  <si>
    <t>111</t>
  </si>
  <si>
    <t>551112260</t>
  </si>
  <si>
    <t>ventil přímý průchozí mosazný 1/2"</t>
  </si>
  <si>
    <t>-1377174349</t>
  </si>
  <si>
    <t>112</t>
  </si>
  <si>
    <t>551243890</t>
  </si>
  <si>
    <t xml:space="preserve">kohout vypouštěcí  kulový, s hadicovou vývodkou a zátkou, PN 10, T 110°C 1/2"</t>
  </si>
  <si>
    <t>632386210</t>
  </si>
  <si>
    <t>113</t>
  </si>
  <si>
    <t>722239102</t>
  </si>
  <si>
    <t>Armatury se dvěma závity montáž vodovodních armatur se dvěma závity ostatních typů G 3/4</t>
  </si>
  <si>
    <t>320110623</t>
  </si>
  <si>
    <t>https://podminky.urs.cz/item/CS_URS_2023_02/722239102</t>
  </si>
  <si>
    <t>29+8</t>
  </si>
  <si>
    <t>114</t>
  </si>
  <si>
    <t>55111228</t>
  </si>
  <si>
    <t>ventil přímý průchozí mosazný 3/4"</t>
  </si>
  <si>
    <t>211758765</t>
  </si>
  <si>
    <t>115</t>
  </si>
  <si>
    <t>55128000</t>
  </si>
  <si>
    <t>ventil vyvažovací stoupačkový přímý PN 20 T 100°C dvouregulační 3/4"</t>
  </si>
  <si>
    <t>-379323192</t>
  </si>
  <si>
    <t>116</t>
  </si>
  <si>
    <t>722239103</t>
  </si>
  <si>
    <t>Armatury se dvěma závity montáž vodovodních armatur se dvěma závity ostatních typů G 1</t>
  </si>
  <si>
    <t>32615986</t>
  </si>
  <si>
    <t>https://podminky.urs.cz/item/CS_URS_2023_02/722239103</t>
  </si>
  <si>
    <t>117</t>
  </si>
  <si>
    <t>55111230</t>
  </si>
  <si>
    <t>ventil přímý průchozí mosazný 1"</t>
  </si>
  <si>
    <t>1373439187</t>
  </si>
  <si>
    <t>118</t>
  </si>
  <si>
    <t>722239104</t>
  </si>
  <si>
    <t>Armatury se dvěma závity montáž vodovodních armatur se dvěma závity ostatních typů G 5/4"</t>
  </si>
  <si>
    <t>1477793120</t>
  </si>
  <si>
    <t>https://podminky.urs.cz/item/CS_URS_2023_02/722239104</t>
  </si>
  <si>
    <t>119</t>
  </si>
  <si>
    <t>55111232</t>
  </si>
  <si>
    <t>ventil přímý průchozí mosazný 5/4"</t>
  </si>
  <si>
    <t>1321854706</t>
  </si>
  <si>
    <t>120</t>
  </si>
  <si>
    <t>722239106</t>
  </si>
  <si>
    <t>Armatury se dvěma závity montáž vodovodních armatur se dvěma závity ostatních typů G 2"</t>
  </si>
  <si>
    <t>-888802162</t>
  </si>
  <si>
    <t>https://podminky.urs.cz/item/CS_URS_2023_02/722239106</t>
  </si>
  <si>
    <t>121</t>
  </si>
  <si>
    <t>55111236</t>
  </si>
  <si>
    <t>ventil přímý průchozí mosazný 2"</t>
  </si>
  <si>
    <t>122091470</t>
  </si>
  <si>
    <t>122</t>
  </si>
  <si>
    <t>55347200</t>
  </si>
  <si>
    <t>dvířka revizní nerezová 300x300mm</t>
  </si>
  <si>
    <t>2093339805</t>
  </si>
  <si>
    <t>12+8</t>
  </si>
  <si>
    <t>123</t>
  </si>
  <si>
    <t>722250133</t>
  </si>
  <si>
    <t>Požární příslušenství a armatury hydrantový systém s tvarově stálou hadicí celoplechový D 25 x 30 m</t>
  </si>
  <si>
    <t>soubor</t>
  </si>
  <si>
    <t>-157973533</t>
  </si>
  <si>
    <t>https://podminky.urs.cz/item/CS_URS_2023_02/722250133</t>
  </si>
  <si>
    <t>124</t>
  </si>
  <si>
    <t>722290215</t>
  </si>
  <si>
    <t>Zkoušky, proplach a desinfekce vodovodního potrubí zkoušky těsnosti vodovodního potrubí hrdlového nebo přírubového do DN 100</t>
  </si>
  <si>
    <t>-1596154716</t>
  </si>
  <si>
    <t>https://podminky.urs.cz/item/CS_URS_2023_02/722290215</t>
  </si>
  <si>
    <t>20+104+132+1145+396+137+116+92+82</t>
  </si>
  <si>
    <t>125</t>
  </si>
  <si>
    <t>722290234</t>
  </si>
  <si>
    <t>Zkoušky, proplach a desinfekce vodovodního potrubí proplach a desinfekce vodovodního potrubí do DN 80</t>
  </si>
  <si>
    <t>-1331223722</t>
  </si>
  <si>
    <t>https://podminky.urs.cz/item/CS_URS_2023_02/722290234</t>
  </si>
  <si>
    <t>126</t>
  </si>
  <si>
    <t>998722103</t>
  </si>
  <si>
    <t>Přesun hmot pro vnitřní vodovod stanovený z hmotnosti přesunovaného materiálu vodorovná dopravní vzdálenost do 50 m v objektech výšky přes 12 do 24 m</t>
  </si>
  <si>
    <t>-316074613</t>
  </si>
  <si>
    <t>https://podminky.urs.cz/item/CS_URS_2023_02/998722103</t>
  </si>
  <si>
    <t>724</t>
  </si>
  <si>
    <t>Zdravotechnika - strojní vybavení</t>
  </si>
  <si>
    <t>127</t>
  </si>
  <si>
    <t>724233202</t>
  </si>
  <si>
    <t>Nádoby expanzní tlakové pro rozvody pitné vody s vyměnitelným vakem bez pojistného ventilu s přírubovým připojením průtočné PN 1,0 o objemu 100 l</t>
  </si>
  <si>
    <t>1779775655</t>
  </si>
  <si>
    <t>https://podminky.urs.cz/item/CS_URS_2023_02/724233202</t>
  </si>
  <si>
    <t>128</t>
  </si>
  <si>
    <t>42252033</t>
  </si>
  <si>
    <t>ventil pojistný přírubový pružinový normální otevřený P15 217 540 DN 40x110mm</t>
  </si>
  <si>
    <t>283688309</t>
  </si>
  <si>
    <t>129</t>
  </si>
  <si>
    <t>724249025</t>
  </si>
  <si>
    <t>Montáž oběhového čerpadla pro cirkulaci TV</t>
  </si>
  <si>
    <t>1189166901</t>
  </si>
  <si>
    <t>https://podminky.urs.cz/item/CS_URS_2023_02/724249025</t>
  </si>
  <si>
    <t>130</t>
  </si>
  <si>
    <t>42611342</t>
  </si>
  <si>
    <t>čerpadlo oběhové teplovodní závitové DN 25 pro vytápění výtlak 8m Qmax 4m3/h PN 10 T 110°C</t>
  </si>
  <si>
    <t>518111594</t>
  </si>
  <si>
    <t>131</t>
  </si>
  <si>
    <t>724149101</t>
  </si>
  <si>
    <t>Montáž čerpací stanice odpadních vod, kalových čerpadel</t>
  </si>
  <si>
    <t>59779171</t>
  </si>
  <si>
    <t>https://podminky.urs.cz/item/CS_URS_2023_02/724149101</t>
  </si>
  <si>
    <t>4+3</t>
  </si>
  <si>
    <t>132</t>
  </si>
  <si>
    <t>56241654</t>
  </si>
  <si>
    <t>kompaktní čerpací stanice pro čerpání vod od výlevek 1.PP, 600W, 230V</t>
  </si>
  <si>
    <t>-1307233537</t>
  </si>
  <si>
    <t>133</t>
  </si>
  <si>
    <t>42610390</t>
  </si>
  <si>
    <t>čerpadlo ponorné kalové Hmax 10m Qmax 11l/s 230V</t>
  </si>
  <si>
    <t>1312454144</t>
  </si>
  <si>
    <t>725</t>
  </si>
  <si>
    <t>Zdravotechnika - zařizovací předměty</t>
  </si>
  <si>
    <t>196</t>
  </si>
  <si>
    <t>725532101</t>
  </si>
  <si>
    <t>Elektrické ohřívače zásobníkové beztlakové přepadové akumulační s pojistným ventilem závěsné svislé objem nádrže (příkon) 10 l (2,0 kW)</t>
  </si>
  <si>
    <t>1962867580</t>
  </si>
  <si>
    <t>https://podminky.urs.cz/item/CS_URS_2023_02/725532101</t>
  </si>
  <si>
    <t>134</t>
  </si>
  <si>
    <t>725119125</t>
  </si>
  <si>
    <t>Zařízení záchodů montáž klozetových mís závěsných na nosné stěny</t>
  </si>
  <si>
    <t>2026171954</t>
  </si>
  <si>
    <t>https://podminky.urs.cz/item/CS_URS_2023_02/725119125</t>
  </si>
  <si>
    <t>41+3</t>
  </si>
  <si>
    <t>135</t>
  </si>
  <si>
    <t>64236091</t>
  </si>
  <si>
    <t>mísa keramická klozetová závěsná bílá s hlubokým splachováním odpad vodorovný-specifikace viz.TZ (WC)</t>
  </si>
  <si>
    <t>1953015407</t>
  </si>
  <si>
    <t>136</t>
  </si>
  <si>
    <t>64236051</t>
  </si>
  <si>
    <t>klozet keramický bílý závěsný hluboké splachování pro handicapované-specifikace viz.TZ (WCi)</t>
  </si>
  <si>
    <t>1315510349</t>
  </si>
  <si>
    <t>137</t>
  </si>
  <si>
    <t>55167381</t>
  </si>
  <si>
    <t>sedátko klozetové duroplastové bílé s poklopem SOFTCLOSE-specifikace viz.TZ</t>
  </si>
  <si>
    <t>1265159790</t>
  </si>
  <si>
    <t>55166002</t>
  </si>
  <si>
    <t>souprava pro připojení závěsného WC DN 80</t>
  </si>
  <si>
    <t>sada</t>
  </si>
  <si>
    <t>-1727852460</t>
  </si>
  <si>
    <t>139</t>
  </si>
  <si>
    <t>55431090</t>
  </si>
  <si>
    <t>zásobník toaletních papírů nerez kartáčovaný D 310mm-specifikace viz.TZ</t>
  </si>
  <si>
    <t>451965331</t>
  </si>
  <si>
    <t>140</t>
  </si>
  <si>
    <t>54916413</t>
  </si>
  <si>
    <t>WC štětka pro montáž na stěnu nerez kartáčovaný</t>
  </si>
  <si>
    <t>1752458543</t>
  </si>
  <si>
    <t>141</t>
  </si>
  <si>
    <t>55147063</t>
  </si>
  <si>
    <t>madlo invalidní krakorcové smaltované bílé 834mm</t>
  </si>
  <si>
    <t>896283880</t>
  </si>
  <si>
    <t>142</t>
  </si>
  <si>
    <t>55147061</t>
  </si>
  <si>
    <t>madlo invalidní krakorcové sklopné smaltované bílé 834mm</t>
  </si>
  <si>
    <t>-867176842</t>
  </si>
  <si>
    <t>143</t>
  </si>
  <si>
    <t>725219102</t>
  </si>
  <si>
    <t>Umyvadla montáž umyvadel ostatních typů na šrouby</t>
  </si>
  <si>
    <t>-109982398</t>
  </si>
  <si>
    <t>https://podminky.urs.cz/item/CS_URS_2023_02/725219102</t>
  </si>
  <si>
    <t>23+6+12+1</t>
  </si>
  <si>
    <t>144</t>
  </si>
  <si>
    <t>64212010</t>
  </si>
  <si>
    <t>umyvadlo keramické do nábytku bílé š 800x455x525mm-specifikace viz.TZ (U)</t>
  </si>
  <si>
    <t>47832424</t>
  </si>
  <si>
    <t>145</t>
  </si>
  <si>
    <t>55441003</t>
  </si>
  <si>
    <t>skříňka se dvěma zásuvkama pod umyvadlo keramické pravoúhlé š 800mm-specifikace viz.TZ (U)</t>
  </si>
  <si>
    <t>-963747213</t>
  </si>
  <si>
    <t>146</t>
  </si>
  <si>
    <t>64214001</t>
  </si>
  <si>
    <t>umyvadlo keramické zápustné bílé na desku 500x350x155mm-specifikace viz.TZ (Uv)</t>
  </si>
  <si>
    <t>1556471986</t>
  </si>
  <si>
    <t>147</t>
  </si>
  <si>
    <t>64211005</t>
  </si>
  <si>
    <t>umyvadlo keramické závěsné bílé 550x420mm-specifikace viz.TZ (Us)</t>
  </si>
  <si>
    <t>1265433904</t>
  </si>
  <si>
    <t>148</t>
  </si>
  <si>
    <t>64211023</t>
  </si>
  <si>
    <t>umyvadlo keramické závěsné bezbariérové bílé 660x550mm-specifikace viz.TZ (Ui)</t>
  </si>
  <si>
    <t>842413456</t>
  </si>
  <si>
    <t>149</t>
  </si>
  <si>
    <t>725829131</t>
  </si>
  <si>
    <t>Baterie umyvadlové montáž ostatních typů stojánkových G 1/2"</t>
  </si>
  <si>
    <t>-1723533185</t>
  </si>
  <si>
    <t>https://podminky.urs.cz/item/CS_URS_2023_02/725829131</t>
  </si>
  <si>
    <t>148+19</t>
  </si>
  <si>
    <t>150</t>
  </si>
  <si>
    <t>55144004</t>
  </si>
  <si>
    <t>baterie umyvadlová stojánková páková-specifikace viz.TZ (U+Uv+Us)</t>
  </si>
  <si>
    <t>984818086</t>
  </si>
  <si>
    <t>23+6+12</t>
  </si>
  <si>
    <t>151</t>
  </si>
  <si>
    <t>55144047</t>
  </si>
  <si>
    <t>baterie umyvadlová stojánková páková s prolouženou pákou (lékařská)-specifikace viz.TZ (Ui)</t>
  </si>
  <si>
    <t>877148284</t>
  </si>
  <si>
    <t>725861102</t>
  </si>
  <si>
    <t>Zápachové uzávěrky zařizovacích předmětů pro umyvadla DN 40-chrom</t>
  </si>
  <si>
    <t>-676170166</t>
  </si>
  <si>
    <t>https://podminky.urs.cz/item/CS_URS_2023_02/725861102</t>
  </si>
  <si>
    <t>23+12+6+1</t>
  </si>
  <si>
    <t>153</t>
  </si>
  <si>
    <t>55147060</t>
  </si>
  <si>
    <t>madlo invalidní krakorcové sklopné smaltované bílé 550mm (Ui)</t>
  </si>
  <si>
    <t>674540693</t>
  </si>
  <si>
    <t>154</t>
  </si>
  <si>
    <t>55431084</t>
  </si>
  <si>
    <t>zásobník papírových ručníků skládaných nerezové provedení-specifikace viz.TZ (U+Uv+Us+Ui)</t>
  </si>
  <si>
    <t>228496090</t>
  </si>
  <si>
    <t>155</t>
  </si>
  <si>
    <t>55431097</t>
  </si>
  <si>
    <t>dávkovač tekutého mýdla kartáčovaná nerezL-specifikace viz.TZ (U+Uv+Us+Ui)</t>
  </si>
  <si>
    <t>979598293</t>
  </si>
  <si>
    <t>156</t>
  </si>
  <si>
    <t>55431082</t>
  </si>
  <si>
    <t>koš odpadkový nášlapný, kartáčovaná nerez, 10 l (U+Uv+Us+Ui)</t>
  </si>
  <si>
    <t>1050639275</t>
  </si>
  <si>
    <t>157</t>
  </si>
  <si>
    <t>63465134</t>
  </si>
  <si>
    <t>zrcadlo nemontované bronzové tl 4mm max rozměr 3210x2250mm (U+Uv+Us+Ui)</t>
  </si>
  <si>
    <t>-1428119140</t>
  </si>
  <si>
    <t>(0,8*0,5)*41</t>
  </si>
  <si>
    <t>158</t>
  </si>
  <si>
    <t>63465132</t>
  </si>
  <si>
    <t>zrcadlo sklopné pro imobilní (Ui)</t>
  </si>
  <si>
    <t>ks</t>
  </si>
  <si>
    <t>-300679317</t>
  </si>
  <si>
    <t>159</t>
  </si>
  <si>
    <t>725241213</t>
  </si>
  <si>
    <t>Sprchové vaničky mat.MARBOND, lineární odtok čtvercové 900x900 mm-specifikace viz. TZ (SK)</t>
  </si>
  <si>
    <t>741831535</t>
  </si>
  <si>
    <t>https://podminky.urs.cz/item/CS_URS_2023_02/725241213</t>
  </si>
  <si>
    <t>160</t>
  </si>
  <si>
    <t>725241218</t>
  </si>
  <si>
    <t>Sprchové vaničky mat.MARBOND, lineární odtok obdélníkové 1300x900 mm-specifikace viz. TZ (SK1)</t>
  </si>
  <si>
    <t>-1529342270</t>
  </si>
  <si>
    <t>https://podminky.urs.cz/item/CS_URS_2023_02/725241218</t>
  </si>
  <si>
    <t>161</t>
  </si>
  <si>
    <t>725244153</t>
  </si>
  <si>
    <t>Sprchové dveře a zástěny dveře sprchové do niky polorámové skleněné tl. 6 mm dveře otvíravé dvoukřídlové, na vaničku šířky 900 mm-specifikace viz.TZ (SK)</t>
  </si>
  <si>
    <t>-1879161769</t>
  </si>
  <si>
    <t>https://podminky.urs.cz/item/CS_URS_2023_02/725244153</t>
  </si>
  <si>
    <t>162</t>
  </si>
  <si>
    <t>725244155</t>
  </si>
  <si>
    <t>Sprchové dveře a zástěny dveře sprchové do niky polorámové skleněné tl. 6 mm dveře otvíravé dvoukřídlové, na vaničku šířky 1200 mm-specifikace viz.TZ (SK1)</t>
  </si>
  <si>
    <t>-637334247</t>
  </si>
  <si>
    <t>https://podminky.urs.cz/item/CS_URS_2023_02/725244155</t>
  </si>
  <si>
    <t>163</t>
  </si>
  <si>
    <t>725841312</t>
  </si>
  <si>
    <t>Baterie sprchové nástěnné pákové</t>
  </si>
  <si>
    <t>314985464</t>
  </si>
  <si>
    <t>https://podminky.urs.cz/item/CS_URS_2023_02/725841312</t>
  </si>
  <si>
    <t>12+10</t>
  </si>
  <si>
    <t>164</t>
  </si>
  <si>
    <t>55145002</t>
  </si>
  <si>
    <t>kompletní sprchový set vč.hlavové sprchy-specifikace viz. TZ (SK,SK1)</t>
  </si>
  <si>
    <t>1449881229</t>
  </si>
  <si>
    <t>165</t>
  </si>
  <si>
    <t>725865311</t>
  </si>
  <si>
    <t>Zápachové uzávěrky zařizovacích předmětů pro vany sprchových koutů s kulovým kloubem na odtoku DN 40/50</t>
  </si>
  <si>
    <t>-1826763495</t>
  </si>
  <si>
    <t>https://podminky.urs.cz/item/CS_URS_2023_02/725865311</t>
  </si>
  <si>
    <t>166</t>
  </si>
  <si>
    <t>725129101</t>
  </si>
  <si>
    <t>Pisoárové záchodky montáž ostatních typů keramických</t>
  </si>
  <si>
    <t>-406087053</t>
  </si>
  <si>
    <t>https://podminky.urs.cz/item/CS_URS_2023_02/725129101</t>
  </si>
  <si>
    <t>167</t>
  </si>
  <si>
    <t>64251314</t>
  </si>
  <si>
    <t>pisoár keramický se senzorovým splachovačem 6V zdrojem-specifikace viz.TZ (P)</t>
  </si>
  <si>
    <t>1876374992</t>
  </si>
  <si>
    <t>725865411</t>
  </si>
  <si>
    <t>Zápachové uzávěrky zařizovacích předmětů pro pisoáry DN 32/40</t>
  </si>
  <si>
    <t>-1928303396</t>
  </si>
  <si>
    <t>https://podminky.urs.cz/item/CS_URS_2023_02/725865411</t>
  </si>
  <si>
    <t>169</t>
  </si>
  <si>
    <t>725311121</t>
  </si>
  <si>
    <t>Dřezy bez výtokových armatur jednoduché nerezové s odkapávací plochou-specifikace viz. TZ (D)</t>
  </si>
  <si>
    <t>2057436176</t>
  </si>
  <si>
    <t>https://podminky.urs.cz/item/CS_URS_2023_02/725311121</t>
  </si>
  <si>
    <t>170</t>
  </si>
  <si>
    <t>725311131</t>
  </si>
  <si>
    <t>Dřezy bez výtokových armatur vestavný lékařský-specifikace viz. TZ (DL)</t>
  </si>
  <si>
    <t>-1476555728</t>
  </si>
  <si>
    <t>https://podminky.urs.cz/item/CS_URS_2023_02/725311131</t>
  </si>
  <si>
    <t>171</t>
  </si>
  <si>
    <t>725829101</t>
  </si>
  <si>
    <t>Baterie dřezové montáž ostatních typů nástěnných pákových nebo klasických</t>
  </si>
  <si>
    <t>728947995</t>
  </si>
  <si>
    <t>https://podminky.urs.cz/item/CS_URS_2023_02/725829101</t>
  </si>
  <si>
    <t>172</t>
  </si>
  <si>
    <t>55143977</t>
  </si>
  <si>
    <t>baterie dřezová páková nástěnná s kulatým ústím 200mm-specifikace viz. TZ (DL)</t>
  </si>
  <si>
    <t>1861105047</t>
  </si>
  <si>
    <t>173</t>
  </si>
  <si>
    <t>725829111</t>
  </si>
  <si>
    <t>Baterie dřezové montáž ostatních typů stojánkových G 1/2"</t>
  </si>
  <si>
    <t>1838131651</t>
  </si>
  <si>
    <t>https://podminky.urs.cz/item/CS_URS_2023_02/725829111</t>
  </si>
  <si>
    <t>55143974</t>
  </si>
  <si>
    <t>baterie dřezová páková stojánková s otáčivým ústím dl ramínka 220mm-specifikace viz. TZ (D)</t>
  </si>
  <si>
    <t>-606976192</t>
  </si>
  <si>
    <t>175</t>
  </si>
  <si>
    <t>725862103</t>
  </si>
  <si>
    <t>Zápachové uzávěrky zařizovacích předmětů pro dřezy DN 40/50</t>
  </si>
  <si>
    <t>-848158726</t>
  </si>
  <si>
    <t>https://podminky.urs.cz/item/CS_URS_2023_02/725862103</t>
  </si>
  <si>
    <t>15+3</t>
  </si>
  <si>
    <t>176</t>
  </si>
  <si>
    <t>725331111</t>
  </si>
  <si>
    <t>Výlevky bez výtokových armatur keramické závěsné se sklopnou plastovou mřížkou 425 mm - specifiakce viz. TZ (VK)</t>
  </si>
  <si>
    <t>330975100</t>
  </si>
  <si>
    <t>https://podminky.urs.cz/item/CS_URS_2023_02/725331111</t>
  </si>
  <si>
    <t>177</t>
  </si>
  <si>
    <t>725821312</t>
  </si>
  <si>
    <t>Baterie dřezové nástěnné pákové s otáčivým kulatým ústím a délkou ramínka 300 mm - specifiakce viz. TZ (VK)</t>
  </si>
  <si>
    <t>1621185501</t>
  </si>
  <si>
    <t>https://podminky.urs.cz/item/CS_URS_2023_02/725821312</t>
  </si>
  <si>
    <t>178</t>
  </si>
  <si>
    <t>998725103</t>
  </si>
  <si>
    <t>Přesun hmot pro zařizovací předměty stanovený z hmotnosti přesunovaného materiálu vodorovná dopravní vzdálenost do 50 m v objektech výšky přes 12 do 24 m</t>
  </si>
  <si>
    <t>1573770530</t>
  </si>
  <si>
    <t>https://podminky.urs.cz/item/CS_URS_2023_02/998725103</t>
  </si>
  <si>
    <t>726</t>
  </si>
  <si>
    <t>Zdravotechnika - předstěnové instalace</t>
  </si>
  <si>
    <t>179</t>
  </si>
  <si>
    <t>726131001</t>
  </si>
  <si>
    <t>Předstěnové instalační systémy do lehkých stěn s kovovou konstrukcí pro umyvadla stavební výšky do 1120 mm se stojánkovou baterií</t>
  </si>
  <si>
    <t>-1435309919</t>
  </si>
  <si>
    <t>https://podminky.urs.cz/item/CS_URS_2023_02/726131001</t>
  </si>
  <si>
    <t>180</t>
  </si>
  <si>
    <t>726131021</t>
  </si>
  <si>
    <t>Předstěnové instalační systémy do lehkých stěn s kovovou konstrukcí pro pisoáry stavební výška 1300 mm</t>
  </si>
  <si>
    <t>-1073126232</t>
  </si>
  <si>
    <t>https://podminky.urs.cz/item/CS_URS_2023_02/726131021</t>
  </si>
  <si>
    <t>181</t>
  </si>
  <si>
    <t>726131031</t>
  </si>
  <si>
    <t>Předstěnové instalační systémy do lehkých stěn s kovovou konstrukcí pro podpěrné prvky a madla stavební výška 1120 mm</t>
  </si>
  <si>
    <t>-1962134307</t>
  </si>
  <si>
    <t>https://podminky.urs.cz/item/CS_URS_2023_02/726131031</t>
  </si>
  <si>
    <t>3+1</t>
  </si>
  <si>
    <t>726131041</t>
  </si>
  <si>
    <t>Předstěnové instalační systémy do lehkých stěn s kovovou konstrukcí pro závěsné klozety ovládání zepředu, stavební výšky 1120 mm</t>
  </si>
  <si>
    <t>1164220316</t>
  </si>
  <si>
    <t>https://podminky.urs.cz/item/CS_URS_2023_02/726131041</t>
  </si>
  <si>
    <t>183</t>
  </si>
  <si>
    <t>726131043</t>
  </si>
  <si>
    <t>Předstěnové instalační systémy do lehkých stěn s kovovou konstrukcí pro závěsné klozety ovládání zepředu, stavební výšky 1120 mm pro tělesně postižené</t>
  </si>
  <si>
    <t>4572599</t>
  </si>
  <si>
    <t>https://podminky.urs.cz/item/CS_URS_2023_02/726131043</t>
  </si>
  <si>
    <t>184</t>
  </si>
  <si>
    <t>55281795</t>
  </si>
  <si>
    <t>tlačítko pro ovládání WC shora/zepředu plast dvě množství vody 213x142mm (WC+WCi+VK)</t>
  </si>
  <si>
    <t>-1795886190</t>
  </si>
  <si>
    <t>41+3+6</t>
  </si>
  <si>
    <t>185</t>
  </si>
  <si>
    <t>726131204</t>
  </si>
  <si>
    <t>Předstěnové instalační systémy do lehkých stěn s kovovou konstrukcí montáž ostatních typů klozetů</t>
  </si>
  <si>
    <t>1171397609</t>
  </si>
  <si>
    <t>https://podminky.urs.cz/item/CS_URS_2023_02/726131204</t>
  </si>
  <si>
    <t>186</t>
  </si>
  <si>
    <t>55231305</t>
  </si>
  <si>
    <t>montážní prvek pro výlevku 130 cm vč. splachovací nádrže a tlačítka (VK)</t>
  </si>
  <si>
    <t>-2103092177</t>
  </si>
  <si>
    <t>187</t>
  </si>
  <si>
    <t>726191001</t>
  </si>
  <si>
    <t>Ostatní příslušenství instalačních systémů zvukoizolační souprava pro WC a bidet</t>
  </si>
  <si>
    <t>757767467</t>
  </si>
  <si>
    <t>https://podminky.urs.cz/item/CS_URS_2023_02/726191001</t>
  </si>
  <si>
    <t>188</t>
  </si>
  <si>
    <t>998726113</t>
  </si>
  <si>
    <t>Přesun hmot pro instalační prefabrikáty stanovený z hmotnosti přesunovaného materiálu vodorovná dopravní vzdálenost do 50 m v objektech výšky přes 12 m do 24 m</t>
  </si>
  <si>
    <t>746687384</t>
  </si>
  <si>
    <t>https://podminky.urs.cz/item/CS_URS_2023_02/998726113</t>
  </si>
  <si>
    <t>727</t>
  </si>
  <si>
    <t>Zdravotechnika - požární ochrana</t>
  </si>
  <si>
    <t>189</t>
  </si>
  <si>
    <t>727213211</t>
  </si>
  <si>
    <t>Protipožární trubní ucpávky plastového potrubí prostup stropem tloušťky 150 mm požární odolnost EI 90 D 20</t>
  </si>
  <si>
    <t>491498795</t>
  </si>
  <si>
    <t>https://podminky.urs.cz/item/CS_URS_2023_02/727213211</t>
  </si>
  <si>
    <t>190</t>
  </si>
  <si>
    <t>727213213</t>
  </si>
  <si>
    <t>Protipožární trubní ucpávky plastového potrubí prostup stropem tloušťky 150 mm požární odolnost EI 90 D 32</t>
  </si>
  <si>
    <t>1880443211</t>
  </si>
  <si>
    <t>https://podminky.urs.cz/item/CS_URS_2023_02/727213213</t>
  </si>
  <si>
    <t>191</t>
  </si>
  <si>
    <t>727213214</t>
  </si>
  <si>
    <t>Protipožární trubní ucpávky plastového potrubí prostup stropem tloušťky 150 mm požární odolnost EI 90 D 40</t>
  </si>
  <si>
    <t>-137805249</t>
  </si>
  <si>
    <t>https://podminky.urs.cz/item/CS_URS_2023_02/727213214</t>
  </si>
  <si>
    <t>192</t>
  </si>
  <si>
    <t>727213215</t>
  </si>
  <si>
    <t>Protipožární trubní ucpávky plastového potrubí prostup stropem tloušťky 150 mm požární odolnost EI 90 D 50</t>
  </si>
  <si>
    <t>1815690083</t>
  </si>
  <si>
    <t>https://podminky.urs.cz/item/CS_URS_2023_02/727213215</t>
  </si>
  <si>
    <t>193</t>
  </si>
  <si>
    <t>727223101</t>
  </si>
  <si>
    <t>Protipožární ochranné manžety plastového potrubí prostup stropem tloušťky 150 mm požární odolnost EI 90 D 50</t>
  </si>
  <si>
    <t>-722386302</t>
  </si>
  <si>
    <t>https://podminky.urs.cz/item/CS_URS_2023_02/727223101</t>
  </si>
  <si>
    <t>194</t>
  </si>
  <si>
    <t>727223103</t>
  </si>
  <si>
    <t>Protipožární ochranné manžety plastového potrubí prostup stropem tloušťky 150 mm požární odolnost EI 90 D 75</t>
  </si>
  <si>
    <t>806058043</t>
  </si>
  <si>
    <t>https://podminky.urs.cz/item/CS_URS_2023_02/727223103</t>
  </si>
  <si>
    <t>195</t>
  </si>
  <si>
    <t>727223105</t>
  </si>
  <si>
    <t>Protipožární ochranné manžety plastového potrubí prostup stropem tloušťky 150 mm požární odolnost EI 90 D 110</t>
  </si>
  <si>
    <t>1235852499</t>
  </si>
  <si>
    <t>https://podminky.urs.cz/item/CS_URS_2023_02/727223105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</si>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</sst>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7" fillId="0" borderId="0" applyNumberFormat="0" applyFill="0" applyBorder="0" applyAlignment="0" applyProtection="0"/>
  </cellStyleXfs>
  <cellXfs count="33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6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8" fillId="0" borderId="12" xfId="0" applyFont="1" applyBorder="1" applyAlignment="1">
      <alignment horizontal="center" vertical="center"/>
    </xf>
    <xf numFmtId="0" fontId="18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19" fillId="0" borderId="15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19" fillId="0" borderId="15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0" fillId="4" borderId="7" xfId="0" applyFont="1" applyFill="1" applyBorder="1" applyAlignment="1" applyProtection="1">
      <alignment horizontal="center" vertical="center"/>
    </xf>
    <xf numFmtId="0" fontId="20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0" fillId="4" borderId="8" xfId="0" applyFont="1" applyFill="1" applyBorder="1" applyAlignment="1" applyProtection="1">
      <alignment horizontal="center" vertical="center"/>
    </xf>
    <xf numFmtId="0" fontId="20" fillId="4" borderId="8" xfId="0" applyFont="1" applyFill="1" applyBorder="1" applyAlignment="1" applyProtection="1">
      <alignment horizontal="right" vertical="center"/>
    </xf>
    <xf numFmtId="0" fontId="20" fillId="4" borderId="9" xfId="0" applyFont="1" applyFill="1" applyBorder="1" applyAlignment="1" applyProtection="1">
      <alignment horizontal="center" vertical="center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21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8" fillId="0" borderId="15" xfId="0" applyNumberFormat="1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6" fillId="0" borderId="15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166" fontId="1" fillId="0" borderId="21" xfId="0" applyNumberFormat="1" applyFont="1" applyBorder="1" applyAlignment="1" applyProtection="1">
      <alignment vertical="center"/>
    </xf>
    <xf numFmtId="4" fontId="1" fillId="0" borderId="22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12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0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0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</xf>
    <xf numFmtId="0" fontId="20" fillId="4" borderId="18" xfId="0" applyFont="1" applyFill="1" applyBorder="1" applyAlignment="1" applyProtection="1">
      <alignment horizontal="center" vertical="center" wrapText="1"/>
    </xf>
    <xf numFmtId="0" fontId="20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2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1" fillId="0" borderId="13" xfId="0" applyNumberFormat="1" applyFont="1" applyBorder="1" applyAlignment="1" applyProtection="1"/>
    <xf numFmtId="166" fontId="31" fillId="0" borderId="14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0" fillId="0" borderId="23" xfId="0" applyFont="1" applyBorder="1" applyAlignment="1" applyProtection="1">
      <alignment horizontal="center" vertical="center"/>
    </xf>
    <xf numFmtId="49" fontId="20" fillId="0" borderId="23" xfId="0" applyNumberFormat="1" applyFont="1" applyBorder="1" applyAlignment="1" applyProtection="1">
      <alignment horizontal="left" vertical="center" wrapText="1"/>
    </xf>
    <xf numFmtId="0" fontId="20" fillId="0" borderId="23" xfId="0" applyFont="1" applyBorder="1" applyAlignment="1" applyProtection="1">
      <alignment horizontal="left" vertical="center" wrapText="1"/>
    </xf>
    <xf numFmtId="0" fontId="20" fillId="0" borderId="23" xfId="0" applyFont="1" applyBorder="1" applyAlignment="1" applyProtection="1">
      <alignment horizontal="center" vertical="center" wrapText="1"/>
    </xf>
    <xf numFmtId="167" fontId="20" fillId="0" borderId="23" xfId="0" applyNumberFormat="1" applyFont="1" applyBorder="1" applyAlignment="1" applyProtection="1">
      <alignment vertical="center"/>
    </xf>
    <xf numFmtId="4" fontId="20" fillId="2" borderId="23" xfId="0" applyNumberFormat="1" applyFont="1" applyFill="1" applyBorder="1" applyAlignment="1" applyProtection="1">
      <alignment vertical="center"/>
      <protection locked="0"/>
    </xf>
    <xf numFmtId="4" fontId="20" fillId="0" borderId="23" xfId="0" applyNumberFormat="1" applyFont="1" applyBorder="1" applyAlignment="1" applyProtection="1">
      <alignment vertical="center"/>
    </xf>
    <xf numFmtId="0" fontId="21" fillId="2" borderId="15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 applyProtection="1">
      <alignment horizontal="center" vertical="center"/>
    </xf>
    <xf numFmtId="166" fontId="21" fillId="0" borderId="0" xfId="0" applyNumberFormat="1" applyFont="1" applyBorder="1" applyAlignment="1" applyProtection="1">
      <alignment vertical="center"/>
    </xf>
    <xf numFmtId="166" fontId="21" fillId="0" borderId="16" xfId="0" applyNumberFormat="1" applyFont="1" applyBorder="1" applyAlignment="1" applyProtection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6" fillId="0" borderId="23" xfId="0" applyFont="1" applyBorder="1" applyAlignment="1" applyProtection="1">
      <alignment horizontal="center" vertical="center"/>
    </xf>
    <xf numFmtId="49" fontId="36" fillId="0" borderId="23" xfId="0" applyNumberFormat="1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center" vertical="center" wrapText="1"/>
    </xf>
    <xf numFmtId="167" fontId="36" fillId="0" borderId="23" xfId="0" applyNumberFormat="1" applyFont="1" applyBorder="1" applyAlignment="1" applyProtection="1">
      <alignment vertical="center"/>
    </xf>
    <xf numFmtId="4" fontId="36" fillId="2" borderId="23" xfId="0" applyNumberFormat="1" applyFont="1" applyFill="1" applyBorder="1" applyAlignment="1" applyProtection="1">
      <alignment vertical="center"/>
      <protection locked="0"/>
    </xf>
    <xf numFmtId="4" fontId="36" fillId="0" borderId="23" xfId="0" applyNumberFormat="1" applyFont="1" applyBorder="1" applyAlignment="1" applyProtection="1">
      <alignment vertical="center"/>
    </xf>
    <xf numFmtId="0" fontId="37" fillId="0" borderId="4" xfId="0" applyFont="1" applyBorder="1" applyAlignment="1">
      <alignment vertical="center"/>
    </xf>
    <xf numFmtId="0" fontId="36" fillId="2" borderId="15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9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8" fillId="0" borderId="24" xfId="0" applyFont="1" applyBorder="1" applyAlignment="1">
      <alignment vertical="center" wrapText="1"/>
    </xf>
    <xf numFmtId="0" fontId="38" fillId="0" borderId="25" xfId="0" applyFont="1" applyBorder="1" applyAlignment="1">
      <alignment vertical="center" wrapText="1"/>
    </xf>
    <xf numFmtId="0" fontId="38" fillId="0" borderId="26" xfId="0" applyFont="1" applyBorder="1" applyAlignment="1">
      <alignment vertical="center" wrapText="1"/>
    </xf>
    <xf numFmtId="0" fontId="38" fillId="0" borderId="27" xfId="0" applyFont="1" applyBorder="1" applyAlignment="1">
      <alignment horizontal="center" vertical="center" wrapText="1"/>
    </xf>
    <xf numFmtId="0" fontId="39" fillId="0" borderId="1" xfId="0" applyFont="1" applyBorder="1" applyAlignment="1">
      <alignment horizontal="center" vertical="center" wrapText="1"/>
    </xf>
    <xf numFmtId="0" fontId="38" fillId="0" borderId="28" xfId="0" applyFont="1" applyBorder="1" applyAlignment="1">
      <alignment horizontal="center" vertical="center" wrapText="1"/>
    </xf>
    <xf numFmtId="0" fontId="38" fillId="0" borderId="27" xfId="0" applyFont="1" applyBorder="1" applyAlignment="1">
      <alignment vertical="center" wrapText="1"/>
    </xf>
    <xf numFmtId="0" fontId="40" fillId="0" borderId="29" xfId="0" applyFont="1" applyBorder="1" applyAlignment="1">
      <alignment horizontal="left" wrapText="1"/>
    </xf>
    <xf numFmtId="0" fontId="38" fillId="0" borderId="28" xfId="0" applyFont="1" applyBorder="1" applyAlignment="1">
      <alignment vertical="center" wrapText="1"/>
    </xf>
    <xf numFmtId="0" fontId="40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27" xfId="0" applyFont="1" applyBorder="1" applyAlignment="1">
      <alignment vertical="center" wrapText="1"/>
    </xf>
    <xf numFmtId="0" fontId="41" fillId="0" borderId="1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vertical="center"/>
    </xf>
    <xf numFmtId="49" fontId="41" fillId="0" borderId="1" xfId="0" applyNumberFormat="1" applyFont="1" applyBorder="1" applyAlignment="1">
      <alignment horizontal="left" vertical="center" wrapText="1"/>
    </xf>
    <xf numFmtId="49" fontId="41" fillId="0" borderId="1" xfId="0" applyNumberFormat="1" applyFont="1" applyBorder="1" applyAlignment="1">
      <alignment vertical="center" wrapText="1"/>
    </xf>
    <xf numFmtId="0" fontId="38" fillId="0" borderId="30" xfId="0" applyFont="1" applyBorder="1" applyAlignment="1">
      <alignment vertical="center" wrapText="1"/>
    </xf>
    <xf numFmtId="0" fontId="43" fillId="0" borderId="29" xfId="0" applyFont="1" applyBorder="1" applyAlignment="1">
      <alignment vertical="center" wrapText="1"/>
    </xf>
    <xf numFmtId="0" fontId="38" fillId="0" borderId="31" xfId="0" applyFont="1" applyBorder="1" applyAlignment="1">
      <alignment vertical="center" wrapText="1"/>
    </xf>
    <xf numFmtId="0" fontId="38" fillId="0" borderId="1" xfId="0" applyFont="1" applyBorder="1" applyAlignment="1">
      <alignment vertical="top"/>
    </xf>
    <xf numFmtId="0" fontId="38" fillId="0" borderId="0" xfId="0" applyFont="1" applyAlignment="1">
      <alignment vertical="top"/>
    </xf>
    <xf numFmtId="0" fontId="38" fillId="0" borderId="24" xfId="0" applyFont="1" applyBorder="1" applyAlignment="1">
      <alignment horizontal="left" vertical="center"/>
    </xf>
    <xf numFmtId="0" fontId="38" fillId="0" borderId="25" xfId="0" applyFont="1" applyBorder="1" applyAlignment="1">
      <alignment horizontal="left" vertical="center"/>
    </xf>
    <xf numFmtId="0" fontId="38" fillId="0" borderId="26" xfId="0" applyFont="1" applyBorder="1" applyAlignment="1">
      <alignment horizontal="left" vertical="center"/>
    </xf>
    <xf numFmtId="0" fontId="38" fillId="0" borderId="27" xfId="0" applyFont="1" applyBorder="1" applyAlignment="1">
      <alignment horizontal="left" vertical="center"/>
    </xf>
    <xf numFmtId="0" fontId="39" fillId="0" borderId="1" xfId="0" applyFont="1" applyBorder="1" applyAlignment="1">
      <alignment horizontal="center" vertical="center"/>
    </xf>
    <xf numFmtId="0" fontId="38" fillId="0" borderId="28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40" fillId="0" borderId="29" xfId="0" applyFont="1" applyBorder="1" applyAlignment="1">
      <alignment horizontal="center" vertical="center"/>
    </xf>
    <xf numFmtId="0" fontId="44" fillId="0" borderId="29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2" fillId="0" borderId="0" xfId="0" applyFont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1" fillId="0" borderId="0" xfId="0" applyFont="1" applyAlignment="1">
      <alignment horizontal="left" vertical="center"/>
    </xf>
    <xf numFmtId="0" fontId="42" fillId="0" borderId="27" xfId="0" applyFont="1" applyBorder="1" applyAlignment="1">
      <alignment horizontal="left" vertical="center"/>
    </xf>
    <xf numFmtId="0" fontId="41" fillId="0" borderId="1" xfId="0" applyFont="1" applyFill="1" applyBorder="1" applyAlignment="1">
      <alignment horizontal="left" vertical="center"/>
    </xf>
    <xf numFmtId="0" fontId="41" fillId="0" borderId="1" xfId="0" applyFont="1" applyFill="1" applyBorder="1" applyAlignment="1">
      <alignment horizontal="center" vertical="center"/>
    </xf>
    <xf numFmtId="0" fontId="38" fillId="0" borderId="30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8" fillId="0" borderId="31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center" vertical="center" wrapText="1"/>
    </xf>
    <xf numFmtId="0" fontId="38" fillId="0" borderId="24" xfId="0" applyFont="1" applyBorder="1" applyAlignment="1">
      <alignment horizontal="left" vertical="center" wrapText="1"/>
    </xf>
    <xf numFmtId="0" fontId="38" fillId="0" borderId="25" xfId="0" applyFont="1" applyBorder="1" applyAlignment="1">
      <alignment horizontal="left" vertical="center" wrapText="1"/>
    </xf>
    <xf numFmtId="0" fontId="38" fillId="0" borderId="26" xfId="0" applyFont="1" applyBorder="1" applyAlignment="1">
      <alignment horizontal="left" vertical="center" wrapText="1"/>
    </xf>
    <xf numFmtId="0" fontId="38" fillId="0" borderId="27" xfId="0" applyFont="1" applyBorder="1" applyAlignment="1">
      <alignment horizontal="left" vertical="center" wrapText="1"/>
    </xf>
    <xf numFmtId="0" fontId="38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/>
    </xf>
    <xf numFmtId="0" fontId="42" fillId="0" borderId="28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/>
    </xf>
    <xf numFmtId="0" fontId="42" fillId="0" borderId="30" xfId="0" applyFont="1" applyBorder="1" applyAlignment="1">
      <alignment horizontal="left" vertical="center" wrapText="1"/>
    </xf>
    <xf numFmtId="0" fontId="42" fillId="0" borderId="29" xfId="0" applyFont="1" applyBorder="1" applyAlignment="1">
      <alignment horizontal="left" vertical="center" wrapText="1"/>
    </xf>
    <xf numFmtId="0" fontId="42" fillId="0" borderId="3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top"/>
    </xf>
    <xf numFmtId="0" fontId="41" fillId="0" borderId="1" xfId="0" applyFont="1" applyBorder="1" applyAlignment="1">
      <alignment horizontal="center" vertical="top"/>
    </xf>
    <xf numFmtId="0" fontId="42" fillId="0" borderId="30" xfId="0" applyFont="1" applyBorder="1" applyAlignment="1">
      <alignment horizontal="left" vertical="center"/>
    </xf>
    <xf numFmtId="0" fontId="42" fillId="0" borderId="3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4" fillId="0" borderId="0" xfId="0" applyFont="1" applyAlignment="1">
      <alignment vertical="center"/>
    </xf>
    <xf numFmtId="0" fontId="40" fillId="0" borderId="1" xfId="0" applyFont="1" applyBorder="1" applyAlignment="1">
      <alignment vertical="center"/>
    </xf>
    <xf numFmtId="0" fontId="44" fillId="0" borderId="29" xfId="0" applyFont="1" applyBorder="1" applyAlignment="1">
      <alignment vertical="center"/>
    </xf>
    <xf numFmtId="0" fontId="40" fillId="0" borderId="29" xfId="0" applyFont="1" applyBorder="1" applyAlignment="1">
      <alignment vertical="center"/>
    </xf>
    <xf numFmtId="0" fontId="41" fillId="0" borderId="1" xfId="0" applyFont="1" applyBorder="1" applyAlignment="1">
      <alignment vertical="top"/>
    </xf>
    <xf numFmtId="49" fontId="41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0" fillId="0" borderId="29" xfId="0" applyFont="1" applyBorder="1" applyAlignment="1">
      <alignment horizontal="left"/>
    </xf>
    <xf numFmtId="0" fontId="44" fillId="0" borderId="29" xfId="0" applyFont="1" applyBorder="1" applyAlignment="1"/>
    <xf numFmtId="0" fontId="38" fillId="0" borderId="27" xfId="0" applyFont="1" applyBorder="1" applyAlignment="1">
      <alignment vertical="top"/>
    </xf>
    <xf numFmtId="0" fontId="38" fillId="0" borderId="28" xfId="0" applyFont="1" applyBorder="1" applyAlignment="1">
      <alignment vertical="top"/>
    </xf>
    <xf numFmtId="0" fontId="38" fillId="0" borderId="30" xfId="0" applyFont="1" applyBorder="1" applyAlignment="1">
      <alignment vertical="top"/>
    </xf>
    <xf numFmtId="0" fontId="38" fillId="0" borderId="29" xfId="0" applyFont="1" applyBorder="1" applyAlignment="1">
      <alignment vertical="top"/>
    </xf>
    <xf numFmtId="0" fontId="38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2/132454204" TargetMode="External" /><Relationship Id="rId2" Type="http://schemas.openxmlformats.org/officeDocument/2006/relationships/hyperlink" Target="https://podminky.urs.cz/item/CS_URS_2023_02/167151112" TargetMode="External" /><Relationship Id="rId3" Type="http://schemas.openxmlformats.org/officeDocument/2006/relationships/hyperlink" Target="https://podminky.urs.cz/item/CS_URS_2023_02/162351123" TargetMode="External" /><Relationship Id="rId4" Type="http://schemas.openxmlformats.org/officeDocument/2006/relationships/hyperlink" Target="https://podminky.urs.cz/item/CS_URS_2023_02/162751137" TargetMode="External" /><Relationship Id="rId5" Type="http://schemas.openxmlformats.org/officeDocument/2006/relationships/hyperlink" Target="https://podminky.urs.cz/item/CS_URS_2023_02/162751139" TargetMode="External" /><Relationship Id="rId6" Type="http://schemas.openxmlformats.org/officeDocument/2006/relationships/hyperlink" Target="https://podminky.urs.cz/item/CS_URS_2023_02/171201221" TargetMode="External" /><Relationship Id="rId7" Type="http://schemas.openxmlformats.org/officeDocument/2006/relationships/hyperlink" Target="https://podminky.urs.cz/item/CS_URS_2023_02/171251201" TargetMode="External" /><Relationship Id="rId8" Type="http://schemas.openxmlformats.org/officeDocument/2006/relationships/hyperlink" Target="https://podminky.urs.cz/item/CS_URS_2023_02/174151101" TargetMode="External" /><Relationship Id="rId9" Type="http://schemas.openxmlformats.org/officeDocument/2006/relationships/hyperlink" Target="https://podminky.urs.cz/item/CS_URS_2023_02/175151101" TargetMode="External" /><Relationship Id="rId10" Type="http://schemas.openxmlformats.org/officeDocument/2006/relationships/hyperlink" Target="https://podminky.urs.cz/item/CS_URS_2023_02/382413111" TargetMode="External" /><Relationship Id="rId11" Type="http://schemas.openxmlformats.org/officeDocument/2006/relationships/hyperlink" Target="https://podminky.urs.cz/item/CS_URS_2023_02/382413117" TargetMode="External" /><Relationship Id="rId12" Type="http://schemas.openxmlformats.org/officeDocument/2006/relationships/hyperlink" Target="https://podminky.urs.cz/item/CS_URS_2023_02/411388621" TargetMode="External" /><Relationship Id="rId13" Type="http://schemas.openxmlformats.org/officeDocument/2006/relationships/hyperlink" Target="https://podminky.urs.cz/item/CS_URS_2023_02/451573111" TargetMode="External" /><Relationship Id="rId14" Type="http://schemas.openxmlformats.org/officeDocument/2006/relationships/hyperlink" Target="https://podminky.urs.cz/item/CS_URS_2023_02/452311141" TargetMode="External" /><Relationship Id="rId15" Type="http://schemas.openxmlformats.org/officeDocument/2006/relationships/hyperlink" Target="https://podminky.urs.cz/item/CS_URS_2023_02/899623151" TargetMode="External" /><Relationship Id="rId16" Type="http://schemas.openxmlformats.org/officeDocument/2006/relationships/hyperlink" Target="https://podminky.urs.cz/item/CS_URS_2023_02/612135101" TargetMode="External" /><Relationship Id="rId17" Type="http://schemas.openxmlformats.org/officeDocument/2006/relationships/hyperlink" Target="https://podminky.urs.cz/item/CS_URS_2023_02/953941611" TargetMode="External" /><Relationship Id="rId18" Type="http://schemas.openxmlformats.org/officeDocument/2006/relationships/hyperlink" Target="https://podminky.urs.cz/item/CS_URS_2023_02/972054341" TargetMode="External" /><Relationship Id="rId19" Type="http://schemas.openxmlformats.org/officeDocument/2006/relationships/hyperlink" Target="https://podminky.urs.cz/item/CS_URS_2023_02/974031142" TargetMode="External" /><Relationship Id="rId20" Type="http://schemas.openxmlformats.org/officeDocument/2006/relationships/hyperlink" Target="https://podminky.urs.cz/item/CS_URS_2023_02/974031143" TargetMode="External" /><Relationship Id="rId21" Type="http://schemas.openxmlformats.org/officeDocument/2006/relationships/hyperlink" Target="https://podminky.urs.cz/item/CS_URS_2023_02/974031164" TargetMode="External" /><Relationship Id="rId22" Type="http://schemas.openxmlformats.org/officeDocument/2006/relationships/hyperlink" Target="https://podminky.urs.cz/item/CS_URS_2023_02/997013155" TargetMode="External" /><Relationship Id="rId23" Type="http://schemas.openxmlformats.org/officeDocument/2006/relationships/hyperlink" Target="https://podminky.urs.cz/item/CS_URS_2023_02/997013501" TargetMode="External" /><Relationship Id="rId24" Type="http://schemas.openxmlformats.org/officeDocument/2006/relationships/hyperlink" Target="https://podminky.urs.cz/item/CS_URS_2023_02/997013509" TargetMode="External" /><Relationship Id="rId25" Type="http://schemas.openxmlformats.org/officeDocument/2006/relationships/hyperlink" Target="https://podminky.urs.cz/item/CS_URS_2023_02/997013631" TargetMode="External" /><Relationship Id="rId26" Type="http://schemas.openxmlformats.org/officeDocument/2006/relationships/hyperlink" Target="https://podminky.urs.cz/item/CS_URS_2023_02/713411121" TargetMode="External" /><Relationship Id="rId27" Type="http://schemas.openxmlformats.org/officeDocument/2006/relationships/hyperlink" Target="https://podminky.urs.cz/item/CS_URS_2023_02/721173403" TargetMode="External" /><Relationship Id="rId28" Type="http://schemas.openxmlformats.org/officeDocument/2006/relationships/hyperlink" Target="https://podminky.urs.cz/item/CS_URS_2023_02/721173606" TargetMode="External" /><Relationship Id="rId29" Type="http://schemas.openxmlformats.org/officeDocument/2006/relationships/hyperlink" Target="https://podminky.urs.cz/item/CS_URS_2023_02/721173607" TargetMode="External" /><Relationship Id="rId30" Type="http://schemas.openxmlformats.org/officeDocument/2006/relationships/hyperlink" Target="https://podminky.urs.cz/item/CS_URS_2023_02/721173608" TargetMode="External" /><Relationship Id="rId31" Type="http://schemas.openxmlformats.org/officeDocument/2006/relationships/hyperlink" Target="https://podminky.urs.cz/item/CS_URS_2023_02/721173609" TargetMode="External" /><Relationship Id="rId32" Type="http://schemas.openxmlformats.org/officeDocument/2006/relationships/hyperlink" Target="https://podminky.urs.cz/item/CS_URS_2023_02/721173722" TargetMode="External" /><Relationship Id="rId33" Type="http://schemas.openxmlformats.org/officeDocument/2006/relationships/hyperlink" Target="https://podminky.urs.cz/item/CS_URS_2023_02/721173724" TargetMode="External" /><Relationship Id="rId34" Type="http://schemas.openxmlformats.org/officeDocument/2006/relationships/hyperlink" Target="https://podminky.urs.cz/item/CS_URS_2023_02/721174024" TargetMode="External" /><Relationship Id="rId35" Type="http://schemas.openxmlformats.org/officeDocument/2006/relationships/hyperlink" Target="https://podminky.urs.cz/item/CS_URS_2023_02/721174025" TargetMode="External" /><Relationship Id="rId36" Type="http://schemas.openxmlformats.org/officeDocument/2006/relationships/hyperlink" Target="https://podminky.urs.cz/item/CS_URS_2023_02/721174041" TargetMode="External" /><Relationship Id="rId37" Type="http://schemas.openxmlformats.org/officeDocument/2006/relationships/hyperlink" Target="https://podminky.urs.cz/item/CS_URS_2023_02/721174043" TargetMode="External" /><Relationship Id="rId38" Type="http://schemas.openxmlformats.org/officeDocument/2006/relationships/hyperlink" Target="https://podminky.urs.cz/item/CS_URS_2023_02/721174045" TargetMode="External" /><Relationship Id="rId39" Type="http://schemas.openxmlformats.org/officeDocument/2006/relationships/hyperlink" Target="https://podminky.urs.cz/item/CS_URS_2023_02/721175211" TargetMode="External" /><Relationship Id="rId40" Type="http://schemas.openxmlformats.org/officeDocument/2006/relationships/hyperlink" Target="https://podminky.urs.cz/item/CS_URS_2023_02/721175212" TargetMode="External" /><Relationship Id="rId41" Type="http://schemas.openxmlformats.org/officeDocument/2006/relationships/hyperlink" Target="https://podminky.urs.cz/item/CS_URS_2023_02/721175221" TargetMode="External" /><Relationship Id="rId42" Type="http://schemas.openxmlformats.org/officeDocument/2006/relationships/hyperlink" Target="https://podminky.urs.cz/item/CS_URS_2023_02/721175222" TargetMode="External" /><Relationship Id="rId43" Type="http://schemas.openxmlformats.org/officeDocument/2006/relationships/hyperlink" Target="https://podminky.urs.cz/item/CS_URS_2023_02/721194103" TargetMode="External" /><Relationship Id="rId44" Type="http://schemas.openxmlformats.org/officeDocument/2006/relationships/hyperlink" Target="https://podminky.urs.cz/item/CS_URS_2023_02/721194105" TargetMode="External" /><Relationship Id="rId45" Type="http://schemas.openxmlformats.org/officeDocument/2006/relationships/hyperlink" Target="https://podminky.urs.cz/item/CS_URS_2023_02/721194109" TargetMode="External" /><Relationship Id="rId46" Type="http://schemas.openxmlformats.org/officeDocument/2006/relationships/hyperlink" Target="https://podminky.urs.cz/item/CS_URS_2023_02/721211511" TargetMode="External" /><Relationship Id="rId47" Type="http://schemas.openxmlformats.org/officeDocument/2006/relationships/hyperlink" Target="https://podminky.urs.cz/item/CS_URS_2023_02/721226511" TargetMode="External" /><Relationship Id="rId48" Type="http://schemas.openxmlformats.org/officeDocument/2006/relationships/hyperlink" Target="https://podminky.urs.cz/item/CS_URS_2023_02/721229111" TargetMode="External" /><Relationship Id="rId49" Type="http://schemas.openxmlformats.org/officeDocument/2006/relationships/hyperlink" Target="https://podminky.urs.cz/item/CS_URS_2023_02/721233111" TargetMode="External" /><Relationship Id="rId50" Type="http://schemas.openxmlformats.org/officeDocument/2006/relationships/hyperlink" Target="https://podminky.urs.cz/item/CS_URS_2023_02/721233112" TargetMode="External" /><Relationship Id="rId51" Type="http://schemas.openxmlformats.org/officeDocument/2006/relationships/hyperlink" Target="https://podminky.urs.cz/item/CS_URS_2023_02/721269204" TargetMode="External" /><Relationship Id="rId52" Type="http://schemas.openxmlformats.org/officeDocument/2006/relationships/hyperlink" Target="https://podminky.urs.cz/item/CS_URS_2023_02/721274125" TargetMode="External" /><Relationship Id="rId53" Type="http://schemas.openxmlformats.org/officeDocument/2006/relationships/hyperlink" Target="https://podminky.urs.cz/item/CS_URS_2023_02/721274126" TargetMode="External" /><Relationship Id="rId54" Type="http://schemas.openxmlformats.org/officeDocument/2006/relationships/hyperlink" Target="https://podminky.urs.cz/item/CS_URS_2023_02/721279153" TargetMode="External" /><Relationship Id="rId55" Type="http://schemas.openxmlformats.org/officeDocument/2006/relationships/hyperlink" Target="https://podminky.urs.cz/item/CS_URS_2023_02/721290111" TargetMode="External" /><Relationship Id="rId56" Type="http://schemas.openxmlformats.org/officeDocument/2006/relationships/hyperlink" Target="https://podminky.urs.cz/item/CS_URS_2023_02/721290112" TargetMode="External" /><Relationship Id="rId57" Type="http://schemas.openxmlformats.org/officeDocument/2006/relationships/hyperlink" Target="https://podminky.urs.cz/item/CS_URS_2023_02/998721103" TargetMode="External" /><Relationship Id="rId58" Type="http://schemas.openxmlformats.org/officeDocument/2006/relationships/hyperlink" Target="https://podminky.urs.cz/item/CS_URS_2023_02/722140115" TargetMode="External" /><Relationship Id="rId59" Type="http://schemas.openxmlformats.org/officeDocument/2006/relationships/hyperlink" Target="https://podminky.urs.cz/item/CS_URS_2023_02/722140117" TargetMode="External" /><Relationship Id="rId60" Type="http://schemas.openxmlformats.org/officeDocument/2006/relationships/hyperlink" Target="https://podminky.urs.cz/item/CS_URS_2023_02/722176112" TargetMode="External" /><Relationship Id="rId61" Type="http://schemas.openxmlformats.org/officeDocument/2006/relationships/hyperlink" Target="https://podminky.urs.cz/item/CS_URS_2023_02/722176113" TargetMode="External" /><Relationship Id="rId62" Type="http://schemas.openxmlformats.org/officeDocument/2006/relationships/hyperlink" Target="https://podminky.urs.cz/item/CS_URS_2023_02/722176114" TargetMode="External" /><Relationship Id="rId63" Type="http://schemas.openxmlformats.org/officeDocument/2006/relationships/hyperlink" Target="https://podminky.urs.cz/item/CS_URS_2023_02/722176115" TargetMode="External" /><Relationship Id="rId64" Type="http://schemas.openxmlformats.org/officeDocument/2006/relationships/hyperlink" Target="https://podminky.urs.cz/item/CS_URS_2023_02/722176116" TargetMode="External" /><Relationship Id="rId65" Type="http://schemas.openxmlformats.org/officeDocument/2006/relationships/hyperlink" Target="https://podminky.urs.cz/item/CS_URS_2023_02/722176117" TargetMode="External" /><Relationship Id="rId66" Type="http://schemas.openxmlformats.org/officeDocument/2006/relationships/hyperlink" Target="https://podminky.urs.cz/item/CS_URS_2023_02/722181231" TargetMode="External" /><Relationship Id="rId67" Type="http://schemas.openxmlformats.org/officeDocument/2006/relationships/hyperlink" Target="https://podminky.urs.cz/item/CS_URS_2023_02/722181241" TargetMode="External" /><Relationship Id="rId68" Type="http://schemas.openxmlformats.org/officeDocument/2006/relationships/hyperlink" Target="https://podminky.urs.cz/item/CS_URS_2023_02/722181242" TargetMode="External" /><Relationship Id="rId69" Type="http://schemas.openxmlformats.org/officeDocument/2006/relationships/hyperlink" Target="https://podminky.urs.cz/item/CS_URS_2023_02/722181243" TargetMode="External" /><Relationship Id="rId70" Type="http://schemas.openxmlformats.org/officeDocument/2006/relationships/hyperlink" Target="https://podminky.urs.cz/item/CS_URS_2023_02/722190401" TargetMode="External" /><Relationship Id="rId71" Type="http://schemas.openxmlformats.org/officeDocument/2006/relationships/hyperlink" Target="https://podminky.urs.cz/item/CS_URS_2023_02/722220111" TargetMode="External" /><Relationship Id="rId72" Type="http://schemas.openxmlformats.org/officeDocument/2006/relationships/hyperlink" Target="https://podminky.urs.cz/item/CS_URS_2023_02/722220121" TargetMode="External" /><Relationship Id="rId73" Type="http://schemas.openxmlformats.org/officeDocument/2006/relationships/hyperlink" Target="https://podminky.urs.cz/item/CS_URS_2023_02/722231141" TargetMode="External" /><Relationship Id="rId74" Type="http://schemas.openxmlformats.org/officeDocument/2006/relationships/hyperlink" Target="https://podminky.urs.cz/item/CS_URS_2023_02/722262212" TargetMode="External" /><Relationship Id="rId75" Type="http://schemas.openxmlformats.org/officeDocument/2006/relationships/hyperlink" Target="https://podminky.urs.cz/item/CS_URS_2023_02/722263206" TargetMode="External" /><Relationship Id="rId76" Type="http://schemas.openxmlformats.org/officeDocument/2006/relationships/hyperlink" Target="https://podminky.urs.cz/item/CS_URS_2023_02/722232506.HNW" TargetMode="External" /><Relationship Id="rId77" Type="http://schemas.openxmlformats.org/officeDocument/2006/relationships/hyperlink" Target="https://podminky.urs.cz/item/CS_URS_2023_02/722239101" TargetMode="External" /><Relationship Id="rId78" Type="http://schemas.openxmlformats.org/officeDocument/2006/relationships/hyperlink" Target="https://podminky.urs.cz/item/CS_URS_2023_02/722239102" TargetMode="External" /><Relationship Id="rId79" Type="http://schemas.openxmlformats.org/officeDocument/2006/relationships/hyperlink" Target="https://podminky.urs.cz/item/CS_URS_2023_02/722239103" TargetMode="External" /><Relationship Id="rId80" Type="http://schemas.openxmlformats.org/officeDocument/2006/relationships/hyperlink" Target="https://podminky.urs.cz/item/CS_URS_2023_02/722239104" TargetMode="External" /><Relationship Id="rId81" Type="http://schemas.openxmlformats.org/officeDocument/2006/relationships/hyperlink" Target="https://podminky.urs.cz/item/CS_URS_2023_02/722239106" TargetMode="External" /><Relationship Id="rId82" Type="http://schemas.openxmlformats.org/officeDocument/2006/relationships/hyperlink" Target="https://podminky.urs.cz/item/CS_URS_2023_02/722250133" TargetMode="External" /><Relationship Id="rId83" Type="http://schemas.openxmlformats.org/officeDocument/2006/relationships/hyperlink" Target="https://podminky.urs.cz/item/CS_URS_2023_02/722290215" TargetMode="External" /><Relationship Id="rId84" Type="http://schemas.openxmlformats.org/officeDocument/2006/relationships/hyperlink" Target="https://podminky.urs.cz/item/CS_URS_2023_02/722290234" TargetMode="External" /><Relationship Id="rId85" Type="http://schemas.openxmlformats.org/officeDocument/2006/relationships/hyperlink" Target="https://podminky.urs.cz/item/CS_URS_2023_02/998722103" TargetMode="External" /><Relationship Id="rId86" Type="http://schemas.openxmlformats.org/officeDocument/2006/relationships/hyperlink" Target="https://podminky.urs.cz/item/CS_URS_2023_02/724233202" TargetMode="External" /><Relationship Id="rId87" Type="http://schemas.openxmlformats.org/officeDocument/2006/relationships/hyperlink" Target="https://podminky.urs.cz/item/CS_URS_2023_02/724249025" TargetMode="External" /><Relationship Id="rId88" Type="http://schemas.openxmlformats.org/officeDocument/2006/relationships/hyperlink" Target="https://podminky.urs.cz/item/CS_URS_2023_02/724149101" TargetMode="External" /><Relationship Id="rId89" Type="http://schemas.openxmlformats.org/officeDocument/2006/relationships/hyperlink" Target="https://podminky.urs.cz/item/CS_URS_2023_02/725532101" TargetMode="External" /><Relationship Id="rId90" Type="http://schemas.openxmlformats.org/officeDocument/2006/relationships/hyperlink" Target="https://podminky.urs.cz/item/CS_URS_2023_02/725119125" TargetMode="External" /><Relationship Id="rId91" Type="http://schemas.openxmlformats.org/officeDocument/2006/relationships/hyperlink" Target="https://podminky.urs.cz/item/CS_URS_2023_02/725219102" TargetMode="External" /><Relationship Id="rId92" Type="http://schemas.openxmlformats.org/officeDocument/2006/relationships/hyperlink" Target="https://podminky.urs.cz/item/CS_URS_2023_02/725829131" TargetMode="External" /><Relationship Id="rId93" Type="http://schemas.openxmlformats.org/officeDocument/2006/relationships/hyperlink" Target="https://podminky.urs.cz/item/CS_URS_2023_02/725861102" TargetMode="External" /><Relationship Id="rId94" Type="http://schemas.openxmlformats.org/officeDocument/2006/relationships/hyperlink" Target="https://podminky.urs.cz/item/CS_URS_2023_02/725241213" TargetMode="External" /><Relationship Id="rId95" Type="http://schemas.openxmlformats.org/officeDocument/2006/relationships/hyperlink" Target="https://podminky.urs.cz/item/CS_URS_2023_02/725241218" TargetMode="External" /><Relationship Id="rId96" Type="http://schemas.openxmlformats.org/officeDocument/2006/relationships/hyperlink" Target="https://podminky.urs.cz/item/CS_URS_2023_02/725244153" TargetMode="External" /><Relationship Id="rId97" Type="http://schemas.openxmlformats.org/officeDocument/2006/relationships/hyperlink" Target="https://podminky.urs.cz/item/CS_URS_2023_02/725244155" TargetMode="External" /><Relationship Id="rId98" Type="http://schemas.openxmlformats.org/officeDocument/2006/relationships/hyperlink" Target="https://podminky.urs.cz/item/CS_URS_2023_02/725841312" TargetMode="External" /><Relationship Id="rId99" Type="http://schemas.openxmlformats.org/officeDocument/2006/relationships/hyperlink" Target="https://podminky.urs.cz/item/CS_URS_2023_02/725865311" TargetMode="External" /><Relationship Id="rId100" Type="http://schemas.openxmlformats.org/officeDocument/2006/relationships/hyperlink" Target="https://podminky.urs.cz/item/CS_URS_2023_02/725129101" TargetMode="External" /><Relationship Id="rId101" Type="http://schemas.openxmlformats.org/officeDocument/2006/relationships/hyperlink" Target="https://podminky.urs.cz/item/CS_URS_2023_02/725865411" TargetMode="External" /><Relationship Id="rId102" Type="http://schemas.openxmlformats.org/officeDocument/2006/relationships/hyperlink" Target="https://podminky.urs.cz/item/CS_URS_2023_02/725311121" TargetMode="External" /><Relationship Id="rId103" Type="http://schemas.openxmlformats.org/officeDocument/2006/relationships/hyperlink" Target="https://podminky.urs.cz/item/CS_URS_2023_02/725311131" TargetMode="External" /><Relationship Id="rId104" Type="http://schemas.openxmlformats.org/officeDocument/2006/relationships/hyperlink" Target="https://podminky.urs.cz/item/CS_URS_2023_02/725829101" TargetMode="External" /><Relationship Id="rId105" Type="http://schemas.openxmlformats.org/officeDocument/2006/relationships/hyperlink" Target="https://podminky.urs.cz/item/CS_URS_2023_02/725829111" TargetMode="External" /><Relationship Id="rId106" Type="http://schemas.openxmlformats.org/officeDocument/2006/relationships/hyperlink" Target="https://podminky.urs.cz/item/CS_URS_2023_02/725862103" TargetMode="External" /><Relationship Id="rId107" Type="http://schemas.openxmlformats.org/officeDocument/2006/relationships/hyperlink" Target="https://podminky.urs.cz/item/CS_URS_2023_02/725331111" TargetMode="External" /><Relationship Id="rId108" Type="http://schemas.openxmlformats.org/officeDocument/2006/relationships/hyperlink" Target="https://podminky.urs.cz/item/CS_URS_2023_02/725821312" TargetMode="External" /><Relationship Id="rId109" Type="http://schemas.openxmlformats.org/officeDocument/2006/relationships/hyperlink" Target="https://podminky.urs.cz/item/CS_URS_2023_02/998725103" TargetMode="External" /><Relationship Id="rId110" Type="http://schemas.openxmlformats.org/officeDocument/2006/relationships/hyperlink" Target="https://podminky.urs.cz/item/CS_URS_2023_02/726131001" TargetMode="External" /><Relationship Id="rId111" Type="http://schemas.openxmlformats.org/officeDocument/2006/relationships/hyperlink" Target="https://podminky.urs.cz/item/CS_URS_2023_02/726131021" TargetMode="External" /><Relationship Id="rId112" Type="http://schemas.openxmlformats.org/officeDocument/2006/relationships/hyperlink" Target="https://podminky.urs.cz/item/CS_URS_2023_02/726131031" TargetMode="External" /><Relationship Id="rId113" Type="http://schemas.openxmlformats.org/officeDocument/2006/relationships/hyperlink" Target="https://podminky.urs.cz/item/CS_URS_2023_02/726131041" TargetMode="External" /><Relationship Id="rId114" Type="http://schemas.openxmlformats.org/officeDocument/2006/relationships/hyperlink" Target="https://podminky.urs.cz/item/CS_URS_2023_02/726131043" TargetMode="External" /><Relationship Id="rId115" Type="http://schemas.openxmlformats.org/officeDocument/2006/relationships/hyperlink" Target="https://podminky.urs.cz/item/CS_URS_2023_02/726131204" TargetMode="External" /><Relationship Id="rId116" Type="http://schemas.openxmlformats.org/officeDocument/2006/relationships/hyperlink" Target="https://podminky.urs.cz/item/CS_URS_2023_02/726191001" TargetMode="External" /><Relationship Id="rId117" Type="http://schemas.openxmlformats.org/officeDocument/2006/relationships/hyperlink" Target="https://podminky.urs.cz/item/CS_URS_2023_02/998726113" TargetMode="External" /><Relationship Id="rId118" Type="http://schemas.openxmlformats.org/officeDocument/2006/relationships/hyperlink" Target="https://podminky.urs.cz/item/CS_URS_2023_02/727213211" TargetMode="External" /><Relationship Id="rId119" Type="http://schemas.openxmlformats.org/officeDocument/2006/relationships/hyperlink" Target="https://podminky.urs.cz/item/CS_URS_2023_02/727213213" TargetMode="External" /><Relationship Id="rId120" Type="http://schemas.openxmlformats.org/officeDocument/2006/relationships/hyperlink" Target="https://podminky.urs.cz/item/CS_URS_2023_02/727213214" TargetMode="External" /><Relationship Id="rId121" Type="http://schemas.openxmlformats.org/officeDocument/2006/relationships/hyperlink" Target="https://podminky.urs.cz/item/CS_URS_2023_02/727213215" TargetMode="External" /><Relationship Id="rId122" Type="http://schemas.openxmlformats.org/officeDocument/2006/relationships/hyperlink" Target="https://podminky.urs.cz/item/CS_URS_2023_02/727223101" TargetMode="External" /><Relationship Id="rId123" Type="http://schemas.openxmlformats.org/officeDocument/2006/relationships/hyperlink" Target="https://podminky.urs.cz/item/CS_URS_2023_02/727223103" TargetMode="External" /><Relationship Id="rId124" Type="http://schemas.openxmlformats.org/officeDocument/2006/relationships/hyperlink" Target="https://podminky.urs.cz/item/CS_URS_2023_02/727223105" TargetMode="External" /><Relationship Id="rId125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6" t="s">
        <v>6</v>
      </c>
      <c r="BT2" s="16" t="s">
        <v>7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="1" customFormat="1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s="1" customFormat="1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s="1" customFormat="1" ht="12" customHeight="1">
      <c r="B7" s="20"/>
      <c r="C7" s="21"/>
      <c r="D7" s="31" t="s">
        <v>18</v>
      </c>
      <c r="E7" s="21"/>
      <c r="F7" s="21"/>
      <c r="G7" s="21"/>
      <c r="H7" s="21"/>
      <c r="I7" s="21"/>
      <c r="J7" s="21"/>
      <c r="K7" s="26" t="s">
        <v>19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20</v>
      </c>
      <c r="AL7" s="21"/>
      <c r="AM7" s="21"/>
      <c r="AN7" s="26" t="s">
        <v>19</v>
      </c>
      <c r="AO7" s="21"/>
      <c r="AP7" s="21"/>
      <c r="AQ7" s="21"/>
      <c r="AR7" s="19"/>
      <c r="BE7" s="30"/>
      <c r="BS7" s="16" t="s">
        <v>6</v>
      </c>
    </row>
    <row r="8" s="1" customFormat="1" ht="12" customHeight="1">
      <c r="B8" s="20"/>
      <c r="C8" s="21"/>
      <c r="D8" s="31" t="s">
        <v>21</v>
      </c>
      <c r="E8" s="21"/>
      <c r="F8" s="21"/>
      <c r="G8" s="21"/>
      <c r="H8" s="21"/>
      <c r="I8" s="21"/>
      <c r="J8" s="21"/>
      <c r="K8" s="26" t="s">
        <v>22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23</v>
      </c>
      <c r="AL8" s="21"/>
      <c r="AM8" s="21"/>
      <c r="AN8" s="32" t="s">
        <v>24</v>
      </c>
      <c r="AO8" s="21"/>
      <c r="AP8" s="21"/>
      <c r="AQ8" s="21"/>
      <c r="AR8" s="19"/>
      <c r="BE8" s="30"/>
      <c r="BS8" s="16" t="s">
        <v>6</v>
      </c>
    </row>
    <row r="9" s="1" customFormat="1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6</v>
      </c>
    </row>
    <row r="10" s="1" customFormat="1" ht="12" customHeight="1">
      <c r="B10" s="20"/>
      <c r="C10" s="21"/>
      <c r="D10" s="31" t="s">
        <v>25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26</v>
      </c>
      <c r="AL10" s="21"/>
      <c r="AM10" s="21"/>
      <c r="AN10" s="26" t="s">
        <v>19</v>
      </c>
      <c r="AO10" s="21"/>
      <c r="AP10" s="21"/>
      <c r="AQ10" s="21"/>
      <c r="AR10" s="19"/>
      <c r="BE10" s="30"/>
      <c r="BS10" s="16" t="s">
        <v>6</v>
      </c>
    </row>
    <row r="11" s="1" customFormat="1" ht="18.48" customHeight="1">
      <c r="B11" s="20"/>
      <c r="C11" s="21"/>
      <c r="D11" s="21"/>
      <c r="E11" s="26" t="s">
        <v>27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28</v>
      </c>
      <c r="AL11" s="21"/>
      <c r="AM11" s="21"/>
      <c r="AN11" s="26" t="s">
        <v>19</v>
      </c>
      <c r="AO11" s="21"/>
      <c r="AP11" s="21"/>
      <c r="AQ11" s="21"/>
      <c r="AR11" s="19"/>
      <c r="BE11" s="30"/>
      <c r="BS11" s="16" t="s">
        <v>6</v>
      </c>
    </row>
    <row r="12" s="1" customFormat="1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s="1" customFormat="1" ht="12" customHeight="1">
      <c r="B13" s="20"/>
      <c r="C13" s="21"/>
      <c r="D13" s="31" t="s">
        <v>29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26</v>
      </c>
      <c r="AL13" s="21"/>
      <c r="AM13" s="21"/>
      <c r="AN13" s="33" t="s">
        <v>30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3" t="s">
        <v>30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28</v>
      </c>
      <c r="AL14" s="21"/>
      <c r="AM14" s="21"/>
      <c r="AN14" s="33" t="s">
        <v>30</v>
      </c>
      <c r="AO14" s="21"/>
      <c r="AP14" s="21"/>
      <c r="AQ14" s="21"/>
      <c r="AR14" s="19"/>
      <c r="BE14" s="30"/>
      <c r="BS14" s="16" t="s">
        <v>6</v>
      </c>
    </row>
    <row r="15" s="1" customFormat="1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s="1" customFormat="1" ht="12" customHeight="1">
      <c r="B16" s="20"/>
      <c r="C16" s="21"/>
      <c r="D16" s="31" t="s">
        <v>31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26</v>
      </c>
      <c r="AL16" s="21"/>
      <c r="AM16" s="21"/>
      <c r="AN16" s="26" t="s">
        <v>19</v>
      </c>
      <c r="AO16" s="21"/>
      <c r="AP16" s="21"/>
      <c r="AQ16" s="21"/>
      <c r="AR16" s="19"/>
      <c r="BE16" s="30"/>
      <c r="BS16" s="16" t="s">
        <v>4</v>
      </c>
    </row>
    <row r="17" s="1" customFormat="1" ht="18.48" customHeight="1">
      <c r="B17" s="20"/>
      <c r="C17" s="21"/>
      <c r="D17" s="21"/>
      <c r="E17" s="26" t="s">
        <v>32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28</v>
      </c>
      <c r="AL17" s="21"/>
      <c r="AM17" s="21"/>
      <c r="AN17" s="26" t="s">
        <v>19</v>
      </c>
      <c r="AO17" s="21"/>
      <c r="AP17" s="21"/>
      <c r="AQ17" s="21"/>
      <c r="AR17" s="19"/>
      <c r="BE17" s="30"/>
      <c r="BS17" s="16" t="s">
        <v>33</v>
      </c>
    </row>
    <row r="18" s="1" customFormat="1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s="1" customFormat="1" ht="12" customHeight="1">
      <c r="B19" s="20"/>
      <c r="C19" s="21"/>
      <c r="D19" s="31" t="s">
        <v>34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26</v>
      </c>
      <c r="AL19" s="21"/>
      <c r="AM19" s="21"/>
      <c r="AN19" s="26" t="s">
        <v>19</v>
      </c>
      <c r="AO19" s="21"/>
      <c r="AP19" s="21"/>
      <c r="AQ19" s="21"/>
      <c r="AR19" s="19"/>
      <c r="BE19" s="30"/>
      <c r="BS19" s="16" t="s">
        <v>6</v>
      </c>
    </row>
    <row r="20" s="1" customFormat="1" ht="18.48" customHeight="1">
      <c r="B20" s="20"/>
      <c r="C20" s="21"/>
      <c r="D20" s="21"/>
      <c r="E20" s="26" t="s">
        <v>35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28</v>
      </c>
      <c r="AL20" s="21"/>
      <c r="AM20" s="21"/>
      <c r="AN20" s="26" t="s">
        <v>19</v>
      </c>
      <c r="AO20" s="21"/>
      <c r="AP20" s="21"/>
      <c r="AQ20" s="21"/>
      <c r="AR20" s="19"/>
      <c r="BE20" s="30"/>
      <c r="BS20" s="16" t="s">
        <v>4</v>
      </c>
    </row>
    <row r="21" s="1" customFormat="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s="1" customFormat="1" ht="12" customHeight="1">
      <c r="B22" s="20"/>
      <c r="C22" s="21"/>
      <c r="D22" s="31" t="s">
        <v>36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s="1" customFormat="1" ht="47.25" customHeight="1">
      <c r="B23" s="20"/>
      <c r="C23" s="21"/>
      <c r="D23" s="21"/>
      <c r="E23" s="35" t="s">
        <v>37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s="1" customFormat="1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s="1" customFormat="1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2" customFormat="1" ht="25.92" customHeight="1">
      <c r="A26" s="37"/>
      <c r="B26" s="38"/>
      <c r="C26" s="39"/>
      <c r="D26" s="40" t="s">
        <v>38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ROUND(AG54,2)</f>
        <v>0</v>
      </c>
      <c r="AL26" s="41"/>
      <c r="AM26" s="41"/>
      <c r="AN26" s="41"/>
      <c r="AO26" s="41"/>
      <c r="AP26" s="39"/>
      <c r="AQ26" s="39"/>
      <c r="AR26" s="43"/>
      <c r="BE26" s="30"/>
    </row>
    <row r="27" s="2" customFormat="1" ht="6.96" customHeight="1">
      <c r="A27" s="37"/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3"/>
      <c r="BE27" s="30"/>
    </row>
    <row r="28" s="2" customFormat="1">
      <c r="A28" s="37"/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44" t="s">
        <v>39</v>
      </c>
      <c r="M28" s="44"/>
      <c r="N28" s="44"/>
      <c r="O28" s="44"/>
      <c r="P28" s="44"/>
      <c r="Q28" s="39"/>
      <c r="R28" s="39"/>
      <c r="S28" s="39"/>
      <c r="T28" s="39"/>
      <c r="U28" s="39"/>
      <c r="V28" s="39"/>
      <c r="W28" s="44" t="s">
        <v>40</v>
      </c>
      <c r="X28" s="44"/>
      <c r="Y28" s="44"/>
      <c r="Z28" s="44"/>
      <c r="AA28" s="44"/>
      <c r="AB28" s="44"/>
      <c r="AC28" s="44"/>
      <c r="AD28" s="44"/>
      <c r="AE28" s="44"/>
      <c r="AF28" s="39"/>
      <c r="AG28" s="39"/>
      <c r="AH28" s="39"/>
      <c r="AI28" s="39"/>
      <c r="AJ28" s="39"/>
      <c r="AK28" s="44" t="s">
        <v>41</v>
      </c>
      <c r="AL28" s="44"/>
      <c r="AM28" s="44"/>
      <c r="AN28" s="44"/>
      <c r="AO28" s="44"/>
      <c r="AP28" s="39"/>
      <c r="AQ28" s="39"/>
      <c r="AR28" s="43"/>
      <c r="BE28" s="30"/>
    </row>
    <row r="29" s="3" customFormat="1" ht="14.4" customHeight="1">
      <c r="A29" s="3"/>
      <c r="B29" s="45"/>
      <c r="C29" s="46"/>
      <c r="D29" s="31" t="s">
        <v>42</v>
      </c>
      <c r="E29" s="46"/>
      <c r="F29" s="31" t="s">
        <v>43</v>
      </c>
      <c r="G29" s="46"/>
      <c r="H29" s="46"/>
      <c r="I29" s="46"/>
      <c r="J29" s="46"/>
      <c r="K29" s="46"/>
      <c r="L29" s="47">
        <v>0.20999999999999999</v>
      </c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8">
        <f>ROUND(AZ54, 2)</f>
        <v>0</v>
      </c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8">
        <f>ROUND(AV54, 2)</f>
        <v>0</v>
      </c>
      <c r="AL29" s="46"/>
      <c r="AM29" s="46"/>
      <c r="AN29" s="46"/>
      <c r="AO29" s="46"/>
      <c r="AP29" s="46"/>
      <c r="AQ29" s="46"/>
      <c r="AR29" s="49"/>
      <c r="BE29" s="50"/>
    </row>
    <row r="30" s="3" customFormat="1" ht="14.4" customHeight="1">
      <c r="A30" s="3"/>
      <c r="B30" s="45"/>
      <c r="C30" s="46"/>
      <c r="D30" s="46"/>
      <c r="E30" s="46"/>
      <c r="F30" s="31" t="s">
        <v>44</v>
      </c>
      <c r="G30" s="46"/>
      <c r="H30" s="46"/>
      <c r="I30" s="46"/>
      <c r="J30" s="46"/>
      <c r="K30" s="46"/>
      <c r="L30" s="47">
        <v>0.14999999999999999</v>
      </c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8">
        <f>ROUND(BA54, 2)</f>
        <v>0</v>
      </c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8">
        <f>ROUND(AW54, 2)</f>
        <v>0</v>
      </c>
      <c r="AL30" s="46"/>
      <c r="AM30" s="46"/>
      <c r="AN30" s="46"/>
      <c r="AO30" s="46"/>
      <c r="AP30" s="46"/>
      <c r="AQ30" s="46"/>
      <c r="AR30" s="49"/>
      <c r="BE30" s="50"/>
    </row>
    <row r="31" hidden="1" s="3" customFormat="1" ht="14.4" customHeight="1">
      <c r="A31" s="3"/>
      <c r="B31" s="45"/>
      <c r="C31" s="46"/>
      <c r="D31" s="46"/>
      <c r="E31" s="46"/>
      <c r="F31" s="31" t="s">
        <v>45</v>
      </c>
      <c r="G31" s="46"/>
      <c r="H31" s="46"/>
      <c r="I31" s="46"/>
      <c r="J31" s="46"/>
      <c r="K31" s="46"/>
      <c r="L31" s="47">
        <v>0.20999999999999999</v>
      </c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8">
        <f>ROUND(BB54, 2)</f>
        <v>0</v>
      </c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8">
        <v>0</v>
      </c>
      <c r="AL31" s="46"/>
      <c r="AM31" s="46"/>
      <c r="AN31" s="46"/>
      <c r="AO31" s="46"/>
      <c r="AP31" s="46"/>
      <c r="AQ31" s="46"/>
      <c r="AR31" s="49"/>
      <c r="BE31" s="50"/>
    </row>
    <row r="32" hidden="1" s="3" customFormat="1" ht="14.4" customHeight="1">
      <c r="A32" s="3"/>
      <c r="B32" s="45"/>
      <c r="C32" s="46"/>
      <c r="D32" s="46"/>
      <c r="E32" s="46"/>
      <c r="F32" s="31" t="s">
        <v>46</v>
      </c>
      <c r="G32" s="46"/>
      <c r="H32" s="46"/>
      <c r="I32" s="46"/>
      <c r="J32" s="46"/>
      <c r="K32" s="46"/>
      <c r="L32" s="47">
        <v>0.14999999999999999</v>
      </c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8">
        <f>ROUND(BC54, 2)</f>
        <v>0</v>
      </c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8">
        <v>0</v>
      </c>
      <c r="AL32" s="46"/>
      <c r="AM32" s="46"/>
      <c r="AN32" s="46"/>
      <c r="AO32" s="46"/>
      <c r="AP32" s="46"/>
      <c r="AQ32" s="46"/>
      <c r="AR32" s="49"/>
      <c r="BE32" s="50"/>
    </row>
    <row r="33" hidden="1" s="3" customFormat="1" ht="14.4" customHeight="1">
      <c r="A33" s="3"/>
      <c r="B33" s="45"/>
      <c r="C33" s="46"/>
      <c r="D33" s="46"/>
      <c r="E33" s="46"/>
      <c r="F33" s="31" t="s">
        <v>47</v>
      </c>
      <c r="G33" s="46"/>
      <c r="H33" s="46"/>
      <c r="I33" s="46"/>
      <c r="J33" s="46"/>
      <c r="K33" s="46"/>
      <c r="L33" s="47">
        <v>0</v>
      </c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8">
        <f>ROUND(BD54, 2)</f>
        <v>0</v>
      </c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8">
        <v>0</v>
      </c>
      <c r="AL33" s="46"/>
      <c r="AM33" s="46"/>
      <c r="AN33" s="46"/>
      <c r="AO33" s="46"/>
      <c r="AP33" s="46"/>
      <c r="AQ33" s="46"/>
      <c r="AR33" s="49"/>
      <c r="BE33" s="3"/>
    </row>
    <row r="34" s="2" customFormat="1" ht="6.96" customHeight="1">
      <c r="A34" s="37"/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3"/>
      <c r="BE34" s="37"/>
    </row>
    <row r="35" s="2" customFormat="1" ht="25.92" customHeight="1">
      <c r="A35" s="37"/>
      <c r="B35" s="38"/>
      <c r="C35" s="51"/>
      <c r="D35" s="52" t="s">
        <v>48</v>
      </c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4" t="s">
        <v>49</v>
      </c>
      <c r="U35" s="53"/>
      <c r="V35" s="53"/>
      <c r="W35" s="53"/>
      <c r="X35" s="55" t="s">
        <v>50</v>
      </c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6">
        <f>SUM(AK26:AK33)</f>
        <v>0</v>
      </c>
      <c r="AL35" s="53"/>
      <c r="AM35" s="53"/>
      <c r="AN35" s="53"/>
      <c r="AO35" s="57"/>
      <c r="AP35" s="51"/>
      <c r="AQ35" s="51"/>
      <c r="AR35" s="43"/>
      <c r="BE35" s="37"/>
    </row>
    <row r="36" s="2" customFormat="1" ht="6.96" customHeight="1">
      <c r="A36" s="37"/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3"/>
      <c r="BE36" s="37"/>
    </row>
    <row r="37" s="2" customFormat="1" ht="6.96" customHeight="1">
      <c r="A37" s="37"/>
      <c r="B37" s="58"/>
      <c r="C37" s="59"/>
      <c r="D37" s="59"/>
      <c r="E37" s="59"/>
      <c r="F37" s="59"/>
      <c r="G37" s="59"/>
      <c r="H37" s="59"/>
      <c r="I37" s="59"/>
      <c r="J37" s="59"/>
      <c r="K37" s="59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  <c r="W37" s="59"/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  <c r="AM37" s="59"/>
      <c r="AN37" s="59"/>
      <c r="AO37" s="59"/>
      <c r="AP37" s="59"/>
      <c r="AQ37" s="59"/>
      <c r="AR37" s="43"/>
      <c r="BE37" s="37"/>
    </row>
    <row r="41" s="2" customFormat="1" ht="6.96" customHeight="1">
      <c r="A41" s="37"/>
      <c r="B41" s="60"/>
      <c r="C41" s="61"/>
      <c r="D41" s="61"/>
      <c r="E41" s="61"/>
      <c r="F41" s="61"/>
      <c r="G41" s="61"/>
      <c r="H41" s="61"/>
      <c r="I41" s="61"/>
      <c r="J41" s="61"/>
      <c r="K41" s="61"/>
      <c r="L41" s="61"/>
      <c r="M41" s="61"/>
      <c r="N41" s="61"/>
      <c r="O41" s="61"/>
      <c r="P41" s="61"/>
      <c r="Q41" s="61"/>
      <c r="R41" s="61"/>
      <c r="S41" s="61"/>
      <c r="T41" s="61"/>
      <c r="U41" s="61"/>
      <c r="V41" s="61"/>
      <c r="W41" s="61"/>
      <c r="X41" s="61"/>
      <c r="Y41" s="61"/>
      <c r="Z41" s="61"/>
      <c r="AA41" s="61"/>
      <c r="AB41" s="61"/>
      <c r="AC41" s="61"/>
      <c r="AD41" s="61"/>
      <c r="AE41" s="61"/>
      <c r="AF41" s="61"/>
      <c r="AG41" s="61"/>
      <c r="AH41" s="61"/>
      <c r="AI41" s="61"/>
      <c r="AJ41" s="61"/>
      <c r="AK41" s="61"/>
      <c r="AL41" s="61"/>
      <c r="AM41" s="61"/>
      <c r="AN41" s="61"/>
      <c r="AO41" s="61"/>
      <c r="AP41" s="61"/>
      <c r="AQ41" s="61"/>
      <c r="AR41" s="43"/>
      <c r="BE41" s="37"/>
    </row>
    <row r="42" s="2" customFormat="1" ht="24.96" customHeight="1">
      <c r="A42" s="37"/>
      <c r="B42" s="38"/>
      <c r="C42" s="22" t="s">
        <v>51</v>
      </c>
      <c r="D42" s="39"/>
      <c r="E42" s="39"/>
      <c r="F42" s="39"/>
      <c r="G42" s="39"/>
      <c r="H42" s="39"/>
      <c r="I42" s="39"/>
      <c r="J42" s="39"/>
      <c r="K42" s="39"/>
      <c r="L42" s="39"/>
      <c r="M42" s="39"/>
      <c r="N42" s="39"/>
      <c r="O42" s="39"/>
      <c r="P42" s="39"/>
      <c r="Q42" s="39"/>
      <c r="R42" s="39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  <c r="AF42" s="39"/>
      <c r="AG42" s="39"/>
      <c r="AH42" s="39"/>
      <c r="AI42" s="39"/>
      <c r="AJ42" s="39"/>
      <c r="AK42" s="39"/>
      <c r="AL42" s="39"/>
      <c r="AM42" s="39"/>
      <c r="AN42" s="39"/>
      <c r="AO42" s="39"/>
      <c r="AP42" s="39"/>
      <c r="AQ42" s="39"/>
      <c r="AR42" s="43"/>
      <c r="BE42" s="37"/>
    </row>
    <row r="43" s="2" customFormat="1" ht="6.96" customHeight="1">
      <c r="A43" s="37"/>
      <c r="B43" s="38"/>
      <c r="C43" s="39"/>
      <c r="D43" s="39"/>
      <c r="E43" s="39"/>
      <c r="F43" s="39"/>
      <c r="G43" s="39"/>
      <c r="H43" s="39"/>
      <c r="I43" s="39"/>
      <c r="J43" s="39"/>
      <c r="K43" s="39"/>
      <c r="L43" s="39"/>
      <c r="M43" s="39"/>
      <c r="N43" s="39"/>
      <c r="O43" s="39"/>
      <c r="P43" s="39"/>
      <c r="Q43" s="39"/>
      <c r="R43" s="39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  <c r="AF43" s="39"/>
      <c r="AG43" s="39"/>
      <c r="AH43" s="39"/>
      <c r="AI43" s="39"/>
      <c r="AJ43" s="39"/>
      <c r="AK43" s="39"/>
      <c r="AL43" s="39"/>
      <c r="AM43" s="39"/>
      <c r="AN43" s="39"/>
      <c r="AO43" s="39"/>
      <c r="AP43" s="39"/>
      <c r="AQ43" s="39"/>
      <c r="AR43" s="43"/>
      <c r="BE43" s="37"/>
    </row>
    <row r="44" s="4" customFormat="1" ht="12" customHeight="1">
      <c r="A44" s="4"/>
      <c r="B44" s="62"/>
      <c r="C44" s="31" t="s">
        <v>13</v>
      </c>
      <c r="D44" s="63"/>
      <c r="E44" s="63"/>
      <c r="F44" s="63"/>
      <c r="G44" s="63"/>
      <c r="H44" s="63"/>
      <c r="I44" s="63"/>
      <c r="J44" s="63"/>
      <c r="K44" s="63"/>
      <c r="L44" s="63" t="str">
        <f>K5</f>
        <v>10_2023</v>
      </c>
      <c r="M44" s="63"/>
      <c r="N44" s="63"/>
      <c r="O44" s="63"/>
      <c r="P44" s="63"/>
      <c r="Q44" s="63"/>
      <c r="R44" s="63"/>
      <c r="S44" s="63"/>
      <c r="T44" s="63"/>
      <c r="U44" s="63"/>
      <c r="V44" s="63"/>
      <c r="W44" s="63"/>
      <c r="X44" s="63"/>
      <c r="Y44" s="63"/>
      <c r="Z44" s="63"/>
      <c r="AA44" s="63"/>
      <c r="AB44" s="63"/>
      <c r="AC44" s="63"/>
      <c r="AD44" s="63"/>
      <c r="AE44" s="63"/>
      <c r="AF44" s="63"/>
      <c r="AG44" s="63"/>
      <c r="AH44" s="63"/>
      <c r="AI44" s="63"/>
      <c r="AJ44" s="63"/>
      <c r="AK44" s="63"/>
      <c r="AL44" s="63"/>
      <c r="AM44" s="63"/>
      <c r="AN44" s="63"/>
      <c r="AO44" s="63"/>
      <c r="AP44" s="63"/>
      <c r="AQ44" s="63"/>
      <c r="AR44" s="64"/>
      <c r="BE44" s="4"/>
    </row>
    <row r="45" s="5" customFormat="1" ht="36.96" customHeight="1">
      <c r="A45" s="5"/>
      <c r="B45" s="65"/>
      <c r="C45" s="66" t="s">
        <v>16</v>
      </c>
      <c r="D45" s="67"/>
      <c r="E45" s="67"/>
      <c r="F45" s="67"/>
      <c r="G45" s="67"/>
      <c r="H45" s="67"/>
      <c r="I45" s="67"/>
      <c r="J45" s="67"/>
      <c r="K45" s="67"/>
      <c r="L45" s="68" t="str">
        <f>K6</f>
        <v>MULTIFUNKČNÍ DŮM MUGLINOV</v>
      </c>
      <c r="M45" s="67"/>
      <c r="N45" s="67"/>
      <c r="O45" s="67"/>
      <c r="P45" s="67"/>
      <c r="Q45" s="67"/>
      <c r="R45" s="67"/>
      <c r="S45" s="67"/>
      <c r="T45" s="67"/>
      <c r="U45" s="67"/>
      <c r="V45" s="67"/>
      <c r="W45" s="67"/>
      <c r="X45" s="67"/>
      <c r="Y45" s="67"/>
      <c r="Z45" s="67"/>
      <c r="AA45" s="67"/>
      <c r="AB45" s="67"/>
      <c r="AC45" s="67"/>
      <c r="AD45" s="67"/>
      <c r="AE45" s="67"/>
      <c r="AF45" s="67"/>
      <c r="AG45" s="67"/>
      <c r="AH45" s="67"/>
      <c r="AI45" s="67"/>
      <c r="AJ45" s="67"/>
      <c r="AK45" s="67"/>
      <c r="AL45" s="67"/>
      <c r="AM45" s="67"/>
      <c r="AN45" s="67"/>
      <c r="AO45" s="67"/>
      <c r="AP45" s="67"/>
      <c r="AQ45" s="67"/>
      <c r="AR45" s="69"/>
      <c r="BE45" s="5"/>
    </row>
    <row r="46" s="2" customFormat="1" ht="6.96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39"/>
      <c r="M46" s="39"/>
      <c r="N46" s="39"/>
      <c r="O46" s="39"/>
      <c r="P46" s="39"/>
      <c r="Q46" s="39"/>
      <c r="R46" s="39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  <c r="AF46" s="39"/>
      <c r="AG46" s="39"/>
      <c r="AH46" s="39"/>
      <c r="AI46" s="39"/>
      <c r="AJ46" s="39"/>
      <c r="AK46" s="39"/>
      <c r="AL46" s="39"/>
      <c r="AM46" s="39"/>
      <c r="AN46" s="39"/>
      <c r="AO46" s="39"/>
      <c r="AP46" s="39"/>
      <c r="AQ46" s="39"/>
      <c r="AR46" s="43"/>
      <c r="BE46" s="37"/>
    </row>
    <row r="47" s="2" customFormat="1" ht="12" customHeight="1">
      <c r="A47" s="37"/>
      <c r="B47" s="38"/>
      <c r="C47" s="31" t="s">
        <v>21</v>
      </c>
      <c r="D47" s="39"/>
      <c r="E47" s="39"/>
      <c r="F47" s="39"/>
      <c r="G47" s="39"/>
      <c r="H47" s="39"/>
      <c r="I47" s="39"/>
      <c r="J47" s="39"/>
      <c r="K47" s="39"/>
      <c r="L47" s="70" t="str">
        <f>IF(K8="","",K8)</f>
        <v xml:space="preserve"> </v>
      </c>
      <c r="M47" s="39"/>
      <c r="N47" s="39"/>
      <c r="O47" s="39"/>
      <c r="P47" s="39"/>
      <c r="Q47" s="39"/>
      <c r="R47" s="39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  <c r="AF47" s="39"/>
      <c r="AG47" s="39"/>
      <c r="AH47" s="39"/>
      <c r="AI47" s="31" t="s">
        <v>23</v>
      </c>
      <c r="AJ47" s="39"/>
      <c r="AK47" s="39"/>
      <c r="AL47" s="39"/>
      <c r="AM47" s="71" t="str">
        <f>IF(AN8= "","",AN8)</f>
        <v>19. 9. 2023</v>
      </c>
      <c r="AN47" s="71"/>
      <c r="AO47" s="39"/>
      <c r="AP47" s="39"/>
      <c r="AQ47" s="39"/>
      <c r="AR47" s="43"/>
      <c r="BE47" s="37"/>
    </row>
    <row r="48" s="2" customFormat="1" ht="6.96" customHeight="1">
      <c r="A48" s="37"/>
      <c r="B48" s="38"/>
      <c r="C48" s="39"/>
      <c r="D48" s="39"/>
      <c r="E48" s="39"/>
      <c r="F48" s="39"/>
      <c r="G48" s="39"/>
      <c r="H48" s="39"/>
      <c r="I48" s="39"/>
      <c r="J48" s="39"/>
      <c r="K48" s="39"/>
      <c r="L48" s="39"/>
      <c r="M48" s="39"/>
      <c r="N48" s="39"/>
      <c r="O48" s="39"/>
      <c r="P48" s="39"/>
      <c r="Q48" s="39"/>
      <c r="R48" s="39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  <c r="AF48" s="39"/>
      <c r="AG48" s="39"/>
      <c r="AH48" s="39"/>
      <c r="AI48" s="39"/>
      <c r="AJ48" s="39"/>
      <c r="AK48" s="39"/>
      <c r="AL48" s="39"/>
      <c r="AM48" s="39"/>
      <c r="AN48" s="39"/>
      <c r="AO48" s="39"/>
      <c r="AP48" s="39"/>
      <c r="AQ48" s="39"/>
      <c r="AR48" s="43"/>
      <c r="BE48" s="37"/>
    </row>
    <row r="49" s="2" customFormat="1" ht="15.15" customHeight="1">
      <c r="A49" s="37"/>
      <c r="B49" s="38"/>
      <c r="C49" s="31" t="s">
        <v>25</v>
      </c>
      <c r="D49" s="39"/>
      <c r="E49" s="39"/>
      <c r="F49" s="39"/>
      <c r="G49" s="39"/>
      <c r="H49" s="39"/>
      <c r="I49" s="39"/>
      <c r="J49" s="39"/>
      <c r="K49" s="39"/>
      <c r="L49" s="63" t="str">
        <f>IF(E11= "","",E11)</f>
        <v>MĚSTO OSTRAVA</v>
      </c>
      <c r="M49" s="39"/>
      <c r="N49" s="39"/>
      <c r="O49" s="39"/>
      <c r="P49" s="39"/>
      <c r="Q49" s="39"/>
      <c r="R49" s="39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  <c r="AF49" s="39"/>
      <c r="AG49" s="39"/>
      <c r="AH49" s="39"/>
      <c r="AI49" s="31" t="s">
        <v>31</v>
      </c>
      <c r="AJ49" s="39"/>
      <c r="AK49" s="39"/>
      <c r="AL49" s="39"/>
      <c r="AM49" s="72" t="str">
        <f>IF(E17="","",E17)</f>
        <v>PPS KANIA S.R.O.</v>
      </c>
      <c r="AN49" s="63"/>
      <c r="AO49" s="63"/>
      <c r="AP49" s="63"/>
      <c r="AQ49" s="39"/>
      <c r="AR49" s="43"/>
      <c r="AS49" s="73" t="s">
        <v>52</v>
      </c>
      <c r="AT49" s="74"/>
      <c r="AU49" s="75"/>
      <c r="AV49" s="75"/>
      <c r="AW49" s="75"/>
      <c r="AX49" s="75"/>
      <c r="AY49" s="75"/>
      <c r="AZ49" s="75"/>
      <c r="BA49" s="75"/>
      <c r="BB49" s="75"/>
      <c r="BC49" s="75"/>
      <c r="BD49" s="76"/>
      <c r="BE49" s="37"/>
    </row>
    <row r="50" s="2" customFormat="1" ht="15.15" customHeight="1">
      <c r="A50" s="37"/>
      <c r="B50" s="38"/>
      <c r="C50" s="31" t="s">
        <v>29</v>
      </c>
      <c r="D50" s="39"/>
      <c r="E50" s="39"/>
      <c r="F50" s="39"/>
      <c r="G50" s="39"/>
      <c r="H50" s="39"/>
      <c r="I50" s="39"/>
      <c r="J50" s="39"/>
      <c r="K50" s="39"/>
      <c r="L50" s="63" t="str">
        <f>IF(E14= "Vyplň údaj","",E14)</f>
        <v/>
      </c>
      <c r="M50" s="39"/>
      <c r="N50" s="39"/>
      <c r="O50" s="39"/>
      <c r="P50" s="39"/>
      <c r="Q50" s="39"/>
      <c r="R50" s="39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  <c r="AF50" s="39"/>
      <c r="AG50" s="39"/>
      <c r="AH50" s="39"/>
      <c r="AI50" s="31" t="s">
        <v>34</v>
      </c>
      <c r="AJ50" s="39"/>
      <c r="AK50" s="39"/>
      <c r="AL50" s="39"/>
      <c r="AM50" s="72" t="str">
        <f>IF(E20="","",E20)</f>
        <v>JAN OCHODNICKÝ</v>
      </c>
      <c r="AN50" s="63"/>
      <c r="AO50" s="63"/>
      <c r="AP50" s="63"/>
      <c r="AQ50" s="39"/>
      <c r="AR50" s="43"/>
      <c r="AS50" s="77"/>
      <c r="AT50" s="78"/>
      <c r="AU50" s="79"/>
      <c r="AV50" s="79"/>
      <c r="AW50" s="79"/>
      <c r="AX50" s="79"/>
      <c r="AY50" s="79"/>
      <c r="AZ50" s="79"/>
      <c r="BA50" s="79"/>
      <c r="BB50" s="79"/>
      <c r="BC50" s="79"/>
      <c r="BD50" s="80"/>
      <c r="BE50" s="37"/>
    </row>
    <row r="51" s="2" customFormat="1" ht="10.8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39"/>
      <c r="M51" s="39"/>
      <c r="N51" s="39"/>
      <c r="O51" s="39"/>
      <c r="P51" s="39"/>
      <c r="Q51" s="39"/>
      <c r="R51" s="39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  <c r="AF51" s="39"/>
      <c r="AG51" s="39"/>
      <c r="AH51" s="39"/>
      <c r="AI51" s="39"/>
      <c r="AJ51" s="39"/>
      <c r="AK51" s="39"/>
      <c r="AL51" s="39"/>
      <c r="AM51" s="39"/>
      <c r="AN51" s="39"/>
      <c r="AO51" s="39"/>
      <c r="AP51" s="39"/>
      <c r="AQ51" s="39"/>
      <c r="AR51" s="43"/>
      <c r="AS51" s="81"/>
      <c r="AT51" s="82"/>
      <c r="AU51" s="83"/>
      <c r="AV51" s="83"/>
      <c r="AW51" s="83"/>
      <c r="AX51" s="83"/>
      <c r="AY51" s="83"/>
      <c r="AZ51" s="83"/>
      <c r="BA51" s="83"/>
      <c r="BB51" s="83"/>
      <c r="BC51" s="83"/>
      <c r="BD51" s="84"/>
      <c r="BE51" s="37"/>
    </row>
    <row r="52" s="2" customFormat="1" ht="29.28" customHeight="1">
      <c r="A52" s="37"/>
      <c r="B52" s="38"/>
      <c r="C52" s="85" t="s">
        <v>53</v>
      </c>
      <c r="D52" s="86"/>
      <c r="E52" s="86"/>
      <c r="F52" s="86"/>
      <c r="G52" s="86"/>
      <c r="H52" s="87"/>
      <c r="I52" s="88" t="s">
        <v>54</v>
      </c>
      <c r="J52" s="86"/>
      <c r="K52" s="86"/>
      <c r="L52" s="86"/>
      <c r="M52" s="86"/>
      <c r="N52" s="86"/>
      <c r="O52" s="86"/>
      <c r="P52" s="86"/>
      <c r="Q52" s="86"/>
      <c r="R52" s="86"/>
      <c r="S52" s="86"/>
      <c r="T52" s="86"/>
      <c r="U52" s="86"/>
      <c r="V52" s="86"/>
      <c r="W52" s="86"/>
      <c r="X52" s="86"/>
      <c r="Y52" s="86"/>
      <c r="Z52" s="86"/>
      <c r="AA52" s="86"/>
      <c r="AB52" s="86"/>
      <c r="AC52" s="86"/>
      <c r="AD52" s="86"/>
      <c r="AE52" s="86"/>
      <c r="AF52" s="86"/>
      <c r="AG52" s="89" t="s">
        <v>55</v>
      </c>
      <c r="AH52" s="86"/>
      <c r="AI52" s="86"/>
      <c r="AJ52" s="86"/>
      <c r="AK52" s="86"/>
      <c r="AL52" s="86"/>
      <c r="AM52" s="86"/>
      <c r="AN52" s="88" t="s">
        <v>56</v>
      </c>
      <c r="AO52" s="86"/>
      <c r="AP52" s="86"/>
      <c r="AQ52" s="90" t="s">
        <v>57</v>
      </c>
      <c r="AR52" s="43"/>
      <c r="AS52" s="91" t="s">
        <v>58</v>
      </c>
      <c r="AT52" s="92" t="s">
        <v>59</v>
      </c>
      <c r="AU52" s="92" t="s">
        <v>60</v>
      </c>
      <c r="AV52" s="92" t="s">
        <v>61</v>
      </c>
      <c r="AW52" s="92" t="s">
        <v>62</v>
      </c>
      <c r="AX52" s="92" t="s">
        <v>63</v>
      </c>
      <c r="AY52" s="92" t="s">
        <v>64</v>
      </c>
      <c r="AZ52" s="92" t="s">
        <v>65</v>
      </c>
      <c r="BA52" s="92" t="s">
        <v>66</v>
      </c>
      <c r="BB52" s="92" t="s">
        <v>67</v>
      </c>
      <c r="BC52" s="92" t="s">
        <v>68</v>
      </c>
      <c r="BD52" s="93" t="s">
        <v>69</v>
      </c>
      <c r="BE52" s="37"/>
    </row>
    <row r="53" s="2" customFormat="1" ht="10.8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39"/>
      <c r="M53" s="39"/>
      <c r="N53" s="39"/>
      <c r="O53" s="39"/>
      <c r="P53" s="39"/>
      <c r="Q53" s="39"/>
      <c r="R53" s="39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  <c r="AF53" s="39"/>
      <c r="AG53" s="39"/>
      <c r="AH53" s="39"/>
      <c r="AI53" s="39"/>
      <c r="AJ53" s="39"/>
      <c r="AK53" s="39"/>
      <c r="AL53" s="39"/>
      <c r="AM53" s="39"/>
      <c r="AN53" s="39"/>
      <c r="AO53" s="39"/>
      <c r="AP53" s="39"/>
      <c r="AQ53" s="39"/>
      <c r="AR53" s="43"/>
      <c r="AS53" s="94"/>
      <c r="AT53" s="95"/>
      <c r="AU53" s="95"/>
      <c r="AV53" s="95"/>
      <c r="AW53" s="95"/>
      <c r="AX53" s="95"/>
      <c r="AY53" s="95"/>
      <c r="AZ53" s="95"/>
      <c r="BA53" s="95"/>
      <c r="BB53" s="95"/>
      <c r="BC53" s="95"/>
      <c r="BD53" s="96"/>
      <c r="BE53" s="37"/>
    </row>
    <row r="54" s="6" customFormat="1" ht="32.4" customHeight="1">
      <c r="A54" s="6"/>
      <c r="B54" s="97"/>
      <c r="C54" s="98" t="s">
        <v>70</v>
      </c>
      <c r="D54" s="99"/>
      <c r="E54" s="99"/>
      <c r="F54" s="99"/>
      <c r="G54" s="99"/>
      <c r="H54" s="99"/>
      <c r="I54" s="99"/>
      <c r="J54" s="99"/>
      <c r="K54" s="99"/>
      <c r="L54" s="99"/>
      <c r="M54" s="99"/>
      <c r="N54" s="99"/>
      <c r="O54" s="99"/>
      <c r="P54" s="99"/>
      <c r="Q54" s="99"/>
      <c r="R54" s="99"/>
      <c r="S54" s="99"/>
      <c r="T54" s="99"/>
      <c r="U54" s="99"/>
      <c r="V54" s="99"/>
      <c r="W54" s="99"/>
      <c r="X54" s="99"/>
      <c r="Y54" s="99"/>
      <c r="Z54" s="99"/>
      <c r="AA54" s="99"/>
      <c r="AB54" s="99"/>
      <c r="AC54" s="99"/>
      <c r="AD54" s="99"/>
      <c r="AE54" s="99"/>
      <c r="AF54" s="99"/>
      <c r="AG54" s="100">
        <f>ROUND(AG55,2)</f>
        <v>0</v>
      </c>
      <c r="AH54" s="100"/>
      <c r="AI54" s="100"/>
      <c r="AJ54" s="100"/>
      <c r="AK54" s="100"/>
      <c r="AL54" s="100"/>
      <c r="AM54" s="100"/>
      <c r="AN54" s="101">
        <f>SUM(AG54,AT54)</f>
        <v>0</v>
      </c>
      <c r="AO54" s="101"/>
      <c r="AP54" s="101"/>
      <c r="AQ54" s="102" t="s">
        <v>19</v>
      </c>
      <c r="AR54" s="103"/>
      <c r="AS54" s="104">
        <f>ROUND(AS55,2)</f>
        <v>0</v>
      </c>
      <c r="AT54" s="105">
        <f>ROUND(SUM(AV54:AW54),2)</f>
        <v>0</v>
      </c>
      <c r="AU54" s="106">
        <f>ROUND(AU55,5)</f>
        <v>0</v>
      </c>
      <c r="AV54" s="105">
        <f>ROUND(AZ54*L29,2)</f>
        <v>0</v>
      </c>
      <c r="AW54" s="105">
        <f>ROUND(BA54*L30,2)</f>
        <v>0</v>
      </c>
      <c r="AX54" s="105">
        <f>ROUND(BB54*L29,2)</f>
        <v>0</v>
      </c>
      <c r="AY54" s="105">
        <f>ROUND(BC54*L30,2)</f>
        <v>0</v>
      </c>
      <c r="AZ54" s="105">
        <f>ROUND(AZ55,2)</f>
        <v>0</v>
      </c>
      <c r="BA54" s="105">
        <f>ROUND(BA55,2)</f>
        <v>0</v>
      </c>
      <c r="BB54" s="105">
        <f>ROUND(BB55,2)</f>
        <v>0</v>
      </c>
      <c r="BC54" s="105">
        <f>ROUND(BC55,2)</f>
        <v>0</v>
      </c>
      <c r="BD54" s="107">
        <f>ROUND(BD55,2)</f>
        <v>0</v>
      </c>
      <c r="BE54" s="6"/>
      <c r="BS54" s="108" t="s">
        <v>71</v>
      </c>
      <c r="BT54" s="108" t="s">
        <v>72</v>
      </c>
      <c r="BU54" s="109" t="s">
        <v>73</v>
      </c>
      <c r="BV54" s="108" t="s">
        <v>74</v>
      </c>
      <c r="BW54" s="108" t="s">
        <v>5</v>
      </c>
      <c r="BX54" s="108" t="s">
        <v>75</v>
      </c>
      <c r="CL54" s="108" t="s">
        <v>19</v>
      </c>
    </row>
    <row r="55" s="7" customFormat="1" ht="16.5" customHeight="1">
      <c r="A55" s="7"/>
      <c r="B55" s="110"/>
      <c r="C55" s="111"/>
      <c r="D55" s="112" t="s">
        <v>14</v>
      </c>
      <c r="E55" s="112"/>
      <c r="F55" s="112"/>
      <c r="G55" s="112"/>
      <c r="H55" s="112"/>
      <c r="I55" s="113"/>
      <c r="J55" s="112" t="s">
        <v>76</v>
      </c>
      <c r="K55" s="112"/>
      <c r="L55" s="112"/>
      <c r="M55" s="112"/>
      <c r="N55" s="112"/>
      <c r="O55" s="112"/>
      <c r="P55" s="112"/>
      <c r="Q55" s="112"/>
      <c r="R55" s="112"/>
      <c r="S55" s="112"/>
      <c r="T55" s="112"/>
      <c r="U55" s="112"/>
      <c r="V55" s="112"/>
      <c r="W55" s="112"/>
      <c r="X55" s="112"/>
      <c r="Y55" s="112"/>
      <c r="Z55" s="112"/>
      <c r="AA55" s="112"/>
      <c r="AB55" s="112"/>
      <c r="AC55" s="112"/>
      <c r="AD55" s="112"/>
      <c r="AE55" s="112"/>
      <c r="AF55" s="112"/>
      <c r="AG55" s="114">
        <f>ROUND(AG56,2)</f>
        <v>0</v>
      </c>
      <c r="AH55" s="113"/>
      <c r="AI55" s="113"/>
      <c r="AJ55" s="113"/>
      <c r="AK55" s="113"/>
      <c r="AL55" s="113"/>
      <c r="AM55" s="113"/>
      <c r="AN55" s="115">
        <f>SUM(AG55,AT55)</f>
        <v>0</v>
      </c>
      <c r="AO55" s="113"/>
      <c r="AP55" s="113"/>
      <c r="AQ55" s="116" t="s">
        <v>77</v>
      </c>
      <c r="AR55" s="117"/>
      <c r="AS55" s="118">
        <f>ROUND(AS56,2)</f>
        <v>0</v>
      </c>
      <c r="AT55" s="119">
        <f>ROUND(SUM(AV55:AW55),2)</f>
        <v>0</v>
      </c>
      <c r="AU55" s="120">
        <f>ROUND(AU56,5)</f>
        <v>0</v>
      </c>
      <c r="AV55" s="119">
        <f>ROUND(AZ55*L29,2)</f>
        <v>0</v>
      </c>
      <c r="AW55" s="119">
        <f>ROUND(BA55*L30,2)</f>
        <v>0</v>
      </c>
      <c r="AX55" s="119">
        <f>ROUND(BB55*L29,2)</f>
        <v>0</v>
      </c>
      <c r="AY55" s="119">
        <f>ROUND(BC55*L30,2)</f>
        <v>0</v>
      </c>
      <c r="AZ55" s="119">
        <f>ROUND(AZ56,2)</f>
        <v>0</v>
      </c>
      <c r="BA55" s="119">
        <f>ROUND(BA56,2)</f>
        <v>0</v>
      </c>
      <c r="BB55" s="119">
        <f>ROUND(BB56,2)</f>
        <v>0</v>
      </c>
      <c r="BC55" s="119">
        <f>ROUND(BC56,2)</f>
        <v>0</v>
      </c>
      <c r="BD55" s="121">
        <f>ROUND(BD56,2)</f>
        <v>0</v>
      </c>
      <c r="BE55" s="7"/>
      <c r="BS55" s="122" t="s">
        <v>71</v>
      </c>
      <c r="BT55" s="122" t="s">
        <v>78</v>
      </c>
      <c r="BU55" s="122" t="s">
        <v>73</v>
      </c>
      <c r="BV55" s="122" t="s">
        <v>74</v>
      </c>
      <c r="BW55" s="122" t="s">
        <v>79</v>
      </c>
      <c r="BX55" s="122" t="s">
        <v>5</v>
      </c>
      <c r="CL55" s="122" t="s">
        <v>19</v>
      </c>
      <c r="CM55" s="122" t="s">
        <v>80</v>
      </c>
    </row>
    <row r="56" s="4" customFormat="1" ht="16.5" customHeight="1">
      <c r="A56" s="123" t="s">
        <v>81</v>
      </c>
      <c r="B56" s="62"/>
      <c r="C56" s="124"/>
      <c r="D56" s="124"/>
      <c r="E56" s="125" t="s">
        <v>14</v>
      </c>
      <c r="F56" s="125"/>
      <c r="G56" s="125"/>
      <c r="H56" s="125"/>
      <c r="I56" s="125"/>
      <c r="J56" s="124"/>
      <c r="K56" s="125" t="s">
        <v>82</v>
      </c>
      <c r="L56" s="125"/>
      <c r="M56" s="125"/>
      <c r="N56" s="125"/>
      <c r="O56" s="125"/>
      <c r="P56" s="125"/>
      <c r="Q56" s="125"/>
      <c r="R56" s="125"/>
      <c r="S56" s="125"/>
      <c r="T56" s="125"/>
      <c r="U56" s="125"/>
      <c r="V56" s="125"/>
      <c r="W56" s="125"/>
      <c r="X56" s="125"/>
      <c r="Y56" s="125"/>
      <c r="Z56" s="125"/>
      <c r="AA56" s="125"/>
      <c r="AB56" s="125"/>
      <c r="AC56" s="125"/>
      <c r="AD56" s="125"/>
      <c r="AE56" s="125"/>
      <c r="AF56" s="125"/>
      <c r="AG56" s="126">
        <f>'10_2023 - ZDRAVOTNĚ TECHN...'!J32</f>
        <v>0</v>
      </c>
      <c r="AH56" s="124"/>
      <c r="AI56" s="124"/>
      <c r="AJ56" s="124"/>
      <c r="AK56" s="124"/>
      <c r="AL56" s="124"/>
      <c r="AM56" s="124"/>
      <c r="AN56" s="126">
        <f>SUM(AG56,AT56)</f>
        <v>0</v>
      </c>
      <c r="AO56" s="124"/>
      <c r="AP56" s="124"/>
      <c r="AQ56" s="127" t="s">
        <v>83</v>
      </c>
      <c r="AR56" s="64"/>
      <c r="AS56" s="128">
        <v>0</v>
      </c>
      <c r="AT56" s="129">
        <f>ROUND(SUM(AV56:AW56),2)</f>
        <v>0</v>
      </c>
      <c r="AU56" s="130">
        <f>'10_2023 - ZDRAVOTNĚ TECHN...'!P100</f>
        <v>0</v>
      </c>
      <c r="AV56" s="129">
        <f>'10_2023 - ZDRAVOTNĚ TECHN...'!J35</f>
        <v>0</v>
      </c>
      <c r="AW56" s="129">
        <f>'10_2023 - ZDRAVOTNĚ TECHN...'!J36</f>
        <v>0</v>
      </c>
      <c r="AX56" s="129">
        <f>'10_2023 - ZDRAVOTNĚ TECHN...'!J37</f>
        <v>0</v>
      </c>
      <c r="AY56" s="129">
        <f>'10_2023 - ZDRAVOTNĚ TECHN...'!J38</f>
        <v>0</v>
      </c>
      <c r="AZ56" s="129">
        <f>'10_2023 - ZDRAVOTNĚ TECHN...'!F35</f>
        <v>0</v>
      </c>
      <c r="BA56" s="129">
        <f>'10_2023 - ZDRAVOTNĚ TECHN...'!F36</f>
        <v>0</v>
      </c>
      <c r="BB56" s="129">
        <f>'10_2023 - ZDRAVOTNĚ TECHN...'!F37</f>
        <v>0</v>
      </c>
      <c r="BC56" s="129">
        <f>'10_2023 - ZDRAVOTNĚ TECHN...'!F38</f>
        <v>0</v>
      </c>
      <c r="BD56" s="131">
        <f>'10_2023 - ZDRAVOTNĚ TECHN...'!F39</f>
        <v>0</v>
      </c>
      <c r="BE56" s="4"/>
      <c r="BT56" s="132" t="s">
        <v>80</v>
      </c>
      <c r="BV56" s="132" t="s">
        <v>74</v>
      </c>
      <c r="BW56" s="132" t="s">
        <v>84</v>
      </c>
      <c r="BX56" s="132" t="s">
        <v>79</v>
      </c>
      <c r="CL56" s="132" t="s">
        <v>19</v>
      </c>
    </row>
    <row r="57" s="2" customFormat="1" ht="30" customHeight="1">
      <c r="A57" s="37"/>
      <c r="B57" s="38"/>
      <c r="C57" s="39"/>
      <c r="D57" s="39"/>
      <c r="E57" s="39"/>
      <c r="F57" s="39"/>
      <c r="G57" s="39"/>
      <c r="H57" s="39"/>
      <c r="I57" s="39"/>
      <c r="J57" s="39"/>
      <c r="K57" s="39"/>
      <c r="L57" s="39"/>
      <c r="M57" s="39"/>
      <c r="N57" s="39"/>
      <c r="O57" s="39"/>
      <c r="P57" s="39"/>
      <c r="Q57" s="39"/>
      <c r="R57" s="39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  <c r="AF57" s="39"/>
      <c r="AG57" s="39"/>
      <c r="AH57" s="39"/>
      <c r="AI57" s="39"/>
      <c r="AJ57" s="39"/>
      <c r="AK57" s="39"/>
      <c r="AL57" s="39"/>
      <c r="AM57" s="39"/>
      <c r="AN57" s="39"/>
      <c r="AO57" s="39"/>
      <c r="AP57" s="39"/>
      <c r="AQ57" s="39"/>
      <c r="AR57" s="43"/>
      <c r="AS57" s="37"/>
      <c r="AT57" s="37"/>
      <c r="AU57" s="37"/>
      <c r="AV57" s="37"/>
      <c r="AW57" s="37"/>
      <c r="AX57" s="37"/>
      <c r="AY57" s="37"/>
      <c r="AZ57" s="37"/>
      <c r="BA57" s="37"/>
      <c r="BB57" s="37"/>
      <c r="BC57" s="37"/>
      <c r="BD57" s="37"/>
      <c r="BE57" s="37"/>
    </row>
    <row r="58" s="2" customFormat="1" ht="6.96" customHeight="1">
      <c r="A58" s="37"/>
      <c r="B58" s="58"/>
      <c r="C58" s="59"/>
      <c r="D58" s="59"/>
      <c r="E58" s="59"/>
      <c r="F58" s="59"/>
      <c r="G58" s="59"/>
      <c r="H58" s="59"/>
      <c r="I58" s="59"/>
      <c r="J58" s="59"/>
      <c r="K58" s="59"/>
      <c r="L58" s="59"/>
      <c r="M58" s="59"/>
      <c r="N58" s="59"/>
      <c r="O58" s="59"/>
      <c r="P58" s="59"/>
      <c r="Q58" s="59"/>
      <c r="R58" s="59"/>
      <c r="S58" s="59"/>
      <c r="T58" s="59"/>
      <c r="U58" s="59"/>
      <c r="V58" s="59"/>
      <c r="W58" s="59"/>
      <c r="X58" s="59"/>
      <c r="Y58" s="59"/>
      <c r="Z58" s="59"/>
      <c r="AA58" s="59"/>
      <c r="AB58" s="59"/>
      <c r="AC58" s="59"/>
      <c r="AD58" s="59"/>
      <c r="AE58" s="59"/>
      <c r="AF58" s="59"/>
      <c r="AG58" s="59"/>
      <c r="AH58" s="59"/>
      <c r="AI58" s="59"/>
      <c r="AJ58" s="59"/>
      <c r="AK58" s="59"/>
      <c r="AL58" s="59"/>
      <c r="AM58" s="59"/>
      <c r="AN58" s="59"/>
      <c r="AO58" s="59"/>
      <c r="AP58" s="59"/>
      <c r="AQ58" s="59"/>
      <c r="AR58" s="43"/>
      <c r="AS58" s="37"/>
      <c r="AT58" s="37"/>
      <c r="AU58" s="37"/>
      <c r="AV58" s="37"/>
      <c r="AW58" s="37"/>
      <c r="AX58" s="37"/>
      <c r="AY58" s="37"/>
      <c r="AZ58" s="37"/>
      <c r="BA58" s="37"/>
      <c r="BB58" s="37"/>
      <c r="BC58" s="37"/>
      <c r="BD58" s="37"/>
      <c r="BE58" s="37"/>
    </row>
  </sheetData>
  <sheetProtection sheet="1" formatColumns="0" formatRows="0" objects="1" scenarios="1" spinCount="100000" saltValue="pwWhiXzPImYz5hGTHBh88R/ENSpsErarPTUttxDTcuakeUPPcQ7//lCDfWNRlDk11WFSa2YQhuZ9sQ4HBJZ9Mw==" hashValue="ImwYkbl0Ru0LNjaYDLp1e/O1Ot2ChBnZPlEUNRFW09rZ97kIL7295wtQ8fthx+HvjdbBbwM8N/M6krYV3a91gA==" algorithmName="SHA-512" password="CC35"/>
  <mergeCells count="46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E56:I56"/>
    <mergeCell ref="K56:AF56"/>
    <mergeCell ref="AG54:AM54"/>
    <mergeCell ref="AN54:AP54"/>
    <mergeCell ref="AR2:BE2"/>
  </mergeCells>
  <hyperlinks>
    <hyperlink ref="A56" location="'10_2023 - ZDRAVOTNĚ TECHN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84</v>
      </c>
    </row>
    <row r="3" s="1" customFormat="1" ht="6.96" customHeight="1">
      <c r="B3" s="133"/>
      <c r="C3" s="134"/>
      <c r="D3" s="134"/>
      <c r="E3" s="134"/>
      <c r="F3" s="134"/>
      <c r="G3" s="134"/>
      <c r="H3" s="134"/>
      <c r="I3" s="134"/>
      <c r="J3" s="134"/>
      <c r="K3" s="134"/>
      <c r="L3" s="19"/>
      <c r="AT3" s="16" t="s">
        <v>80</v>
      </c>
    </row>
    <row r="4" s="1" customFormat="1" ht="24.96" customHeight="1">
      <c r="B4" s="19"/>
      <c r="D4" s="135" t="s">
        <v>85</v>
      </c>
      <c r="L4" s="19"/>
      <c r="M4" s="136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7" t="s">
        <v>16</v>
      </c>
      <c r="L6" s="19"/>
    </row>
    <row r="7" s="1" customFormat="1" ht="16.5" customHeight="1">
      <c r="B7" s="19"/>
      <c r="E7" s="138" t="str">
        <f>'Rekapitulace stavby'!K6</f>
        <v>MULTIFUNKČNÍ DŮM MUGLINOV</v>
      </c>
      <c r="F7" s="137"/>
      <c r="G7" s="137"/>
      <c r="H7" s="137"/>
      <c r="L7" s="19"/>
    </row>
    <row r="8" s="1" customFormat="1" ht="12" customHeight="1">
      <c r="B8" s="19"/>
      <c r="D8" s="137" t="s">
        <v>86</v>
      </c>
      <c r="L8" s="19"/>
    </row>
    <row r="9" s="2" customFormat="1" ht="16.5" customHeight="1">
      <c r="A9" s="37"/>
      <c r="B9" s="43"/>
      <c r="C9" s="37"/>
      <c r="D9" s="37"/>
      <c r="E9" s="138" t="s">
        <v>87</v>
      </c>
      <c r="F9" s="37"/>
      <c r="G9" s="37"/>
      <c r="H9" s="37"/>
      <c r="I9" s="37"/>
      <c r="J9" s="37"/>
      <c r="K9" s="37"/>
      <c r="L9" s="139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 ht="12" customHeight="1">
      <c r="A10" s="37"/>
      <c r="B10" s="43"/>
      <c r="C10" s="37"/>
      <c r="D10" s="137" t="s">
        <v>88</v>
      </c>
      <c r="E10" s="37"/>
      <c r="F10" s="37"/>
      <c r="G10" s="37"/>
      <c r="H10" s="37"/>
      <c r="I10" s="37"/>
      <c r="J10" s="37"/>
      <c r="K10" s="37"/>
      <c r="L10" s="139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6.5" customHeight="1">
      <c r="A11" s="37"/>
      <c r="B11" s="43"/>
      <c r="C11" s="37"/>
      <c r="D11" s="37"/>
      <c r="E11" s="140" t="s">
        <v>89</v>
      </c>
      <c r="F11" s="37"/>
      <c r="G11" s="37"/>
      <c r="H11" s="37"/>
      <c r="I11" s="37"/>
      <c r="J11" s="37"/>
      <c r="K11" s="37"/>
      <c r="L11" s="139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>
      <c r="A12" s="37"/>
      <c r="B12" s="43"/>
      <c r="C12" s="37"/>
      <c r="D12" s="37"/>
      <c r="E12" s="37"/>
      <c r="F12" s="37"/>
      <c r="G12" s="37"/>
      <c r="H12" s="37"/>
      <c r="I12" s="37"/>
      <c r="J12" s="37"/>
      <c r="K12" s="37"/>
      <c r="L12" s="139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2" customHeight="1">
      <c r="A13" s="37"/>
      <c r="B13" s="43"/>
      <c r="C13" s="37"/>
      <c r="D13" s="137" t="s">
        <v>18</v>
      </c>
      <c r="E13" s="37"/>
      <c r="F13" s="132" t="s">
        <v>19</v>
      </c>
      <c r="G13" s="37"/>
      <c r="H13" s="37"/>
      <c r="I13" s="137" t="s">
        <v>20</v>
      </c>
      <c r="J13" s="132" t="s">
        <v>19</v>
      </c>
      <c r="K13" s="37"/>
      <c r="L13" s="139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7" t="s">
        <v>21</v>
      </c>
      <c r="E14" s="37"/>
      <c r="F14" s="132" t="s">
        <v>22</v>
      </c>
      <c r="G14" s="37"/>
      <c r="H14" s="37"/>
      <c r="I14" s="137" t="s">
        <v>23</v>
      </c>
      <c r="J14" s="141" t="str">
        <f>'Rekapitulace stavby'!AN8</f>
        <v>19. 9. 2023</v>
      </c>
      <c r="K14" s="37"/>
      <c r="L14" s="139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0.8" customHeight="1">
      <c r="A15" s="37"/>
      <c r="B15" s="43"/>
      <c r="C15" s="37"/>
      <c r="D15" s="37"/>
      <c r="E15" s="37"/>
      <c r="F15" s="37"/>
      <c r="G15" s="37"/>
      <c r="H15" s="37"/>
      <c r="I15" s="37"/>
      <c r="J15" s="37"/>
      <c r="K15" s="37"/>
      <c r="L15" s="139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12" customHeight="1">
      <c r="A16" s="37"/>
      <c r="B16" s="43"/>
      <c r="C16" s="37"/>
      <c r="D16" s="137" t="s">
        <v>25</v>
      </c>
      <c r="E16" s="37"/>
      <c r="F16" s="37"/>
      <c r="G16" s="37"/>
      <c r="H16" s="37"/>
      <c r="I16" s="137" t="s">
        <v>26</v>
      </c>
      <c r="J16" s="132" t="s">
        <v>19</v>
      </c>
      <c r="K16" s="37"/>
      <c r="L16" s="139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8" customHeight="1">
      <c r="A17" s="37"/>
      <c r="B17" s="43"/>
      <c r="C17" s="37"/>
      <c r="D17" s="37"/>
      <c r="E17" s="132" t="s">
        <v>27</v>
      </c>
      <c r="F17" s="37"/>
      <c r="G17" s="37"/>
      <c r="H17" s="37"/>
      <c r="I17" s="137" t="s">
        <v>28</v>
      </c>
      <c r="J17" s="132" t="s">
        <v>19</v>
      </c>
      <c r="K17" s="37"/>
      <c r="L17" s="139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6.96" customHeight="1">
      <c r="A18" s="37"/>
      <c r="B18" s="43"/>
      <c r="C18" s="37"/>
      <c r="D18" s="37"/>
      <c r="E18" s="37"/>
      <c r="F18" s="37"/>
      <c r="G18" s="37"/>
      <c r="H18" s="37"/>
      <c r="I18" s="37"/>
      <c r="J18" s="37"/>
      <c r="K18" s="37"/>
      <c r="L18" s="139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12" customHeight="1">
      <c r="A19" s="37"/>
      <c r="B19" s="43"/>
      <c r="C19" s="37"/>
      <c r="D19" s="137" t="s">
        <v>29</v>
      </c>
      <c r="E19" s="37"/>
      <c r="F19" s="37"/>
      <c r="G19" s="37"/>
      <c r="H19" s="37"/>
      <c r="I19" s="137" t="s">
        <v>26</v>
      </c>
      <c r="J19" s="32" t="str">
        <f>'Rekapitulace stavby'!AN13</f>
        <v>Vyplň údaj</v>
      </c>
      <c r="K19" s="37"/>
      <c r="L19" s="139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8" customHeight="1">
      <c r="A20" s="37"/>
      <c r="B20" s="43"/>
      <c r="C20" s="37"/>
      <c r="D20" s="37"/>
      <c r="E20" s="32" t="str">
        <f>'Rekapitulace stavby'!E14</f>
        <v>Vyplň údaj</v>
      </c>
      <c r="F20" s="132"/>
      <c r="G20" s="132"/>
      <c r="H20" s="132"/>
      <c r="I20" s="137" t="s">
        <v>28</v>
      </c>
      <c r="J20" s="32" t="str">
        <f>'Rekapitulace stavby'!AN14</f>
        <v>Vyplň údaj</v>
      </c>
      <c r="K20" s="37"/>
      <c r="L20" s="139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6.96" customHeight="1">
      <c r="A21" s="37"/>
      <c r="B21" s="43"/>
      <c r="C21" s="37"/>
      <c r="D21" s="37"/>
      <c r="E21" s="37"/>
      <c r="F21" s="37"/>
      <c r="G21" s="37"/>
      <c r="H21" s="37"/>
      <c r="I21" s="37"/>
      <c r="J21" s="37"/>
      <c r="K21" s="37"/>
      <c r="L21" s="139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12" customHeight="1">
      <c r="A22" s="37"/>
      <c r="B22" s="43"/>
      <c r="C22" s="37"/>
      <c r="D22" s="137" t="s">
        <v>31</v>
      </c>
      <c r="E22" s="37"/>
      <c r="F22" s="37"/>
      <c r="G22" s="37"/>
      <c r="H22" s="37"/>
      <c r="I22" s="137" t="s">
        <v>26</v>
      </c>
      <c r="J22" s="132" t="s">
        <v>19</v>
      </c>
      <c r="K22" s="37"/>
      <c r="L22" s="139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8" customHeight="1">
      <c r="A23" s="37"/>
      <c r="B23" s="43"/>
      <c r="C23" s="37"/>
      <c r="D23" s="37"/>
      <c r="E23" s="132" t="s">
        <v>32</v>
      </c>
      <c r="F23" s="37"/>
      <c r="G23" s="37"/>
      <c r="H23" s="37"/>
      <c r="I23" s="137" t="s">
        <v>28</v>
      </c>
      <c r="J23" s="132" t="s">
        <v>19</v>
      </c>
      <c r="K23" s="37"/>
      <c r="L23" s="139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6.96" customHeight="1">
      <c r="A24" s="37"/>
      <c r="B24" s="43"/>
      <c r="C24" s="37"/>
      <c r="D24" s="37"/>
      <c r="E24" s="37"/>
      <c r="F24" s="37"/>
      <c r="G24" s="37"/>
      <c r="H24" s="37"/>
      <c r="I24" s="37"/>
      <c r="J24" s="37"/>
      <c r="K24" s="37"/>
      <c r="L24" s="139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12" customHeight="1">
      <c r="A25" s="37"/>
      <c r="B25" s="43"/>
      <c r="C25" s="37"/>
      <c r="D25" s="137" t="s">
        <v>34</v>
      </c>
      <c r="E25" s="37"/>
      <c r="F25" s="37"/>
      <c r="G25" s="37"/>
      <c r="H25" s="37"/>
      <c r="I25" s="137" t="s">
        <v>26</v>
      </c>
      <c r="J25" s="132" t="s">
        <v>19</v>
      </c>
      <c r="K25" s="37"/>
      <c r="L25" s="139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8" customHeight="1">
      <c r="A26" s="37"/>
      <c r="B26" s="43"/>
      <c r="C26" s="37"/>
      <c r="D26" s="37"/>
      <c r="E26" s="132" t="s">
        <v>35</v>
      </c>
      <c r="F26" s="37"/>
      <c r="G26" s="37"/>
      <c r="H26" s="37"/>
      <c r="I26" s="137" t="s">
        <v>28</v>
      </c>
      <c r="J26" s="132" t="s">
        <v>19</v>
      </c>
      <c r="K26" s="37"/>
      <c r="L26" s="139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2" customFormat="1" ht="6.96" customHeight="1">
      <c r="A27" s="37"/>
      <c r="B27" s="43"/>
      <c r="C27" s="37"/>
      <c r="D27" s="37"/>
      <c r="E27" s="37"/>
      <c r="F27" s="37"/>
      <c r="G27" s="37"/>
      <c r="H27" s="37"/>
      <c r="I27" s="37"/>
      <c r="J27" s="37"/>
      <c r="K27" s="37"/>
      <c r="L27" s="139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s="2" customFormat="1" ht="12" customHeight="1">
      <c r="A28" s="37"/>
      <c r="B28" s="43"/>
      <c r="C28" s="37"/>
      <c r="D28" s="137" t="s">
        <v>36</v>
      </c>
      <c r="E28" s="37"/>
      <c r="F28" s="37"/>
      <c r="G28" s="37"/>
      <c r="H28" s="37"/>
      <c r="I28" s="37"/>
      <c r="J28" s="37"/>
      <c r="K28" s="37"/>
      <c r="L28" s="139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8" customFormat="1" ht="16.5" customHeight="1">
      <c r="A29" s="142"/>
      <c r="B29" s="143"/>
      <c r="C29" s="142"/>
      <c r="D29" s="142"/>
      <c r="E29" s="144" t="s">
        <v>19</v>
      </c>
      <c r="F29" s="144"/>
      <c r="G29" s="144"/>
      <c r="H29" s="144"/>
      <c r="I29" s="142"/>
      <c r="J29" s="142"/>
      <c r="K29" s="142"/>
      <c r="L29" s="145"/>
      <c r="S29" s="142"/>
      <c r="T29" s="142"/>
      <c r="U29" s="142"/>
      <c r="V29" s="142"/>
      <c r="W29" s="142"/>
      <c r="X29" s="142"/>
      <c r="Y29" s="142"/>
      <c r="Z29" s="142"/>
      <c r="AA29" s="142"/>
      <c r="AB29" s="142"/>
      <c r="AC29" s="142"/>
      <c r="AD29" s="142"/>
      <c r="AE29" s="142"/>
    </row>
    <row r="30" s="2" customFormat="1" ht="6.96" customHeight="1">
      <c r="A30" s="37"/>
      <c r="B30" s="43"/>
      <c r="C30" s="37"/>
      <c r="D30" s="37"/>
      <c r="E30" s="37"/>
      <c r="F30" s="37"/>
      <c r="G30" s="37"/>
      <c r="H30" s="37"/>
      <c r="I30" s="37"/>
      <c r="J30" s="37"/>
      <c r="K30" s="37"/>
      <c r="L30" s="139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6"/>
      <c r="E31" s="146"/>
      <c r="F31" s="146"/>
      <c r="G31" s="146"/>
      <c r="H31" s="146"/>
      <c r="I31" s="146"/>
      <c r="J31" s="146"/>
      <c r="K31" s="146"/>
      <c r="L31" s="139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25.44" customHeight="1">
      <c r="A32" s="37"/>
      <c r="B32" s="43"/>
      <c r="C32" s="37"/>
      <c r="D32" s="147" t="s">
        <v>38</v>
      </c>
      <c r="E32" s="37"/>
      <c r="F32" s="37"/>
      <c r="G32" s="37"/>
      <c r="H32" s="37"/>
      <c r="I32" s="37"/>
      <c r="J32" s="148">
        <f>ROUND(J100, 2)</f>
        <v>0</v>
      </c>
      <c r="K32" s="37"/>
      <c r="L32" s="139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6.96" customHeight="1">
      <c r="A33" s="37"/>
      <c r="B33" s="43"/>
      <c r="C33" s="37"/>
      <c r="D33" s="146"/>
      <c r="E33" s="146"/>
      <c r="F33" s="146"/>
      <c r="G33" s="146"/>
      <c r="H33" s="146"/>
      <c r="I33" s="146"/>
      <c r="J33" s="146"/>
      <c r="K33" s="146"/>
      <c r="L33" s="139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37"/>
      <c r="F34" s="149" t="s">
        <v>40</v>
      </c>
      <c r="G34" s="37"/>
      <c r="H34" s="37"/>
      <c r="I34" s="149" t="s">
        <v>39</v>
      </c>
      <c r="J34" s="149" t="s">
        <v>41</v>
      </c>
      <c r="K34" s="37"/>
      <c r="L34" s="139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="2" customFormat="1" ht="14.4" customHeight="1">
      <c r="A35" s="37"/>
      <c r="B35" s="43"/>
      <c r="C35" s="37"/>
      <c r="D35" s="150" t="s">
        <v>42</v>
      </c>
      <c r="E35" s="137" t="s">
        <v>43</v>
      </c>
      <c r="F35" s="151">
        <f>ROUND((SUM(BE100:BE624)),  2)</f>
        <v>0</v>
      </c>
      <c r="G35" s="37"/>
      <c r="H35" s="37"/>
      <c r="I35" s="152">
        <v>0.20999999999999999</v>
      </c>
      <c r="J35" s="151">
        <f>ROUND(((SUM(BE100:BE624))*I35),  2)</f>
        <v>0</v>
      </c>
      <c r="K35" s="37"/>
      <c r="L35" s="139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14.4" customHeight="1">
      <c r="A36" s="37"/>
      <c r="B36" s="43"/>
      <c r="C36" s="37"/>
      <c r="D36" s="37"/>
      <c r="E36" s="137" t="s">
        <v>44</v>
      </c>
      <c r="F36" s="151">
        <f>ROUND((SUM(BF100:BF624)),  2)</f>
        <v>0</v>
      </c>
      <c r="G36" s="37"/>
      <c r="H36" s="37"/>
      <c r="I36" s="152">
        <v>0.14999999999999999</v>
      </c>
      <c r="J36" s="151">
        <f>ROUND(((SUM(BF100:BF624))*I36),  2)</f>
        <v>0</v>
      </c>
      <c r="K36" s="37"/>
      <c r="L36" s="139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7" t="s">
        <v>45</v>
      </c>
      <c r="F37" s="151">
        <f>ROUND((SUM(BG100:BG624)),  2)</f>
        <v>0</v>
      </c>
      <c r="G37" s="37"/>
      <c r="H37" s="37"/>
      <c r="I37" s="152">
        <v>0.20999999999999999</v>
      </c>
      <c r="J37" s="151">
        <f>0</f>
        <v>0</v>
      </c>
      <c r="K37" s="37"/>
      <c r="L37" s="139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43"/>
      <c r="C38" s="37"/>
      <c r="D38" s="37"/>
      <c r="E38" s="137" t="s">
        <v>46</v>
      </c>
      <c r="F38" s="151">
        <f>ROUND((SUM(BH100:BH624)),  2)</f>
        <v>0</v>
      </c>
      <c r="G38" s="37"/>
      <c r="H38" s="37"/>
      <c r="I38" s="152">
        <v>0.14999999999999999</v>
      </c>
      <c r="J38" s="151">
        <f>0</f>
        <v>0</v>
      </c>
      <c r="K38" s="37"/>
      <c r="L38" s="139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3"/>
      <c r="C39" s="37"/>
      <c r="D39" s="37"/>
      <c r="E39" s="137" t="s">
        <v>47</v>
      </c>
      <c r="F39" s="151">
        <f>ROUND((SUM(BI100:BI624)),  2)</f>
        <v>0</v>
      </c>
      <c r="G39" s="37"/>
      <c r="H39" s="37"/>
      <c r="I39" s="152">
        <v>0</v>
      </c>
      <c r="J39" s="151">
        <f>0</f>
        <v>0</v>
      </c>
      <c r="K39" s="37"/>
      <c r="L39" s="139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6.96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139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2" customFormat="1" ht="25.44" customHeight="1">
      <c r="A41" s="37"/>
      <c r="B41" s="43"/>
      <c r="C41" s="153"/>
      <c r="D41" s="154" t="s">
        <v>48</v>
      </c>
      <c r="E41" s="155"/>
      <c r="F41" s="155"/>
      <c r="G41" s="156" t="s">
        <v>49</v>
      </c>
      <c r="H41" s="157" t="s">
        <v>50</v>
      </c>
      <c r="I41" s="155"/>
      <c r="J41" s="158">
        <f>SUM(J32:J39)</f>
        <v>0</v>
      </c>
      <c r="K41" s="159"/>
      <c r="L41" s="139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s="2" customFormat="1" ht="14.4" customHeight="1">
      <c r="A42" s="37"/>
      <c r="B42" s="160"/>
      <c r="C42" s="161"/>
      <c r="D42" s="161"/>
      <c r="E42" s="161"/>
      <c r="F42" s="161"/>
      <c r="G42" s="161"/>
      <c r="H42" s="161"/>
      <c r="I42" s="161"/>
      <c r="J42" s="161"/>
      <c r="K42" s="161"/>
      <c r="L42" s="139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6" s="2" customFormat="1" ht="6.96" customHeight="1">
      <c r="A46" s="37"/>
      <c r="B46" s="162"/>
      <c r="C46" s="163"/>
      <c r="D46" s="163"/>
      <c r="E46" s="163"/>
      <c r="F46" s="163"/>
      <c r="G46" s="163"/>
      <c r="H46" s="163"/>
      <c r="I46" s="163"/>
      <c r="J46" s="163"/>
      <c r="K46" s="163"/>
      <c r="L46" s="139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="2" customFormat="1" ht="24.96" customHeight="1">
      <c r="A47" s="37"/>
      <c r="B47" s="38"/>
      <c r="C47" s="22" t="s">
        <v>90</v>
      </c>
      <c r="D47" s="39"/>
      <c r="E47" s="39"/>
      <c r="F47" s="39"/>
      <c r="G47" s="39"/>
      <c r="H47" s="39"/>
      <c r="I47" s="39"/>
      <c r="J47" s="39"/>
      <c r="K47" s="39"/>
      <c r="L47" s="139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="2" customFormat="1" ht="6.96" customHeight="1">
      <c r="A48" s="37"/>
      <c r="B48" s="38"/>
      <c r="C48" s="39"/>
      <c r="D48" s="39"/>
      <c r="E48" s="39"/>
      <c r="F48" s="39"/>
      <c r="G48" s="39"/>
      <c r="H48" s="39"/>
      <c r="I48" s="39"/>
      <c r="J48" s="39"/>
      <c r="K48" s="39"/>
      <c r="L48" s="139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="2" customFormat="1" ht="12" customHeight="1">
      <c r="A49" s="37"/>
      <c r="B49" s="38"/>
      <c r="C49" s="31" t="s">
        <v>16</v>
      </c>
      <c r="D49" s="39"/>
      <c r="E49" s="39"/>
      <c r="F49" s="39"/>
      <c r="G49" s="39"/>
      <c r="H49" s="39"/>
      <c r="I49" s="39"/>
      <c r="J49" s="39"/>
      <c r="K49" s="39"/>
      <c r="L49" s="139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="2" customFormat="1" ht="16.5" customHeight="1">
      <c r="A50" s="37"/>
      <c r="B50" s="38"/>
      <c r="C50" s="39"/>
      <c r="D50" s="39"/>
      <c r="E50" s="164" t="str">
        <f>E7</f>
        <v>MULTIFUNKČNÍ DŮM MUGLINOV</v>
      </c>
      <c r="F50" s="31"/>
      <c r="G50" s="31"/>
      <c r="H50" s="31"/>
      <c r="I50" s="39"/>
      <c r="J50" s="39"/>
      <c r="K50" s="39"/>
      <c r="L50" s="139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="1" customFormat="1" ht="12" customHeight="1">
      <c r="B51" s="20"/>
      <c r="C51" s="31" t="s">
        <v>86</v>
      </c>
      <c r="D51" s="21"/>
      <c r="E51" s="21"/>
      <c r="F51" s="21"/>
      <c r="G51" s="21"/>
      <c r="H51" s="21"/>
      <c r="I51" s="21"/>
      <c r="J51" s="21"/>
      <c r="K51" s="21"/>
      <c r="L51" s="19"/>
    </row>
    <row r="52" s="2" customFormat="1" ht="16.5" customHeight="1">
      <c r="A52" s="37"/>
      <c r="B52" s="38"/>
      <c r="C52" s="39"/>
      <c r="D52" s="39"/>
      <c r="E52" s="164" t="s">
        <v>87</v>
      </c>
      <c r="F52" s="39"/>
      <c r="G52" s="39"/>
      <c r="H52" s="39"/>
      <c r="I52" s="39"/>
      <c r="J52" s="39"/>
      <c r="K52" s="39"/>
      <c r="L52" s="139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="2" customFormat="1" ht="12" customHeight="1">
      <c r="A53" s="37"/>
      <c r="B53" s="38"/>
      <c r="C53" s="31" t="s">
        <v>88</v>
      </c>
      <c r="D53" s="39"/>
      <c r="E53" s="39"/>
      <c r="F53" s="39"/>
      <c r="G53" s="39"/>
      <c r="H53" s="39"/>
      <c r="I53" s="39"/>
      <c r="J53" s="39"/>
      <c r="K53" s="39"/>
      <c r="L53" s="139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="2" customFormat="1" ht="16.5" customHeight="1">
      <c r="A54" s="37"/>
      <c r="B54" s="38"/>
      <c r="C54" s="39"/>
      <c r="D54" s="39"/>
      <c r="E54" s="68" t="str">
        <f>E11</f>
        <v>10_2023 - ZDRAVOTNĚ TECHNICKÉ INSTALACE</v>
      </c>
      <c r="F54" s="39"/>
      <c r="G54" s="39"/>
      <c r="H54" s="39"/>
      <c r="I54" s="39"/>
      <c r="J54" s="39"/>
      <c r="K54" s="39"/>
      <c r="L54" s="139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="2" customFormat="1" ht="6.96" customHeight="1">
      <c r="A55" s="37"/>
      <c r="B55" s="38"/>
      <c r="C55" s="39"/>
      <c r="D55" s="39"/>
      <c r="E55" s="39"/>
      <c r="F55" s="39"/>
      <c r="G55" s="39"/>
      <c r="H55" s="39"/>
      <c r="I55" s="39"/>
      <c r="J55" s="39"/>
      <c r="K55" s="39"/>
      <c r="L55" s="139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="2" customFormat="1" ht="12" customHeight="1">
      <c r="A56" s="37"/>
      <c r="B56" s="38"/>
      <c r="C56" s="31" t="s">
        <v>21</v>
      </c>
      <c r="D56" s="39"/>
      <c r="E56" s="39"/>
      <c r="F56" s="26" t="str">
        <f>F14</f>
        <v xml:space="preserve"> </v>
      </c>
      <c r="G56" s="39"/>
      <c r="H56" s="39"/>
      <c r="I56" s="31" t="s">
        <v>23</v>
      </c>
      <c r="J56" s="71" t="str">
        <f>IF(J14="","",J14)</f>
        <v>19. 9. 2023</v>
      </c>
      <c r="K56" s="39"/>
      <c r="L56" s="139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="2" customFormat="1" ht="6.96" customHeight="1">
      <c r="A57" s="37"/>
      <c r="B57" s="38"/>
      <c r="C57" s="39"/>
      <c r="D57" s="39"/>
      <c r="E57" s="39"/>
      <c r="F57" s="39"/>
      <c r="G57" s="39"/>
      <c r="H57" s="39"/>
      <c r="I57" s="39"/>
      <c r="J57" s="39"/>
      <c r="K57" s="39"/>
      <c r="L57" s="139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="2" customFormat="1" ht="15.15" customHeight="1">
      <c r="A58" s="37"/>
      <c r="B58" s="38"/>
      <c r="C58" s="31" t="s">
        <v>25</v>
      </c>
      <c r="D58" s="39"/>
      <c r="E58" s="39"/>
      <c r="F58" s="26" t="str">
        <f>E17</f>
        <v>MĚSTO OSTRAVA</v>
      </c>
      <c r="G58" s="39"/>
      <c r="H58" s="39"/>
      <c r="I58" s="31" t="s">
        <v>31</v>
      </c>
      <c r="J58" s="35" t="str">
        <f>E23</f>
        <v>PPS KANIA S.R.O.</v>
      </c>
      <c r="K58" s="39"/>
      <c r="L58" s="139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="2" customFormat="1" ht="15.15" customHeight="1">
      <c r="A59" s="37"/>
      <c r="B59" s="38"/>
      <c r="C59" s="31" t="s">
        <v>29</v>
      </c>
      <c r="D59" s="39"/>
      <c r="E59" s="39"/>
      <c r="F59" s="26" t="str">
        <f>IF(E20="","",E20)</f>
        <v>Vyplň údaj</v>
      </c>
      <c r="G59" s="39"/>
      <c r="H59" s="39"/>
      <c r="I59" s="31" t="s">
        <v>34</v>
      </c>
      <c r="J59" s="35" t="str">
        <f>E26</f>
        <v>JAN OCHODNICKÝ</v>
      </c>
      <c r="K59" s="39"/>
      <c r="L59" s="139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</row>
    <row r="60" s="2" customFormat="1" ht="10.32" customHeight="1">
      <c r="A60" s="37"/>
      <c r="B60" s="38"/>
      <c r="C60" s="39"/>
      <c r="D60" s="39"/>
      <c r="E60" s="39"/>
      <c r="F60" s="39"/>
      <c r="G60" s="39"/>
      <c r="H60" s="39"/>
      <c r="I60" s="39"/>
      <c r="J60" s="39"/>
      <c r="K60" s="39"/>
      <c r="L60" s="139"/>
      <c r="S60" s="37"/>
      <c r="T60" s="37"/>
      <c r="U60" s="37"/>
      <c r="V60" s="37"/>
      <c r="W60" s="37"/>
      <c r="X60" s="37"/>
      <c r="Y60" s="37"/>
      <c r="Z60" s="37"/>
      <c r="AA60" s="37"/>
      <c r="AB60" s="37"/>
      <c r="AC60" s="37"/>
      <c r="AD60" s="37"/>
      <c r="AE60" s="37"/>
    </row>
    <row r="61" s="2" customFormat="1" ht="29.28" customHeight="1">
      <c r="A61" s="37"/>
      <c r="B61" s="38"/>
      <c r="C61" s="165" t="s">
        <v>91</v>
      </c>
      <c r="D61" s="166"/>
      <c r="E61" s="166"/>
      <c r="F61" s="166"/>
      <c r="G61" s="166"/>
      <c r="H61" s="166"/>
      <c r="I61" s="166"/>
      <c r="J61" s="167" t="s">
        <v>92</v>
      </c>
      <c r="K61" s="166"/>
      <c r="L61" s="139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 s="2" customFormat="1" ht="10.32" customHeight="1">
      <c r="A62" s="37"/>
      <c r="B62" s="38"/>
      <c r="C62" s="39"/>
      <c r="D62" s="39"/>
      <c r="E62" s="39"/>
      <c r="F62" s="39"/>
      <c r="G62" s="39"/>
      <c r="H62" s="39"/>
      <c r="I62" s="39"/>
      <c r="J62" s="39"/>
      <c r="K62" s="39"/>
      <c r="L62" s="139"/>
      <c r="S62" s="37"/>
      <c r="T62" s="37"/>
      <c r="U62" s="37"/>
      <c r="V62" s="37"/>
      <c r="W62" s="37"/>
      <c r="X62" s="37"/>
      <c r="Y62" s="37"/>
      <c r="Z62" s="37"/>
      <c r="AA62" s="37"/>
      <c r="AB62" s="37"/>
      <c r="AC62" s="37"/>
      <c r="AD62" s="37"/>
      <c r="AE62" s="37"/>
    </row>
    <row r="63" s="2" customFormat="1" ht="22.8" customHeight="1">
      <c r="A63" s="37"/>
      <c r="B63" s="38"/>
      <c r="C63" s="168" t="s">
        <v>70</v>
      </c>
      <c r="D63" s="39"/>
      <c r="E63" s="39"/>
      <c r="F63" s="39"/>
      <c r="G63" s="39"/>
      <c r="H63" s="39"/>
      <c r="I63" s="39"/>
      <c r="J63" s="101">
        <f>J100</f>
        <v>0</v>
      </c>
      <c r="K63" s="39"/>
      <c r="L63" s="139"/>
      <c r="S63" s="37"/>
      <c r="T63" s="37"/>
      <c r="U63" s="37"/>
      <c r="V63" s="37"/>
      <c r="W63" s="37"/>
      <c r="X63" s="37"/>
      <c r="Y63" s="37"/>
      <c r="Z63" s="37"/>
      <c r="AA63" s="37"/>
      <c r="AB63" s="37"/>
      <c r="AC63" s="37"/>
      <c r="AD63" s="37"/>
      <c r="AE63" s="37"/>
      <c r="AU63" s="16" t="s">
        <v>93</v>
      </c>
    </row>
    <row r="64" s="9" customFormat="1" ht="24.96" customHeight="1">
      <c r="A64" s="9"/>
      <c r="B64" s="169"/>
      <c r="C64" s="170"/>
      <c r="D64" s="171" t="s">
        <v>94</v>
      </c>
      <c r="E64" s="172"/>
      <c r="F64" s="172"/>
      <c r="G64" s="172"/>
      <c r="H64" s="172"/>
      <c r="I64" s="172"/>
      <c r="J64" s="173">
        <f>J101</f>
        <v>0</v>
      </c>
      <c r="K64" s="170"/>
      <c r="L64" s="174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75"/>
      <c r="C65" s="124"/>
      <c r="D65" s="176" t="s">
        <v>95</v>
      </c>
      <c r="E65" s="177"/>
      <c r="F65" s="177"/>
      <c r="G65" s="177"/>
      <c r="H65" s="177"/>
      <c r="I65" s="177"/>
      <c r="J65" s="178">
        <f>J102</f>
        <v>0</v>
      </c>
      <c r="K65" s="124"/>
      <c r="L65" s="179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5"/>
      <c r="C66" s="124"/>
      <c r="D66" s="176" t="s">
        <v>96</v>
      </c>
      <c r="E66" s="177"/>
      <c r="F66" s="177"/>
      <c r="G66" s="177"/>
      <c r="H66" s="177"/>
      <c r="I66" s="177"/>
      <c r="J66" s="178">
        <f>J134</f>
        <v>0</v>
      </c>
      <c r="K66" s="124"/>
      <c r="L66" s="179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5"/>
      <c r="C67" s="124"/>
      <c r="D67" s="176" t="s">
        <v>97</v>
      </c>
      <c r="E67" s="177"/>
      <c r="F67" s="177"/>
      <c r="G67" s="177"/>
      <c r="H67" s="177"/>
      <c r="I67" s="177"/>
      <c r="J67" s="178">
        <f>J145</f>
        <v>0</v>
      </c>
      <c r="K67" s="124"/>
      <c r="L67" s="179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5"/>
      <c r="C68" s="124"/>
      <c r="D68" s="176" t="s">
        <v>98</v>
      </c>
      <c r="E68" s="177"/>
      <c r="F68" s="177"/>
      <c r="G68" s="177"/>
      <c r="H68" s="177"/>
      <c r="I68" s="177"/>
      <c r="J68" s="178">
        <f>J158</f>
        <v>0</v>
      </c>
      <c r="K68" s="124"/>
      <c r="L68" s="179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75"/>
      <c r="C69" s="124"/>
      <c r="D69" s="176" t="s">
        <v>99</v>
      </c>
      <c r="E69" s="177"/>
      <c r="F69" s="177"/>
      <c r="G69" s="177"/>
      <c r="H69" s="177"/>
      <c r="I69" s="177"/>
      <c r="J69" s="178">
        <f>J162</f>
        <v>0</v>
      </c>
      <c r="K69" s="124"/>
      <c r="L69" s="179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75"/>
      <c r="C70" s="124"/>
      <c r="D70" s="176" t="s">
        <v>100</v>
      </c>
      <c r="E70" s="177"/>
      <c r="F70" s="177"/>
      <c r="G70" s="177"/>
      <c r="H70" s="177"/>
      <c r="I70" s="177"/>
      <c r="J70" s="178">
        <f>J194</f>
        <v>0</v>
      </c>
      <c r="K70" s="124"/>
      <c r="L70" s="179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9" customFormat="1" ht="24.96" customHeight="1">
      <c r="A71" s="9"/>
      <c r="B71" s="169"/>
      <c r="C71" s="170"/>
      <c r="D71" s="171" t="s">
        <v>101</v>
      </c>
      <c r="E71" s="172"/>
      <c r="F71" s="172"/>
      <c r="G71" s="172"/>
      <c r="H71" s="172"/>
      <c r="I71" s="172"/>
      <c r="J71" s="173">
        <f>J204</f>
        <v>0</v>
      </c>
      <c r="K71" s="170"/>
      <c r="L71" s="174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</row>
    <row r="72" s="10" customFormat="1" ht="19.92" customHeight="1">
      <c r="A72" s="10"/>
      <c r="B72" s="175"/>
      <c r="C72" s="124"/>
      <c r="D72" s="176" t="s">
        <v>102</v>
      </c>
      <c r="E72" s="177"/>
      <c r="F72" s="177"/>
      <c r="G72" s="177"/>
      <c r="H72" s="177"/>
      <c r="I72" s="177"/>
      <c r="J72" s="178">
        <f>J205</f>
        <v>0</v>
      </c>
      <c r="K72" s="124"/>
      <c r="L72" s="179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75"/>
      <c r="C73" s="124"/>
      <c r="D73" s="176" t="s">
        <v>103</v>
      </c>
      <c r="E73" s="177"/>
      <c r="F73" s="177"/>
      <c r="G73" s="177"/>
      <c r="H73" s="177"/>
      <c r="I73" s="177"/>
      <c r="J73" s="178">
        <f>J219</f>
        <v>0</v>
      </c>
      <c r="K73" s="124"/>
      <c r="L73" s="179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10" customFormat="1" ht="19.92" customHeight="1">
      <c r="A74" s="10"/>
      <c r="B74" s="175"/>
      <c r="C74" s="124"/>
      <c r="D74" s="176" t="s">
        <v>104</v>
      </c>
      <c r="E74" s="177"/>
      <c r="F74" s="177"/>
      <c r="G74" s="177"/>
      <c r="H74" s="177"/>
      <c r="I74" s="177"/>
      <c r="J74" s="178">
        <f>J330</f>
        <v>0</v>
      </c>
      <c r="K74" s="124"/>
      <c r="L74" s="179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10" customFormat="1" ht="19.92" customHeight="1">
      <c r="A75" s="10"/>
      <c r="B75" s="175"/>
      <c r="C75" s="124"/>
      <c r="D75" s="176" t="s">
        <v>105</v>
      </c>
      <c r="E75" s="177"/>
      <c r="F75" s="177"/>
      <c r="G75" s="177"/>
      <c r="H75" s="177"/>
      <c r="I75" s="177"/>
      <c r="J75" s="178">
        <f>J444</f>
        <v>0</v>
      </c>
      <c r="K75" s="124"/>
      <c r="L75" s="179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s="10" customFormat="1" ht="19.92" customHeight="1">
      <c r="A76" s="10"/>
      <c r="B76" s="175"/>
      <c r="C76" s="124"/>
      <c r="D76" s="176" t="s">
        <v>106</v>
      </c>
      <c r="E76" s="177"/>
      <c r="F76" s="177"/>
      <c r="G76" s="177"/>
      <c r="H76" s="177"/>
      <c r="I76" s="177"/>
      <c r="J76" s="178">
        <f>J462</f>
        <v>0</v>
      </c>
      <c r="K76" s="124"/>
      <c r="L76" s="179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</row>
    <row r="77" s="10" customFormat="1" ht="19.92" customHeight="1">
      <c r="A77" s="10"/>
      <c r="B77" s="175"/>
      <c r="C77" s="124"/>
      <c r="D77" s="176" t="s">
        <v>107</v>
      </c>
      <c r="E77" s="177"/>
      <c r="F77" s="177"/>
      <c r="G77" s="177"/>
      <c r="H77" s="177"/>
      <c r="I77" s="177"/>
      <c r="J77" s="178">
        <f>J575</f>
        <v>0</v>
      </c>
      <c r="K77" s="124"/>
      <c r="L77" s="179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</row>
    <row r="78" s="10" customFormat="1" ht="19.92" customHeight="1">
      <c r="A78" s="10"/>
      <c r="B78" s="175"/>
      <c r="C78" s="124"/>
      <c r="D78" s="176" t="s">
        <v>108</v>
      </c>
      <c r="E78" s="177"/>
      <c r="F78" s="177"/>
      <c r="G78" s="177"/>
      <c r="H78" s="177"/>
      <c r="I78" s="177"/>
      <c r="J78" s="178">
        <f>J603</f>
        <v>0</v>
      </c>
      <c r="K78" s="124"/>
      <c r="L78" s="179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</row>
    <row r="79" s="2" customFormat="1" ht="21.84" customHeight="1">
      <c r="A79" s="37"/>
      <c r="B79" s="38"/>
      <c r="C79" s="39"/>
      <c r="D79" s="39"/>
      <c r="E79" s="39"/>
      <c r="F79" s="39"/>
      <c r="G79" s="39"/>
      <c r="H79" s="39"/>
      <c r="I79" s="39"/>
      <c r="J79" s="39"/>
      <c r="K79" s="39"/>
      <c r="L79" s="139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="2" customFormat="1" ht="6.96" customHeight="1">
      <c r="A80" s="37"/>
      <c r="B80" s="58"/>
      <c r="C80" s="59"/>
      <c r="D80" s="59"/>
      <c r="E80" s="59"/>
      <c r="F80" s="59"/>
      <c r="G80" s="59"/>
      <c r="H80" s="59"/>
      <c r="I80" s="59"/>
      <c r="J80" s="59"/>
      <c r="K80" s="59"/>
      <c r="L80" s="139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4" s="2" customFormat="1" ht="6.96" customHeight="1">
      <c r="A84" s="37"/>
      <c r="B84" s="60"/>
      <c r="C84" s="61"/>
      <c r="D84" s="61"/>
      <c r="E84" s="61"/>
      <c r="F84" s="61"/>
      <c r="G84" s="61"/>
      <c r="H84" s="61"/>
      <c r="I84" s="61"/>
      <c r="J84" s="61"/>
      <c r="K84" s="61"/>
      <c r="L84" s="139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24.96" customHeight="1">
      <c r="A85" s="37"/>
      <c r="B85" s="38"/>
      <c r="C85" s="22" t="s">
        <v>109</v>
      </c>
      <c r="D85" s="39"/>
      <c r="E85" s="39"/>
      <c r="F85" s="39"/>
      <c r="G85" s="39"/>
      <c r="H85" s="39"/>
      <c r="I85" s="39"/>
      <c r="J85" s="39"/>
      <c r="K85" s="39"/>
      <c r="L85" s="139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6.96" customHeight="1">
      <c r="A86" s="37"/>
      <c r="B86" s="38"/>
      <c r="C86" s="39"/>
      <c r="D86" s="39"/>
      <c r="E86" s="39"/>
      <c r="F86" s="39"/>
      <c r="G86" s="39"/>
      <c r="H86" s="39"/>
      <c r="I86" s="39"/>
      <c r="J86" s="39"/>
      <c r="K86" s="39"/>
      <c r="L86" s="139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2" customHeight="1">
      <c r="A87" s="37"/>
      <c r="B87" s="38"/>
      <c r="C87" s="31" t="s">
        <v>16</v>
      </c>
      <c r="D87" s="39"/>
      <c r="E87" s="39"/>
      <c r="F87" s="39"/>
      <c r="G87" s="39"/>
      <c r="H87" s="39"/>
      <c r="I87" s="39"/>
      <c r="J87" s="39"/>
      <c r="K87" s="39"/>
      <c r="L87" s="139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16.5" customHeight="1">
      <c r="A88" s="37"/>
      <c r="B88" s="38"/>
      <c r="C88" s="39"/>
      <c r="D88" s="39"/>
      <c r="E88" s="164" t="str">
        <f>E7</f>
        <v>MULTIFUNKČNÍ DŮM MUGLINOV</v>
      </c>
      <c r="F88" s="31"/>
      <c r="G88" s="31"/>
      <c r="H88" s="31"/>
      <c r="I88" s="39"/>
      <c r="J88" s="39"/>
      <c r="K88" s="39"/>
      <c r="L88" s="139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1" customFormat="1" ht="12" customHeight="1">
      <c r="B89" s="20"/>
      <c r="C89" s="31" t="s">
        <v>86</v>
      </c>
      <c r="D89" s="21"/>
      <c r="E89" s="21"/>
      <c r="F89" s="21"/>
      <c r="G89" s="21"/>
      <c r="H89" s="21"/>
      <c r="I89" s="21"/>
      <c r="J89" s="21"/>
      <c r="K89" s="21"/>
      <c r="L89" s="19"/>
    </row>
    <row r="90" s="2" customFormat="1" ht="16.5" customHeight="1">
      <c r="A90" s="37"/>
      <c r="B90" s="38"/>
      <c r="C90" s="39"/>
      <c r="D90" s="39"/>
      <c r="E90" s="164" t="s">
        <v>87</v>
      </c>
      <c r="F90" s="39"/>
      <c r="G90" s="39"/>
      <c r="H90" s="39"/>
      <c r="I90" s="39"/>
      <c r="J90" s="39"/>
      <c r="K90" s="39"/>
      <c r="L90" s="139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2" customHeight="1">
      <c r="A91" s="37"/>
      <c r="B91" s="38"/>
      <c r="C91" s="31" t="s">
        <v>88</v>
      </c>
      <c r="D91" s="39"/>
      <c r="E91" s="39"/>
      <c r="F91" s="39"/>
      <c r="G91" s="39"/>
      <c r="H91" s="39"/>
      <c r="I91" s="39"/>
      <c r="J91" s="39"/>
      <c r="K91" s="39"/>
      <c r="L91" s="139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6.5" customHeight="1">
      <c r="A92" s="37"/>
      <c r="B92" s="38"/>
      <c r="C92" s="39"/>
      <c r="D92" s="39"/>
      <c r="E92" s="68" t="str">
        <f>E11</f>
        <v>10_2023 - ZDRAVOTNĚ TECHNICKÉ INSTALACE</v>
      </c>
      <c r="F92" s="39"/>
      <c r="G92" s="39"/>
      <c r="H92" s="39"/>
      <c r="I92" s="39"/>
      <c r="J92" s="39"/>
      <c r="K92" s="39"/>
      <c r="L92" s="139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6.96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139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12" customHeight="1">
      <c r="A94" s="37"/>
      <c r="B94" s="38"/>
      <c r="C94" s="31" t="s">
        <v>21</v>
      </c>
      <c r="D94" s="39"/>
      <c r="E94" s="39"/>
      <c r="F94" s="26" t="str">
        <f>F14</f>
        <v xml:space="preserve"> </v>
      </c>
      <c r="G94" s="39"/>
      <c r="H94" s="39"/>
      <c r="I94" s="31" t="s">
        <v>23</v>
      </c>
      <c r="J94" s="71" t="str">
        <f>IF(J14="","",J14)</f>
        <v>19. 9. 2023</v>
      </c>
      <c r="K94" s="39"/>
      <c r="L94" s="139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6.96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139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15.15" customHeight="1">
      <c r="A96" s="37"/>
      <c r="B96" s="38"/>
      <c r="C96" s="31" t="s">
        <v>25</v>
      </c>
      <c r="D96" s="39"/>
      <c r="E96" s="39"/>
      <c r="F96" s="26" t="str">
        <f>E17</f>
        <v>MĚSTO OSTRAVA</v>
      </c>
      <c r="G96" s="39"/>
      <c r="H96" s="39"/>
      <c r="I96" s="31" t="s">
        <v>31</v>
      </c>
      <c r="J96" s="35" t="str">
        <f>E23</f>
        <v>PPS KANIA S.R.O.</v>
      </c>
      <c r="K96" s="39"/>
      <c r="L96" s="139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</row>
    <row r="97" s="2" customFormat="1" ht="15.15" customHeight="1">
      <c r="A97" s="37"/>
      <c r="B97" s="38"/>
      <c r="C97" s="31" t="s">
        <v>29</v>
      </c>
      <c r="D97" s="39"/>
      <c r="E97" s="39"/>
      <c r="F97" s="26" t="str">
        <f>IF(E20="","",E20)</f>
        <v>Vyplň údaj</v>
      </c>
      <c r="G97" s="39"/>
      <c r="H97" s="39"/>
      <c r="I97" s="31" t="s">
        <v>34</v>
      </c>
      <c r="J97" s="35" t="str">
        <f>E26</f>
        <v>JAN OCHODNICKÝ</v>
      </c>
      <c r="K97" s="39"/>
      <c r="L97" s="139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</row>
    <row r="98" s="2" customFormat="1" ht="10.32" customHeight="1">
      <c r="A98" s="37"/>
      <c r="B98" s="38"/>
      <c r="C98" s="39"/>
      <c r="D98" s="39"/>
      <c r="E98" s="39"/>
      <c r="F98" s="39"/>
      <c r="G98" s="39"/>
      <c r="H98" s="39"/>
      <c r="I98" s="39"/>
      <c r="J98" s="39"/>
      <c r="K98" s="39"/>
      <c r="L98" s="139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</row>
    <row r="99" s="11" customFormat="1" ht="29.28" customHeight="1">
      <c r="A99" s="180"/>
      <c r="B99" s="181"/>
      <c r="C99" s="182" t="s">
        <v>110</v>
      </c>
      <c r="D99" s="183" t="s">
        <v>57</v>
      </c>
      <c r="E99" s="183" t="s">
        <v>53</v>
      </c>
      <c r="F99" s="183" t="s">
        <v>54</v>
      </c>
      <c r="G99" s="183" t="s">
        <v>111</v>
      </c>
      <c r="H99" s="183" t="s">
        <v>112</v>
      </c>
      <c r="I99" s="183" t="s">
        <v>113</v>
      </c>
      <c r="J99" s="183" t="s">
        <v>92</v>
      </c>
      <c r="K99" s="184" t="s">
        <v>114</v>
      </c>
      <c r="L99" s="185"/>
      <c r="M99" s="91" t="s">
        <v>19</v>
      </c>
      <c r="N99" s="92" t="s">
        <v>42</v>
      </c>
      <c r="O99" s="92" t="s">
        <v>115</v>
      </c>
      <c r="P99" s="92" t="s">
        <v>116</v>
      </c>
      <c r="Q99" s="92" t="s">
        <v>117</v>
      </c>
      <c r="R99" s="92" t="s">
        <v>118</v>
      </c>
      <c r="S99" s="92" t="s">
        <v>119</v>
      </c>
      <c r="T99" s="93" t="s">
        <v>120</v>
      </c>
      <c r="U99" s="180"/>
      <c r="V99" s="180"/>
      <c r="W99" s="180"/>
      <c r="X99" s="180"/>
      <c r="Y99" s="180"/>
      <c r="Z99" s="180"/>
      <c r="AA99" s="180"/>
      <c r="AB99" s="180"/>
      <c r="AC99" s="180"/>
      <c r="AD99" s="180"/>
      <c r="AE99" s="180"/>
    </row>
    <row r="100" s="2" customFormat="1" ht="22.8" customHeight="1">
      <c r="A100" s="37"/>
      <c r="B100" s="38"/>
      <c r="C100" s="98" t="s">
        <v>121</v>
      </c>
      <c r="D100" s="39"/>
      <c r="E100" s="39"/>
      <c r="F100" s="39"/>
      <c r="G100" s="39"/>
      <c r="H100" s="39"/>
      <c r="I100" s="39"/>
      <c r="J100" s="186">
        <f>BK100</f>
        <v>0</v>
      </c>
      <c r="K100" s="39"/>
      <c r="L100" s="43"/>
      <c r="M100" s="94"/>
      <c r="N100" s="187"/>
      <c r="O100" s="95"/>
      <c r="P100" s="188">
        <f>P101+P204</f>
        <v>0</v>
      </c>
      <c r="Q100" s="95"/>
      <c r="R100" s="188">
        <f>R101+R204</f>
        <v>256.38688999999999</v>
      </c>
      <c r="S100" s="95"/>
      <c r="T100" s="189">
        <f>T101+T204</f>
        <v>23.184999999999999</v>
      </c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T100" s="16" t="s">
        <v>71</v>
      </c>
      <c r="AU100" s="16" t="s">
        <v>93</v>
      </c>
      <c r="BK100" s="190">
        <f>BK101+BK204</f>
        <v>0</v>
      </c>
    </row>
    <row r="101" s="12" customFormat="1" ht="25.92" customHeight="1">
      <c r="A101" s="12"/>
      <c r="B101" s="191"/>
      <c r="C101" s="192"/>
      <c r="D101" s="193" t="s">
        <v>71</v>
      </c>
      <c r="E101" s="194" t="s">
        <v>122</v>
      </c>
      <c r="F101" s="194" t="s">
        <v>123</v>
      </c>
      <c r="G101" s="192"/>
      <c r="H101" s="192"/>
      <c r="I101" s="195"/>
      <c r="J101" s="196">
        <f>BK101</f>
        <v>0</v>
      </c>
      <c r="K101" s="192"/>
      <c r="L101" s="197"/>
      <c r="M101" s="198"/>
      <c r="N101" s="199"/>
      <c r="O101" s="199"/>
      <c r="P101" s="200">
        <f>P102+P134+P145+P158+P162+P194</f>
        <v>0</v>
      </c>
      <c r="Q101" s="199"/>
      <c r="R101" s="200">
        <f>R102+R134+R145+R158+R162+R194</f>
        <v>239.94720000000001</v>
      </c>
      <c r="S101" s="199"/>
      <c r="T101" s="201">
        <f>T102+T134+T145+T158+T162+T194</f>
        <v>23.184999999999999</v>
      </c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R101" s="202" t="s">
        <v>78</v>
      </c>
      <c r="AT101" s="203" t="s">
        <v>71</v>
      </c>
      <c r="AU101" s="203" t="s">
        <v>72</v>
      </c>
      <c r="AY101" s="202" t="s">
        <v>124</v>
      </c>
      <c r="BK101" s="204">
        <f>BK102+BK134+BK145+BK158+BK162+BK194</f>
        <v>0</v>
      </c>
    </row>
    <row r="102" s="12" customFormat="1" ht="22.8" customHeight="1">
      <c r="A102" s="12"/>
      <c r="B102" s="191"/>
      <c r="C102" s="192"/>
      <c r="D102" s="193" t="s">
        <v>71</v>
      </c>
      <c r="E102" s="205" t="s">
        <v>78</v>
      </c>
      <c r="F102" s="205" t="s">
        <v>125</v>
      </c>
      <c r="G102" s="192"/>
      <c r="H102" s="192"/>
      <c r="I102" s="195"/>
      <c r="J102" s="206">
        <f>BK102</f>
        <v>0</v>
      </c>
      <c r="K102" s="192"/>
      <c r="L102" s="197"/>
      <c r="M102" s="198"/>
      <c r="N102" s="199"/>
      <c r="O102" s="199"/>
      <c r="P102" s="200">
        <f>SUM(P103:P133)</f>
        <v>0</v>
      </c>
      <c r="Q102" s="199"/>
      <c r="R102" s="200">
        <f>SUM(R103:R133)</f>
        <v>223.56</v>
      </c>
      <c r="S102" s="199"/>
      <c r="T102" s="201">
        <f>SUM(T103:T133)</f>
        <v>0</v>
      </c>
      <c r="U102" s="12"/>
      <c r="V102" s="12"/>
      <c r="W102" s="12"/>
      <c r="X102" s="12"/>
      <c r="Y102" s="12"/>
      <c r="Z102" s="12"/>
      <c r="AA102" s="12"/>
      <c r="AB102" s="12"/>
      <c r="AC102" s="12"/>
      <c r="AD102" s="12"/>
      <c r="AE102" s="12"/>
      <c r="AR102" s="202" t="s">
        <v>78</v>
      </c>
      <c r="AT102" s="203" t="s">
        <v>71</v>
      </c>
      <c r="AU102" s="203" t="s">
        <v>78</v>
      </c>
      <c r="AY102" s="202" t="s">
        <v>124</v>
      </c>
      <c r="BK102" s="204">
        <f>SUM(BK103:BK133)</f>
        <v>0</v>
      </c>
    </row>
    <row r="103" s="2" customFormat="1" ht="24.15" customHeight="1">
      <c r="A103" s="37"/>
      <c r="B103" s="38"/>
      <c r="C103" s="207" t="s">
        <v>78</v>
      </c>
      <c r="D103" s="207" t="s">
        <v>126</v>
      </c>
      <c r="E103" s="208" t="s">
        <v>127</v>
      </c>
      <c r="F103" s="209" t="s">
        <v>128</v>
      </c>
      <c r="G103" s="210" t="s">
        <v>129</v>
      </c>
      <c r="H103" s="211">
        <v>124.2</v>
      </c>
      <c r="I103" s="212"/>
      <c r="J103" s="213">
        <f>ROUND(I103*H103,2)</f>
        <v>0</v>
      </c>
      <c r="K103" s="209" t="s">
        <v>130</v>
      </c>
      <c r="L103" s="43"/>
      <c r="M103" s="214" t="s">
        <v>19</v>
      </c>
      <c r="N103" s="215" t="s">
        <v>43</v>
      </c>
      <c r="O103" s="83"/>
      <c r="P103" s="216">
        <f>O103*H103</f>
        <v>0</v>
      </c>
      <c r="Q103" s="216">
        <v>0</v>
      </c>
      <c r="R103" s="216">
        <f>Q103*H103</f>
        <v>0</v>
      </c>
      <c r="S103" s="216">
        <v>0</v>
      </c>
      <c r="T103" s="217">
        <f>S103*H103</f>
        <v>0</v>
      </c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  <c r="AR103" s="218" t="s">
        <v>131</v>
      </c>
      <c r="AT103" s="218" t="s">
        <v>126</v>
      </c>
      <c r="AU103" s="218" t="s">
        <v>80</v>
      </c>
      <c r="AY103" s="16" t="s">
        <v>124</v>
      </c>
      <c r="BE103" s="219">
        <f>IF(N103="základní",J103,0)</f>
        <v>0</v>
      </c>
      <c r="BF103" s="219">
        <f>IF(N103="snížená",J103,0)</f>
        <v>0</v>
      </c>
      <c r="BG103" s="219">
        <f>IF(N103="zákl. přenesená",J103,0)</f>
        <v>0</v>
      </c>
      <c r="BH103" s="219">
        <f>IF(N103="sníž. přenesená",J103,0)</f>
        <v>0</v>
      </c>
      <c r="BI103" s="219">
        <f>IF(N103="nulová",J103,0)</f>
        <v>0</v>
      </c>
      <c r="BJ103" s="16" t="s">
        <v>78</v>
      </c>
      <c r="BK103" s="219">
        <f>ROUND(I103*H103,2)</f>
        <v>0</v>
      </c>
      <c r="BL103" s="16" t="s">
        <v>131</v>
      </c>
      <c r="BM103" s="218" t="s">
        <v>132</v>
      </c>
    </row>
    <row r="104" s="2" customFormat="1">
      <c r="A104" s="37"/>
      <c r="B104" s="38"/>
      <c r="C104" s="39"/>
      <c r="D104" s="220" t="s">
        <v>133</v>
      </c>
      <c r="E104" s="39"/>
      <c r="F104" s="221" t="s">
        <v>134</v>
      </c>
      <c r="G104" s="39"/>
      <c r="H104" s="39"/>
      <c r="I104" s="222"/>
      <c r="J104" s="39"/>
      <c r="K104" s="39"/>
      <c r="L104" s="43"/>
      <c r="M104" s="223"/>
      <c r="N104" s="224"/>
      <c r="O104" s="83"/>
      <c r="P104" s="83"/>
      <c r="Q104" s="83"/>
      <c r="R104" s="83"/>
      <c r="S104" s="83"/>
      <c r="T104" s="84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  <c r="AT104" s="16" t="s">
        <v>133</v>
      </c>
      <c r="AU104" s="16" t="s">
        <v>80</v>
      </c>
    </row>
    <row r="105" s="13" customFormat="1">
      <c r="A105" s="13"/>
      <c r="B105" s="225"/>
      <c r="C105" s="226"/>
      <c r="D105" s="227" t="s">
        <v>135</v>
      </c>
      <c r="E105" s="228" t="s">
        <v>19</v>
      </c>
      <c r="F105" s="229" t="s">
        <v>136</v>
      </c>
      <c r="G105" s="226"/>
      <c r="H105" s="230">
        <v>124.2</v>
      </c>
      <c r="I105" s="231"/>
      <c r="J105" s="226"/>
      <c r="K105" s="226"/>
      <c r="L105" s="232"/>
      <c r="M105" s="233"/>
      <c r="N105" s="234"/>
      <c r="O105" s="234"/>
      <c r="P105" s="234"/>
      <c r="Q105" s="234"/>
      <c r="R105" s="234"/>
      <c r="S105" s="234"/>
      <c r="T105" s="235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36" t="s">
        <v>135</v>
      </c>
      <c r="AU105" s="236" t="s">
        <v>80</v>
      </c>
      <c r="AV105" s="13" t="s">
        <v>80</v>
      </c>
      <c r="AW105" s="13" t="s">
        <v>33</v>
      </c>
      <c r="AX105" s="13" t="s">
        <v>78</v>
      </c>
      <c r="AY105" s="236" t="s">
        <v>124</v>
      </c>
    </row>
    <row r="106" s="2" customFormat="1" ht="24.15" customHeight="1">
      <c r="A106" s="37"/>
      <c r="B106" s="38"/>
      <c r="C106" s="207" t="s">
        <v>80</v>
      </c>
      <c r="D106" s="207" t="s">
        <v>126</v>
      </c>
      <c r="E106" s="208" t="s">
        <v>137</v>
      </c>
      <c r="F106" s="209" t="s">
        <v>138</v>
      </c>
      <c r="G106" s="210" t="s">
        <v>129</v>
      </c>
      <c r="H106" s="211">
        <v>124.2</v>
      </c>
      <c r="I106" s="212"/>
      <c r="J106" s="213">
        <f>ROUND(I106*H106,2)</f>
        <v>0</v>
      </c>
      <c r="K106" s="209" t="s">
        <v>130</v>
      </c>
      <c r="L106" s="43"/>
      <c r="M106" s="214" t="s">
        <v>19</v>
      </c>
      <c r="N106" s="215" t="s">
        <v>43</v>
      </c>
      <c r="O106" s="83"/>
      <c r="P106" s="216">
        <f>O106*H106</f>
        <v>0</v>
      </c>
      <c r="Q106" s="216">
        <v>0</v>
      </c>
      <c r="R106" s="216">
        <f>Q106*H106</f>
        <v>0</v>
      </c>
      <c r="S106" s="216">
        <v>0</v>
      </c>
      <c r="T106" s="217">
        <f>S106*H106</f>
        <v>0</v>
      </c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  <c r="AR106" s="218" t="s">
        <v>131</v>
      </c>
      <c r="AT106" s="218" t="s">
        <v>126</v>
      </c>
      <c r="AU106" s="218" t="s">
        <v>80</v>
      </c>
      <c r="AY106" s="16" t="s">
        <v>124</v>
      </c>
      <c r="BE106" s="219">
        <f>IF(N106="základní",J106,0)</f>
        <v>0</v>
      </c>
      <c r="BF106" s="219">
        <f>IF(N106="snížená",J106,0)</f>
        <v>0</v>
      </c>
      <c r="BG106" s="219">
        <f>IF(N106="zákl. přenesená",J106,0)</f>
        <v>0</v>
      </c>
      <c r="BH106" s="219">
        <f>IF(N106="sníž. přenesená",J106,0)</f>
        <v>0</v>
      </c>
      <c r="BI106" s="219">
        <f>IF(N106="nulová",J106,0)</f>
        <v>0</v>
      </c>
      <c r="BJ106" s="16" t="s">
        <v>78</v>
      </c>
      <c r="BK106" s="219">
        <f>ROUND(I106*H106,2)</f>
        <v>0</v>
      </c>
      <c r="BL106" s="16" t="s">
        <v>131</v>
      </c>
      <c r="BM106" s="218" t="s">
        <v>139</v>
      </c>
    </row>
    <row r="107" s="2" customFormat="1">
      <c r="A107" s="37"/>
      <c r="B107" s="38"/>
      <c r="C107" s="39"/>
      <c r="D107" s="220" t="s">
        <v>133</v>
      </c>
      <c r="E107" s="39"/>
      <c r="F107" s="221" t="s">
        <v>140</v>
      </c>
      <c r="G107" s="39"/>
      <c r="H107" s="39"/>
      <c r="I107" s="222"/>
      <c r="J107" s="39"/>
      <c r="K107" s="39"/>
      <c r="L107" s="43"/>
      <c r="M107" s="223"/>
      <c r="N107" s="224"/>
      <c r="O107" s="83"/>
      <c r="P107" s="83"/>
      <c r="Q107" s="83"/>
      <c r="R107" s="83"/>
      <c r="S107" s="83"/>
      <c r="T107" s="84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  <c r="AT107" s="16" t="s">
        <v>133</v>
      </c>
      <c r="AU107" s="16" t="s">
        <v>80</v>
      </c>
    </row>
    <row r="108" s="13" customFormat="1">
      <c r="A108" s="13"/>
      <c r="B108" s="225"/>
      <c r="C108" s="226"/>
      <c r="D108" s="227" t="s">
        <v>135</v>
      </c>
      <c r="E108" s="228" t="s">
        <v>19</v>
      </c>
      <c r="F108" s="229" t="s">
        <v>136</v>
      </c>
      <c r="G108" s="226"/>
      <c r="H108" s="230">
        <v>124.2</v>
      </c>
      <c r="I108" s="231"/>
      <c r="J108" s="226"/>
      <c r="K108" s="226"/>
      <c r="L108" s="232"/>
      <c r="M108" s="233"/>
      <c r="N108" s="234"/>
      <c r="O108" s="234"/>
      <c r="P108" s="234"/>
      <c r="Q108" s="234"/>
      <c r="R108" s="234"/>
      <c r="S108" s="234"/>
      <c r="T108" s="235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36" t="s">
        <v>135</v>
      </c>
      <c r="AU108" s="236" t="s">
        <v>80</v>
      </c>
      <c r="AV108" s="13" t="s">
        <v>80</v>
      </c>
      <c r="AW108" s="13" t="s">
        <v>33</v>
      </c>
      <c r="AX108" s="13" t="s">
        <v>78</v>
      </c>
      <c r="AY108" s="236" t="s">
        <v>124</v>
      </c>
    </row>
    <row r="109" s="2" customFormat="1" ht="37.8" customHeight="1">
      <c r="A109" s="37"/>
      <c r="B109" s="38"/>
      <c r="C109" s="207" t="s">
        <v>141</v>
      </c>
      <c r="D109" s="207" t="s">
        <v>126</v>
      </c>
      <c r="E109" s="208" t="s">
        <v>142</v>
      </c>
      <c r="F109" s="209" t="s">
        <v>143</v>
      </c>
      <c r="G109" s="210" t="s">
        <v>129</v>
      </c>
      <c r="H109" s="211">
        <v>124.2</v>
      </c>
      <c r="I109" s="212"/>
      <c r="J109" s="213">
        <f>ROUND(I109*H109,2)</f>
        <v>0</v>
      </c>
      <c r="K109" s="209" t="s">
        <v>130</v>
      </c>
      <c r="L109" s="43"/>
      <c r="M109" s="214" t="s">
        <v>19</v>
      </c>
      <c r="N109" s="215" t="s">
        <v>43</v>
      </c>
      <c r="O109" s="83"/>
      <c r="P109" s="216">
        <f>O109*H109</f>
        <v>0</v>
      </c>
      <c r="Q109" s="216">
        <v>0</v>
      </c>
      <c r="R109" s="216">
        <f>Q109*H109</f>
        <v>0</v>
      </c>
      <c r="S109" s="216">
        <v>0</v>
      </c>
      <c r="T109" s="217">
        <f>S109*H109</f>
        <v>0</v>
      </c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  <c r="AR109" s="218" t="s">
        <v>131</v>
      </c>
      <c r="AT109" s="218" t="s">
        <v>126</v>
      </c>
      <c r="AU109" s="218" t="s">
        <v>80</v>
      </c>
      <c r="AY109" s="16" t="s">
        <v>124</v>
      </c>
      <c r="BE109" s="219">
        <f>IF(N109="základní",J109,0)</f>
        <v>0</v>
      </c>
      <c r="BF109" s="219">
        <f>IF(N109="snížená",J109,0)</f>
        <v>0</v>
      </c>
      <c r="BG109" s="219">
        <f>IF(N109="zákl. přenesená",J109,0)</f>
        <v>0</v>
      </c>
      <c r="BH109" s="219">
        <f>IF(N109="sníž. přenesená",J109,0)</f>
        <v>0</v>
      </c>
      <c r="BI109" s="219">
        <f>IF(N109="nulová",J109,0)</f>
        <v>0</v>
      </c>
      <c r="BJ109" s="16" t="s">
        <v>78</v>
      </c>
      <c r="BK109" s="219">
        <f>ROUND(I109*H109,2)</f>
        <v>0</v>
      </c>
      <c r="BL109" s="16" t="s">
        <v>131</v>
      </c>
      <c r="BM109" s="218" t="s">
        <v>144</v>
      </c>
    </row>
    <row r="110" s="2" customFormat="1">
      <c r="A110" s="37"/>
      <c r="B110" s="38"/>
      <c r="C110" s="39"/>
      <c r="D110" s="220" t="s">
        <v>133</v>
      </c>
      <c r="E110" s="39"/>
      <c r="F110" s="221" t="s">
        <v>145</v>
      </c>
      <c r="G110" s="39"/>
      <c r="H110" s="39"/>
      <c r="I110" s="222"/>
      <c r="J110" s="39"/>
      <c r="K110" s="39"/>
      <c r="L110" s="43"/>
      <c r="M110" s="223"/>
      <c r="N110" s="224"/>
      <c r="O110" s="83"/>
      <c r="P110" s="83"/>
      <c r="Q110" s="83"/>
      <c r="R110" s="83"/>
      <c r="S110" s="83"/>
      <c r="T110" s="84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  <c r="AT110" s="16" t="s">
        <v>133</v>
      </c>
      <c r="AU110" s="16" t="s">
        <v>80</v>
      </c>
    </row>
    <row r="111" s="13" customFormat="1">
      <c r="A111" s="13"/>
      <c r="B111" s="225"/>
      <c r="C111" s="226"/>
      <c r="D111" s="227" t="s">
        <v>135</v>
      </c>
      <c r="E111" s="228" t="s">
        <v>19</v>
      </c>
      <c r="F111" s="229" t="s">
        <v>136</v>
      </c>
      <c r="G111" s="226"/>
      <c r="H111" s="230">
        <v>124.2</v>
      </c>
      <c r="I111" s="231"/>
      <c r="J111" s="226"/>
      <c r="K111" s="226"/>
      <c r="L111" s="232"/>
      <c r="M111" s="233"/>
      <c r="N111" s="234"/>
      <c r="O111" s="234"/>
      <c r="P111" s="234"/>
      <c r="Q111" s="234"/>
      <c r="R111" s="234"/>
      <c r="S111" s="234"/>
      <c r="T111" s="235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36" t="s">
        <v>135</v>
      </c>
      <c r="AU111" s="236" t="s">
        <v>80</v>
      </c>
      <c r="AV111" s="13" t="s">
        <v>80</v>
      </c>
      <c r="AW111" s="13" t="s">
        <v>33</v>
      </c>
      <c r="AX111" s="13" t="s">
        <v>78</v>
      </c>
      <c r="AY111" s="236" t="s">
        <v>124</v>
      </c>
    </row>
    <row r="112" s="2" customFormat="1" ht="37.8" customHeight="1">
      <c r="A112" s="37"/>
      <c r="B112" s="38"/>
      <c r="C112" s="207" t="s">
        <v>131</v>
      </c>
      <c r="D112" s="207" t="s">
        <v>126</v>
      </c>
      <c r="E112" s="208" t="s">
        <v>146</v>
      </c>
      <c r="F112" s="209" t="s">
        <v>147</v>
      </c>
      <c r="G112" s="210" t="s">
        <v>129</v>
      </c>
      <c r="H112" s="211">
        <v>124.2</v>
      </c>
      <c r="I112" s="212"/>
      <c r="J112" s="213">
        <f>ROUND(I112*H112,2)</f>
        <v>0</v>
      </c>
      <c r="K112" s="209" t="s">
        <v>130</v>
      </c>
      <c r="L112" s="43"/>
      <c r="M112" s="214" t="s">
        <v>19</v>
      </c>
      <c r="N112" s="215" t="s">
        <v>43</v>
      </c>
      <c r="O112" s="83"/>
      <c r="P112" s="216">
        <f>O112*H112</f>
        <v>0</v>
      </c>
      <c r="Q112" s="216">
        <v>0</v>
      </c>
      <c r="R112" s="216">
        <f>Q112*H112</f>
        <v>0</v>
      </c>
      <c r="S112" s="216">
        <v>0</v>
      </c>
      <c r="T112" s="217">
        <f>S112*H112</f>
        <v>0</v>
      </c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  <c r="AR112" s="218" t="s">
        <v>131</v>
      </c>
      <c r="AT112" s="218" t="s">
        <v>126</v>
      </c>
      <c r="AU112" s="218" t="s">
        <v>80</v>
      </c>
      <c r="AY112" s="16" t="s">
        <v>124</v>
      </c>
      <c r="BE112" s="219">
        <f>IF(N112="základní",J112,0)</f>
        <v>0</v>
      </c>
      <c r="BF112" s="219">
        <f>IF(N112="snížená",J112,0)</f>
        <v>0</v>
      </c>
      <c r="BG112" s="219">
        <f>IF(N112="zákl. přenesená",J112,0)</f>
        <v>0</v>
      </c>
      <c r="BH112" s="219">
        <f>IF(N112="sníž. přenesená",J112,0)</f>
        <v>0</v>
      </c>
      <c r="BI112" s="219">
        <f>IF(N112="nulová",J112,0)</f>
        <v>0</v>
      </c>
      <c r="BJ112" s="16" t="s">
        <v>78</v>
      </c>
      <c r="BK112" s="219">
        <f>ROUND(I112*H112,2)</f>
        <v>0</v>
      </c>
      <c r="BL112" s="16" t="s">
        <v>131</v>
      </c>
      <c r="BM112" s="218" t="s">
        <v>148</v>
      </c>
    </row>
    <row r="113" s="2" customFormat="1">
      <c r="A113" s="37"/>
      <c r="B113" s="38"/>
      <c r="C113" s="39"/>
      <c r="D113" s="220" t="s">
        <v>133</v>
      </c>
      <c r="E113" s="39"/>
      <c r="F113" s="221" t="s">
        <v>149</v>
      </c>
      <c r="G113" s="39"/>
      <c r="H113" s="39"/>
      <c r="I113" s="222"/>
      <c r="J113" s="39"/>
      <c r="K113" s="39"/>
      <c r="L113" s="43"/>
      <c r="M113" s="223"/>
      <c r="N113" s="224"/>
      <c r="O113" s="83"/>
      <c r="P113" s="83"/>
      <c r="Q113" s="83"/>
      <c r="R113" s="83"/>
      <c r="S113" s="83"/>
      <c r="T113" s="84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  <c r="AT113" s="16" t="s">
        <v>133</v>
      </c>
      <c r="AU113" s="16" t="s">
        <v>80</v>
      </c>
    </row>
    <row r="114" s="13" customFormat="1">
      <c r="A114" s="13"/>
      <c r="B114" s="225"/>
      <c r="C114" s="226"/>
      <c r="D114" s="227" t="s">
        <v>135</v>
      </c>
      <c r="E114" s="228" t="s">
        <v>19</v>
      </c>
      <c r="F114" s="229" t="s">
        <v>136</v>
      </c>
      <c r="G114" s="226"/>
      <c r="H114" s="230">
        <v>124.2</v>
      </c>
      <c r="I114" s="231"/>
      <c r="J114" s="226"/>
      <c r="K114" s="226"/>
      <c r="L114" s="232"/>
      <c r="M114" s="233"/>
      <c r="N114" s="234"/>
      <c r="O114" s="234"/>
      <c r="P114" s="234"/>
      <c r="Q114" s="234"/>
      <c r="R114" s="234"/>
      <c r="S114" s="234"/>
      <c r="T114" s="235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36" t="s">
        <v>135</v>
      </c>
      <c r="AU114" s="236" t="s">
        <v>80</v>
      </c>
      <c r="AV114" s="13" t="s">
        <v>80</v>
      </c>
      <c r="AW114" s="13" t="s">
        <v>33</v>
      </c>
      <c r="AX114" s="13" t="s">
        <v>78</v>
      </c>
      <c r="AY114" s="236" t="s">
        <v>124</v>
      </c>
    </row>
    <row r="115" s="2" customFormat="1" ht="37.8" customHeight="1">
      <c r="A115" s="37"/>
      <c r="B115" s="38"/>
      <c r="C115" s="207" t="s">
        <v>150</v>
      </c>
      <c r="D115" s="207" t="s">
        <v>126</v>
      </c>
      <c r="E115" s="208" t="s">
        <v>151</v>
      </c>
      <c r="F115" s="209" t="s">
        <v>152</v>
      </c>
      <c r="G115" s="210" t="s">
        <v>129</v>
      </c>
      <c r="H115" s="211">
        <v>124.2</v>
      </c>
      <c r="I115" s="212"/>
      <c r="J115" s="213">
        <f>ROUND(I115*H115,2)</f>
        <v>0</v>
      </c>
      <c r="K115" s="209" t="s">
        <v>130</v>
      </c>
      <c r="L115" s="43"/>
      <c r="M115" s="214" t="s">
        <v>19</v>
      </c>
      <c r="N115" s="215" t="s">
        <v>43</v>
      </c>
      <c r="O115" s="83"/>
      <c r="P115" s="216">
        <f>O115*H115</f>
        <v>0</v>
      </c>
      <c r="Q115" s="216">
        <v>0</v>
      </c>
      <c r="R115" s="216">
        <f>Q115*H115</f>
        <v>0</v>
      </c>
      <c r="S115" s="216">
        <v>0</v>
      </c>
      <c r="T115" s="217">
        <f>S115*H115</f>
        <v>0</v>
      </c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  <c r="AR115" s="218" t="s">
        <v>131</v>
      </c>
      <c r="AT115" s="218" t="s">
        <v>126</v>
      </c>
      <c r="AU115" s="218" t="s">
        <v>80</v>
      </c>
      <c r="AY115" s="16" t="s">
        <v>124</v>
      </c>
      <c r="BE115" s="219">
        <f>IF(N115="základní",J115,0)</f>
        <v>0</v>
      </c>
      <c r="BF115" s="219">
        <f>IF(N115="snížená",J115,0)</f>
        <v>0</v>
      </c>
      <c r="BG115" s="219">
        <f>IF(N115="zákl. přenesená",J115,0)</f>
        <v>0</v>
      </c>
      <c r="BH115" s="219">
        <f>IF(N115="sníž. přenesená",J115,0)</f>
        <v>0</v>
      </c>
      <c r="BI115" s="219">
        <f>IF(N115="nulová",J115,0)</f>
        <v>0</v>
      </c>
      <c r="BJ115" s="16" t="s">
        <v>78</v>
      </c>
      <c r="BK115" s="219">
        <f>ROUND(I115*H115,2)</f>
        <v>0</v>
      </c>
      <c r="BL115" s="16" t="s">
        <v>131</v>
      </c>
      <c r="BM115" s="218" t="s">
        <v>153</v>
      </c>
    </row>
    <row r="116" s="2" customFormat="1">
      <c r="A116" s="37"/>
      <c r="B116" s="38"/>
      <c r="C116" s="39"/>
      <c r="D116" s="220" t="s">
        <v>133</v>
      </c>
      <c r="E116" s="39"/>
      <c r="F116" s="221" t="s">
        <v>154</v>
      </c>
      <c r="G116" s="39"/>
      <c r="H116" s="39"/>
      <c r="I116" s="222"/>
      <c r="J116" s="39"/>
      <c r="K116" s="39"/>
      <c r="L116" s="43"/>
      <c r="M116" s="223"/>
      <c r="N116" s="224"/>
      <c r="O116" s="83"/>
      <c r="P116" s="83"/>
      <c r="Q116" s="83"/>
      <c r="R116" s="83"/>
      <c r="S116" s="83"/>
      <c r="T116" s="84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  <c r="AT116" s="16" t="s">
        <v>133</v>
      </c>
      <c r="AU116" s="16" t="s">
        <v>80</v>
      </c>
    </row>
    <row r="117" s="13" customFormat="1">
      <c r="A117" s="13"/>
      <c r="B117" s="225"/>
      <c r="C117" s="226"/>
      <c r="D117" s="227" t="s">
        <v>135</v>
      </c>
      <c r="E117" s="228" t="s">
        <v>19</v>
      </c>
      <c r="F117" s="229" t="s">
        <v>136</v>
      </c>
      <c r="G117" s="226"/>
      <c r="H117" s="230">
        <v>124.2</v>
      </c>
      <c r="I117" s="231"/>
      <c r="J117" s="226"/>
      <c r="K117" s="226"/>
      <c r="L117" s="232"/>
      <c r="M117" s="233"/>
      <c r="N117" s="234"/>
      <c r="O117" s="234"/>
      <c r="P117" s="234"/>
      <c r="Q117" s="234"/>
      <c r="R117" s="234"/>
      <c r="S117" s="234"/>
      <c r="T117" s="235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36" t="s">
        <v>135</v>
      </c>
      <c r="AU117" s="236" t="s">
        <v>80</v>
      </c>
      <c r="AV117" s="13" t="s">
        <v>80</v>
      </c>
      <c r="AW117" s="13" t="s">
        <v>33</v>
      </c>
      <c r="AX117" s="13" t="s">
        <v>78</v>
      </c>
      <c r="AY117" s="236" t="s">
        <v>124</v>
      </c>
    </row>
    <row r="118" s="2" customFormat="1" ht="24.15" customHeight="1">
      <c r="A118" s="37"/>
      <c r="B118" s="38"/>
      <c r="C118" s="207" t="s">
        <v>155</v>
      </c>
      <c r="D118" s="207" t="s">
        <v>126</v>
      </c>
      <c r="E118" s="208" t="s">
        <v>156</v>
      </c>
      <c r="F118" s="209" t="s">
        <v>157</v>
      </c>
      <c r="G118" s="210" t="s">
        <v>158</v>
      </c>
      <c r="H118" s="211">
        <v>248.40000000000001</v>
      </c>
      <c r="I118" s="212"/>
      <c r="J118" s="213">
        <f>ROUND(I118*H118,2)</f>
        <v>0</v>
      </c>
      <c r="K118" s="209" t="s">
        <v>130</v>
      </c>
      <c r="L118" s="43"/>
      <c r="M118" s="214" t="s">
        <v>19</v>
      </c>
      <c r="N118" s="215" t="s">
        <v>43</v>
      </c>
      <c r="O118" s="83"/>
      <c r="P118" s="216">
        <f>O118*H118</f>
        <v>0</v>
      </c>
      <c r="Q118" s="216">
        <v>0</v>
      </c>
      <c r="R118" s="216">
        <f>Q118*H118</f>
        <v>0</v>
      </c>
      <c r="S118" s="216">
        <v>0</v>
      </c>
      <c r="T118" s="217">
        <f>S118*H118</f>
        <v>0</v>
      </c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  <c r="AR118" s="218" t="s">
        <v>131</v>
      </c>
      <c r="AT118" s="218" t="s">
        <v>126</v>
      </c>
      <c r="AU118" s="218" t="s">
        <v>80</v>
      </c>
      <c r="AY118" s="16" t="s">
        <v>124</v>
      </c>
      <c r="BE118" s="219">
        <f>IF(N118="základní",J118,0)</f>
        <v>0</v>
      </c>
      <c r="BF118" s="219">
        <f>IF(N118="snížená",J118,0)</f>
        <v>0</v>
      </c>
      <c r="BG118" s="219">
        <f>IF(N118="zákl. přenesená",J118,0)</f>
        <v>0</v>
      </c>
      <c r="BH118" s="219">
        <f>IF(N118="sníž. přenesená",J118,0)</f>
        <v>0</v>
      </c>
      <c r="BI118" s="219">
        <f>IF(N118="nulová",J118,0)</f>
        <v>0</v>
      </c>
      <c r="BJ118" s="16" t="s">
        <v>78</v>
      </c>
      <c r="BK118" s="219">
        <f>ROUND(I118*H118,2)</f>
        <v>0</v>
      </c>
      <c r="BL118" s="16" t="s">
        <v>131</v>
      </c>
      <c r="BM118" s="218" t="s">
        <v>159</v>
      </c>
    </row>
    <row r="119" s="2" customFormat="1">
      <c r="A119" s="37"/>
      <c r="B119" s="38"/>
      <c r="C119" s="39"/>
      <c r="D119" s="220" t="s">
        <v>133</v>
      </c>
      <c r="E119" s="39"/>
      <c r="F119" s="221" t="s">
        <v>160</v>
      </c>
      <c r="G119" s="39"/>
      <c r="H119" s="39"/>
      <c r="I119" s="222"/>
      <c r="J119" s="39"/>
      <c r="K119" s="39"/>
      <c r="L119" s="43"/>
      <c r="M119" s="223"/>
      <c r="N119" s="224"/>
      <c r="O119" s="83"/>
      <c r="P119" s="83"/>
      <c r="Q119" s="83"/>
      <c r="R119" s="83"/>
      <c r="S119" s="83"/>
      <c r="T119" s="84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  <c r="AT119" s="16" t="s">
        <v>133</v>
      </c>
      <c r="AU119" s="16" t="s">
        <v>80</v>
      </c>
    </row>
    <row r="120" s="13" customFormat="1">
      <c r="A120" s="13"/>
      <c r="B120" s="225"/>
      <c r="C120" s="226"/>
      <c r="D120" s="227" t="s">
        <v>135</v>
      </c>
      <c r="E120" s="228" t="s">
        <v>19</v>
      </c>
      <c r="F120" s="229" t="s">
        <v>161</v>
      </c>
      <c r="G120" s="226"/>
      <c r="H120" s="230">
        <v>248.40000000000001</v>
      </c>
      <c r="I120" s="231"/>
      <c r="J120" s="226"/>
      <c r="K120" s="226"/>
      <c r="L120" s="232"/>
      <c r="M120" s="233"/>
      <c r="N120" s="234"/>
      <c r="O120" s="234"/>
      <c r="P120" s="234"/>
      <c r="Q120" s="234"/>
      <c r="R120" s="234"/>
      <c r="S120" s="234"/>
      <c r="T120" s="235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36" t="s">
        <v>135</v>
      </c>
      <c r="AU120" s="236" t="s">
        <v>80</v>
      </c>
      <c r="AV120" s="13" t="s">
        <v>80</v>
      </c>
      <c r="AW120" s="13" t="s">
        <v>33</v>
      </c>
      <c r="AX120" s="13" t="s">
        <v>78</v>
      </c>
      <c r="AY120" s="236" t="s">
        <v>124</v>
      </c>
    </row>
    <row r="121" s="2" customFormat="1" ht="24.15" customHeight="1">
      <c r="A121" s="37"/>
      <c r="B121" s="38"/>
      <c r="C121" s="207" t="s">
        <v>162</v>
      </c>
      <c r="D121" s="207" t="s">
        <v>126</v>
      </c>
      <c r="E121" s="208" t="s">
        <v>163</v>
      </c>
      <c r="F121" s="209" t="s">
        <v>164</v>
      </c>
      <c r="G121" s="210" t="s">
        <v>129</v>
      </c>
      <c r="H121" s="211">
        <v>124.2</v>
      </c>
      <c r="I121" s="212"/>
      <c r="J121" s="213">
        <f>ROUND(I121*H121,2)</f>
        <v>0</v>
      </c>
      <c r="K121" s="209" t="s">
        <v>130</v>
      </c>
      <c r="L121" s="43"/>
      <c r="M121" s="214" t="s">
        <v>19</v>
      </c>
      <c r="N121" s="215" t="s">
        <v>43</v>
      </c>
      <c r="O121" s="83"/>
      <c r="P121" s="216">
        <f>O121*H121</f>
        <v>0</v>
      </c>
      <c r="Q121" s="216">
        <v>0</v>
      </c>
      <c r="R121" s="216">
        <f>Q121*H121</f>
        <v>0</v>
      </c>
      <c r="S121" s="216">
        <v>0</v>
      </c>
      <c r="T121" s="217">
        <f>S121*H121</f>
        <v>0</v>
      </c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R121" s="218" t="s">
        <v>131</v>
      </c>
      <c r="AT121" s="218" t="s">
        <v>126</v>
      </c>
      <c r="AU121" s="218" t="s">
        <v>80</v>
      </c>
      <c r="AY121" s="16" t="s">
        <v>124</v>
      </c>
      <c r="BE121" s="219">
        <f>IF(N121="základní",J121,0)</f>
        <v>0</v>
      </c>
      <c r="BF121" s="219">
        <f>IF(N121="snížená",J121,0)</f>
        <v>0</v>
      </c>
      <c r="BG121" s="219">
        <f>IF(N121="zákl. přenesená",J121,0)</f>
        <v>0</v>
      </c>
      <c r="BH121" s="219">
        <f>IF(N121="sníž. přenesená",J121,0)</f>
        <v>0</v>
      </c>
      <c r="BI121" s="219">
        <f>IF(N121="nulová",J121,0)</f>
        <v>0</v>
      </c>
      <c r="BJ121" s="16" t="s">
        <v>78</v>
      </c>
      <c r="BK121" s="219">
        <f>ROUND(I121*H121,2)</f>
        <v>0</v>
      </c>
      <c r="BL121" s="16" t="s">
        <v>131</v>
      </c>
      <c r="BM121" s="218" t="s">
        <v>165</v>
      </c>
    </row>
    <row r="122" s="2" customFormat="1">
      <c r="A122" s="37"/>
      <c r="B122" s="38"/>
      <c r="C122" s="39"/>
      <c r="D122" s="220" t="s">
        <v>133</v>
      </c>
      <c r="E122" s="39"/>
      <c r="F122" s="221" t="s">
        <v>166</v>
      </c>
      <c r="G122" s="39"/>
      <c r="H122" s="39"/>
      <c r="I122" s="222"/>
      <c r="J122" s="39"/>
      <c r="K122" s="39"/>
      <c r="L122" s="43"/>
      <c r="M122" s="223"/>
      <c r="N122" s="224"/>
      <c r="O122" s="83"/>
      <c r="P122" s="83"/>
      <c r="Q122" s="83"/>
      <c r="R122" s="83"/>
      <c r="S122" s="83"/>
      <c r="T122" s="84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T122" s="16" t="s">
        <v>133</v>
      </c>
      <c r="AU122" s="16" t="s">
        <v>80</v>
      </c>
    </row>
    <row r="123" s="13" customFormat="1">
      <c r="A123" s="13"/>
      <c r="B123" s="225"/>
      <c r="C123" s="226"/>
      <c r="D123" s="227" t="s">
        <v>135</v>
      </c>
      <c r="E123" s="228" t="s">
        <v>19</v>
      </c>
      <c r="F123" s="229" t="s">
        <v>136</v>
      </c>
      <c r="G123" s="226"/>
      <c r="H123" s="230">
        <v>124.2</v>
      </c>
      <c r="I123" s="231"/>
      <c r="J123" s="226"/>
      <c r="K123" s="226"/>
      <c r="L123" s="232"/>
      <c r="M123" s="233"/>
      <c r="N123" s="234"/>
      <c r="O123" s="234"/>
      <c r="P123" s="234"/>
      <c r="Q123" s="234"/>
      <c r="R123" s="234"/>
      <c r="S123" s="234"/>
      <c r="T123" s="235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36" t="s">
        <v>135</v>
      </c>
      <c r="AU123" s="236" t="s">
        <v>80</v>
      </c>
      <c r="AV123" s="13" t="s">
        <v>80</v>
      </c>
      <c r="AW123" s="13" t="s">
        <v>33</v>
      </c>
      <c r="AX123" s="13" t="s">
        <v>78</v>
      </c>
      <c r="AY123" s="236" t="s">
        <v>124</v>
      </c>
    </row>
    <row r="124" s="2" customFormat="1" ht="24.15" customHeight="1">
      <c r="A124" s="37"/>
      <c r="B124" s="38"/>
      <c r="C124" s="207" t="s">
        <v>167</v>
      </c>
      <c r="D124" s="207" t="s">
        <v>126</v>
      </c>
      <c r="E124" s="208" t="s">
        <v>168</v>
      </c>
      <c r="F124" s="209" t="s">
        <v>169</v>
      </c>
      <c r="G124" s="210" t="s">
        <v>129</v>
      </c>
      <c r="H124" s="211">
        <v>55.890000000000001</v>
      </c>
      <c r="I124" s="212"/>
      <c r="J124" s="213">
        <f>ROUND(I124*H124,2)</f>
        <v>0</v>
      </c>
      <c r="K124" s="209" t="s">
        <v>130</v>
      </c>
      <c r="L124" s="43"/>
      <c r="M124" s="214" t="s">
        <v>19</v>
      </c>
      <c r="N124" s="215" t="s">
        <v>43</v>
      </c>
      <c r="O124" s="83"/>
      <c r="P124" s="216">
        <f>O124*H124</f>
        <v>0</v>
      </c>
      <c r="Q124" s="216">
        <v>0</v>
      </c>
      <c r="R124" s="216">
        <f>Q124*H124</f>
        <v>0</v>
      </c>
      <c r="S124" s="216">
        <v>0</v>
      </c>
      <c r="T124" s="217">
        <f>S124*H124</f>
        <v>0</v>
      </c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R124" s="218" t="s">
        <v>131</v>
      </c>
      <c r="AT124" s="218" t="s">
        <v>126</v>
      </c>
      <c r="AU124" s="218" t="s">
        <v>80</v>
      </c>
      <c r="AY124" s="16" t="s">
        <v>124</v>
      </c>
      <c r="BE124" s="219">
        <f>IF(N124="základní",J124,0)</f>
        <v>0</v>
      </c>
      <c r="BF124" s="219">
        <f>IF(N124="snížená",J124,0)</f>
        <v>0</v>
      </c>
      <c r="BG124" s="219">
        <f>IF(N124="zákl. přenesená",J124,0)</f>
        <v>0</v>
      </c>
      <c r="BH124" s="219">
        <f>IF(N124="sníž. přenesená",J124,0)</f>
        <v>0</v>
      </c>
      <c r="BI124" s="219">
        <f>IF(N124="nulová",J124,0)</f>
        <v>0</v>
      </c>
      <c r="BJ124" s="16" t="s">
        <v>78</v>
      </c>
      <c r="BK124" s="219">
        <f>ROUND(I124*H124,2)</f>
        <v>0</v>
      </c>
      <c r="BL124" s="16" t="s">
        <v>131</v>
      </c>
      <c r="BM124" s="218" t="s">
        <v>170</v>
      </c>
    </row>
    <row r="125" s="2" customFormat="1">
      <c r="A125" s="37"/>
      <c r="B125" s="38"/>
      <c r="C125" s="39"/>
      <c r="D125" s="220" t="s">
        <v>133</v>
      </c>
      <c r="E125" s="39"/>
      <c r="F125" s="221" t="s">
        <v>171</v>
      </c>
      <c r="G125" s="39"/>
      <c r="H125" s="39"/>
      <c r="I125" s="222"/>
      <c r="J125" s="39"/>
      <c r="K125" s="39"/>
      <c r="L125" s="43"/>
      <c r="M125" s="223"/>
      <c r="N125" s="224"/>
      <c r="O125" s="83"/>
      <c r="P125" s="83"/>
      <c r="Q125" s="83"/>
      <c r="R125" s="83"/>
      <c r="S125" s="83"/>
      <c r="T125" s="84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T125" s="16" t="s">
        <v>133</v>
      </c>
      <c r="AU125" s="16" t="s">
        <v>80</v>
      </c>
    </row>
    <row r="126" s="13" customFormat="1">
      <c r="A126" s="13"/>
      <c r="B126" s="225"/>
      <c r="C126" s="226"/>
      <c r="D126" s="227" t="s">
        <v>135</v>
      </c>
      <c r="E126" s="228" t="s">
        <v>19</v>
      </c>
      <c r="F126" s="229" t="s">
        <v>172</v>
      </c>
      <c r="G126" s="226"/>
      <c r="H126" s="230">
        <v>55.890000000000001</v>
      </c>
      <c r="I126" s="231"/>
      <c r="J126" s="226"/>
      <c r="K126" s="226"/>
      <c r="L126" s="232"/>
      <c r="M126" s="233"/>
      <c r="N126" s="234"/>
      <c r="O126" s="234"/>
      <c r="P126" s="234"/>
      <c r="Q126" s="234"/>
      <c r="R126" s="234"/>
      <c r="S126" s="234"/>
      <c r="T126" s="235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36" t="s">
        <v>135</v>
      </c>
      <c r="AU126" s="236" t="s">
        <v>80</v>
      </c>
      <c r="AV126" s="13" t="s">
        <v>80</v>
      </c>
      <c r="AW126" s="13" t="s">
        <v>33</v>
      </c>
      <c r="AX126" s="13" t="s">
        <v>78</v>
      </c>
      <c r="AY126" s="236" t="s">
        <v>124</v>
      </c>
    </row>
    <row r="127" s="2" customFormat="1" ht="16.5" customHeight="1">
      <c r="A127" s="37"/>
      <c r="B127" s="38"/>
      <c r="C127" s="237" t="s">
        <v>173</v>
      </c>
      <c r="D127" s="237" t="s">
        <v>174</v>
      </c>
      <c r="E127" s="238" t="s">
        <v>175</v>
      </c>
      <c r="F127" s="239" t="s">
        <v>176</v>
      </c>
      <c r="G127" s="240" t="s">
        <v>158</v>
      </c>
      <c r="H127" s="241">
        <v>111.78</v>
      </c>
      <c r="I127" s="242"/>
      <c r="J127" s="243">
        <f>ROUND(I127*H127,2)</f>
        <v>0</v>
      </c>
      <c r="K127" s="239" t="s">
        <v>130</v>
      </c>
      <c r="L127" s="244"/>
      <c r="M127" s="245" t="s">
        <v>19</v>
      </c>
      <c r="N127" s="246" t="s">
        <v>43</v>
      </c>
      <c r="O127" s="83"/>
      <c r="P127" s="216">
        <f>O127*H127</f>
        <v>0</v>
      </c>
      <c r="Q127" s="216">
        <v>1</v>
      </c>
      <c r="R127" s="216">
        <f>Q127*H127</f>
        <v>111.78</v>
      </c>
      <c r="S127" s="216">
        <v>0</v>
      </c>
      <c r="T127" s="217">
        <f>S127*H127</f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218" t="s">
        <v>167</v>
      </c>
      <c r="AT127" s="218" t="s">
        <v>174</v>
      </c>
      <c r="AU127" s="218" t="s">
        <v>80</v>
      </c>
      <c r="AY127" s="16" t="s">
        <v>124</v>
      </c>
      <c r="BE127" s="219">
        <f>IF(N127="základní",J127,0)</f>
        <v>0</v>
      </c>
      <c r="BF127" s="219">
        <f>IF(N127="snížená",J127,0)</f>
        <v>0</v>
      </c>
      <c r="BG127" s="219">
        <f>IF(N127="zákl. přenesená",J127,0)</f>
        <v>0</v>
      </c>
      <c r="BH127" s="219">
        <f>IF(N127="sníž. přenesená",J127,0)</f>
        <v>0</v>
      </c>
      <c r="BI127" s="219">
        <f>IF(N127="nulová",J127,0)</f>
        <v>0</v>
      </c>
      <c r="BJ127" s="16" t="s">
        <v>78</v>
      </c>
      <c r="BK127" s="219">
        <f>ROUND(I127*H127,2)</f>
        <v>0</v>
      </c>
      <c r="BL127" s="16" t="s">
        <v>131</v>
      </c>
      <c r="BM127" s="218" t="s">
        <v>177</v>
      </c>
    </row>
    <row r="128" s="13" customFormat="1">
      <c r="A128" s="13"/>
      <c r="B128" s="225"/>
      <c r="C128" s="226"/>
      <c r="D128" s="227" t="s">
        <v>135</v>
      </c>
      <c r="E128" s="228" t="s">
        <v>19</v>
      </c>
      <c r="F128" s="229" t="s">
        <v>178</v>
      </c>
      <c r="G128" s="226"/>
      <c r="H128" s="230">
        <v>111.78</v>
      </c>
      <c r="I128" s="231"/>
      <c r="J128" s="226"/>
      <c r="K128" s="226"/>
      <c r="L128" s="232"/>
      <c r="M128" s="233"/>
      <c r="N128" s="234"/>
      <c r="O128" s="234"/>
      <c r="P128" s="234"/>
      <c r="Q128" s="234"/>
      <c r="R128" s="234"/>
      <c r="S128" s="234"/>
      <c r="T128" s="235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36" t="s">
        <v>135</v>
      </c>
      <c r="AU128" s="236" t="s">
        <v>80</v>
      </c>
      <c r="AV128" s="13" t="s">
        <v>80</v>
      </c>
      <c r="AW128" s="13" t="s">
        <v>33</v>
      </c>
      <c r="AX128" s="13" t="s">
        <v>78</v>
      </c>
      <c r="AY128" s="236" t="s">
        <v>124</v>
      </c>
    </row>
    <row r="129" s="2" customFormat="1" ht="33" customHeight="1">
      <c r="A129" s="37"/>
      <c r="B129" s="38"/>
      <c r="C129" s="207" t="s">
        <v>179</v>
      </c>
      <c r="D129" s="207" t="s">
        <v>126</v>
      </c>
      <c r="E129" s="208" t="s">
        <v>180</v>
      </c>
      <c r="F129" s="209" t="s">
        <v>181</v>
      </c>
      <c r="G129" s="210" t="s">
        <v>129</v>
      </c>
      <c r="H129" s="211">
        <v>55.890000000000001</v>
      </c>
      <c r="I129" s="212"/>
      <c r="J129" s="213">
        <f>ROUND(I129*H129,2)</f>
        <v>0</v>
      </c>
      <c r="K129" s="209" t="s">
        <v>130</v>
      </c>
      <c r="L129" s="43"/>
      <c r="M129" s="214" t="s">
        <v>19</v>
      </c>
      <c r="N129" s="215" t="s">
        <v>43</v>
      </c>
      <c r="O129" s="83"/>
      <c r="P129" s="216">
        <f>O129*H129</f>
        <v>0</v>
      </c>
      <c r="Q129" s="216">
        <v>0</v>
      </c>
      <c r="R129" s="216">
        <f>Q129*H129</f>
        <v>0</v>
      </c>
      <c r="S129" s="216">
        <v>0</v>
      </c>
      <c r="T129" s="217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218" t="s">
        <v>131</v>
      </c>
      <c r="AT129" s="218" t="s">
        <v>126</v>
      </c>
      <c r="AU129" s="218" t="s">
        <v>80</v>
      </c>
      <c r="AY129" s="16" t="s">
        <v>124</v>
      </c>
      <c r="BE129" s="219">
        <f>IF(N129="základní",J129,0)</f>
        <v>0</v>
      </c>
      <c r="BF129" s="219">
        <f>IF(N129="snížená",J129,0)</f>
        <v>0</v>
      </c>
      <c r="BG129" s="219">
        <f>IF(N129="zákl. přenesená",J129,0)</f>
        <v>0</v>
      </c>
      <c r="BH129" s="219">
        <f>IF(N129="sníž. přenesená",J129,0)</f>
        <v>0</v>
      </c>
      <c r="BI129" s="219">
        <f>IF(N129="nulová",J129,0)</f>
        <v>0</v>
      </c>
      <c r="BJ129" s="16" t="s">
        <v>78</v>
      </c>
      <c r="BK129" s="219">
        <f>ROUND(I129*H129,2)</f>
        <v>0</v>
      </c>
      <c r="BL129" s="16" t="s">
        <v>131</v>
      </c>
      <c r="BM129" s="218" t="s">
        <v>182</v>
      </c>
    </row>
    <row r="130" s="2" customFormat="1">
      <c r="A130" s="37"/>
      <c r="B130" s="38"/>
      <c r="C130" s="39"/>
      <c r="D130" s="220" t="s">
        <v>133</v>
      </c>
      <c r="E130" s="39"/>
      <c r="F130" s="221" t="s">
        <v>183</v>
      </c>
      <c r="G130" s="39"/>
      <c r="H130" s="39"/>
      <c r="I130" s="222"/>
      <c r="J130" s="39"/>
      <c r="K130" s="39"/>
      <c r="L130" s="43"/>
      <c r="M130" s="223"/>
      <c r="N130" s="224"/>
      <c r="O130" s="83"/>
      <c r="P130" s="83"/>
      <c r="Q130" s="83"/>
      <c r="R130" s="83"/>
      <c r="S130" s="83"/>
      <c r="T130" s="84"/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T130" s="16" t="s">
        <v>133</v>
      </c>
      <c r="AU130" s="16" t="s">
        <v>80</v>
      </c>
    </row>
    <row r="131" s="13" customFormat="1">
      <c r="A131" s="13"/>
      <c r="B131" s="225"/>
      <c r="C131" s="226"/>
      <c r="D131" s="227" t="s">
        <v>135</v>
      </c>
      <c r="E131" s="228" t="s">
        <v>19</v>
      </c>
      <c r="F131" s="229" t="s">
        <v>172</v>
      </c>
      <c r="G131" s="226"/>
      <c r="H131" s="230">
        <v>55.890000000000001</v>
      </c>
      <c r="I131" s="231"/>
      <c r="J131" s="226"/>
      <c r="K131" s="226"/>
      <c r="L131" s="232"/>
      <c r="M131" s="233"/>
      <c r="N131" s="234"/>
      <c r="O131" s="234"/>
      <c r="P131" s="234"/>
      <c r="Q131" s="234"/>
      <c r="R131" s="234"/>
      <c r="S131" s="234"/>
      <c r="T131" s="235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36" t="s">
        <v>135</v>
      </c>
      <c r="AU131" s="236" t="s">
        <v>80</v>
      </c>
      <c r="AV131" s="13" t="s">
        <v>80</v>
      </c>
      <c r="AW131" s="13" t="s">
        <v>33</v>
      </c>
      <c r="AX131" s="13" t="s">
        <v>78</v>
      </c>
      <c r="AY131" s="236" t="s">
        <v>124</v>
      </c>
    </row>
    <row r="132" s="2" customFormat="1" ht="16.5" customHeight="1">
      <c r="A132" s="37"/>
      <c r="B132" s="38"/>
      <c r="C132" s="237" t="s">
        <v>184</v>
      </c>
      <c r="D132" s="237" t="s">
        <v>174</v>
      </c>
      <c r="E132" s="238" t="s">
        <v>185</v>
      </c>
      <c r="F132" s="239" t="s">
        <v>186</v>
      </c>
      <c r="G132" s="240" t="s">
        <v>158</v>
      </c>
      <c r="H132" s="241">
        <v>111.78</v>
      </c>
      <c r="I132" s="242"/>
      <c r="J132" s="243">
        <f>ROUND(I132*H132,2)</f>
        <v>0</v>
      </c>
      <c r="K132" s="239" t="s">
        <v>130</v>
      </c>
      <c r="L132" s="244"/>
      <c r="M132" s="245" t="s">
        <v>19</v>
      </c>
      <c r="N132" s="246" t="s">
        <v>43</v>
      </c>
      <c r="O132" s="83"/>
      <c r="P132" s="216">
        <f>O132*H132</f>
        <v>0</v>
      </c>
      <c r="Q132" s="216">
        <v>1</v>
      </c>
      <c r="R132" s="216">
        <f>Q132*H132</f>
        <v>111.78</v>
      </c>
      <c r="S132" s="216">
        <v>0</v>
      </c>
      <c r="T132" s="217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218" t="s">
        <v>167</v>
      </c>
      <c r="AT132" s="218" t="s">
        <v>174</v>
      </c>
      <c r="AU132" s="218" t="s">
        <v>80</v>
      </c>
      <c r="AY132" s="16" t="s">
        <v>124</v>
      </c>
      <c r="BE132" s="219">
        <f>IF(N132="základní",J132,0)</f>
        <v>0</v>
      </c>
      <c r="BF132" s="219">
        <f>IF(N132="snížená",J132,0)</f>
        <v>0</v>
      </c>
      <c r="BG132" s="219">
        <f>IF(N132="zákl. přenesená",J132,0)</f>
        <v>0</v>
      </c>
      <c r="BH132" s="219">
        <f>IF(N132="sníž. přenesená",J132,0)</f>
        <v>0</v>
      </c>
      <c r="BI132" s="219">
        <f>IF(N132="nulová",J132,0)</f>
        <v>0</v>
      </c>
      <c r="BJ132" s="16" t="s">
        <v>78</v>
      </c>
      <c r="BK132" s="219">
        <f>ROUND(I132*H132,2)</f>
        <v>0</v>
      </c>
      <c r="BL132" s="16" t="s">
        <v>131</v>
      </c>
      <c r="BM132" s="218" t="s">
        <v>187</v>
      </c>
    </row>
    <row r="133" s="13" customFormat="1">
      <c r="A133" s="13"/>
      <c r="B133" s="225"/>
      <c r="C133" s="226"/>
      <c r="D133" s="227" t="s">
        <v>135</v>
      </c>
      <c r="E133" s="228" t="s">
        <v>19</v>
      </c>
      <c r="F133" s="229" t="s">
        <v>178</v>
      </c>
      <c r="G133" s="226"/>
      <c r="H133" s="230">
        <v>111.78</v>
      </c>
      <c r="I133" s="231"/>
      <c r="J133" s="226"/>
      <c r="K133" s="226"/>
      <c r="L133" s="232"/>
      <c r="M133" s="233"/>
      <c r="N133" s="234"/>
      <c r="O133" s="234"/>
      <c r="P133" s="234"/>
      <c r="Q133" s="234"/>
      <c r="R133" s="234"/>
      <c r="S133" s="234"/>
      <c r="T133" s="235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36" t="s">
        <v>135</v>
      </c>
      <c r="AU133" s="236" t="s">
        <v>80</v>
      </c>
      <c r="AV133" s="13" t="s">
        <v>80</v>
      </c>
      <c r="AW133" s="13" t="s">
        <v>33</v>
      </c>
      <c r="AX133" s="13" t="s">
        <v>78</v>
      </c>
      <c r="AY133" s="236" t="s">
        <v>124</v>
      </c>
    </row>
    <row r="134" s="12" customFormat="1" ht="22.8" customHeight="1">
      <c r="A134" s="12"/>
      <c r="B134" s="191"/>
      <c r="C134" s="192"/>
      <c r="D134" s="193" t="s">
        <v>71</v>
      </c>
      <c r="E134" s="205" t="s">
        <v>141</v>
      </c>
      <c r="F134" s="205" t="s">
        <v>188</v>
      </c>
      <c r="G134" s="192"/>
      <c r="H134" s="192"/>
      <c r="I134" s="195"/>
      <c r="J134" s="206">
        <f>BK134</f>
        <v>0</v>
      </c>
      <c r="K134" s="192"/>
      <c r="L134" s="197"/>
      <c r="M134" s="198"/>
      <c r="N134" s="199"/>
      <c r="O134" s="199"/>
      <c r="P134" s="200">
        <f>SUM(P135:P144)</f>
        <v>0</v>
      </c>
      <c r="Q134" s="199"/>
      <c r="R134" s="200">
        <f>SUM(R135:R144)</f>
        <v>0.42999999999999999</v>
      </c>
      <c r="S134" s="199"/>
      <c r="T134" s="201">
        <f>SUM(T135:T144)</f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02" t="s">
        <v>78</v>
      </c>
      <c r="AT134" s="203" t="s">
        <v>71</v>
      </c>
      <c r="AU134" s="203" t="s">
        <v>78</v>
      </c>
      <c r="AY134" s="202" t="s">
        <v>124</v>
      </c>
      <c r="BK134" s="204">
        <f>SUM(BK135:BK144)</f>
        <v>0</v>
      </c>
    </row>
    <row r="135" s="2" customFormat="1" ht="24.15" customHeight="1">
      <c r="A135" s="37"/>
      <c r="B135" s="38"/>
      <c r="C135" s="207" t="s">
        <v>189</v>
      </c>
      <c r="D135" s="207" t="s">
        <v>126</v>
      </c>
      <c r="E135" s="208" t="s">
        <v>190</v>
      </c>
      <c r="F135" s="209" t="s">
        <v>191</v>
      </c>
      <c r="G135" s="210" t="s">
        <v>192</v>
      </c>
      <c r="H135" s="211">
        <v>1</v>
      </c>
      <c r="I135" s="212"/>
      <c r="J135" s="213">
        <f>ROUND(I135*H135,2)</f>
        <v>0</v>
      </c>
      <c r="K135" s="209" t="s">
        <v>130</v>
      </c>
      <c r="L135" s="43"/>
      <c r="M135" s="214" t="s">
        <v>19</v>
      </c>
      <c r="N135" s="215" t="s">
        <v>43</v>
      </c>
      <c r="O135" s="83"/>
      <c r="P135" s="216">
        <f>O135*H135</f>
        <v>0</v>
      </c>
      <c r="Q135" s="216">
        <v>0</v>
      </c>
      <c r="R135" s="216">
        <f>Q135*H135</f>
        <v>0</v>
      </c>
      <c r="S135" s="216">
        <v>0</v>
      </c>
      <c r="T135" s="217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18" t="s">
        <v>131</v>
      </c>
      <c r="AT135" s="218" t="s">
        <v>126</v>
      </c>
      <c r="AU135" s="218" t="s">
        <v>80</v>
      </c>
      <c r="AY135" s="16" t="s">
        <v>124</v>
      </c>
      <c r="BE135" s="219">
        <f>IF(N135="základní",J135,0)</f>
        <v>0</v>
      </c>
      <c r="BF135" s="219">
        <f>IF(N135="snížená",J135,0)</f>
        <v>0</v>
      </c>
      <c r="BG135" s="219">
        <f>IF(N135="zákl. přenesená",J135,0)</f>
        <v>0</v>
      </c>
      <c r="BH135" s="219">
        <f>IF(N135="sníž. přenesená",J135,0)</f>
        <v>0</v>
      </c>
      <c r="BI135" s="219">
        <f>IF(N135="nulová",J135,0)</f>
        <v>0</v>
      </c>
      <c r="BJ135" s="16" t="s">
        <v>78</v>
      </c>
      <c r="BK135" s="219">
        <f>ROUND(I135*H135,2)</f>
        <v>0</v>
      </c>
      <c r="BL135" s="16" t="s">
        <v>131</v>
      </c>
      <c r="BM135" s="218" t="s">
        <v>193</v>
      </c>
    </row>
    <row r="136" s="2" customFormat="1">
      <c r="A136" s="37"/>
      <c r="B136" s="38"/>
      <c r="C136" s="39"/>
      <c r="D136" s="220" t="s">
        <v>133</v>
      </c>
      <c r="E136" s="39"/>
      <c r="F136" s="221" t="s">
        <v>194</v>
      </c>
      <c r="G136" s="39"/>
      <c r="H136" s="39"/>
      <c r="I136" s="222"/>
      <c r="J136" s="39"/>
      <c r="K136" s="39"/>
      <c r="L136" s="43"/>
      <c r="M136" s="223"/>
      <c r="N136" s="224"/>
      <c r="O136" s="83"/>
      <c r="P136" s="83"/>
      <c r="Q136" s="83"/>
      <c r="R136" s="83"/>
      <c r="S136" s="83"/>
      <c r="T136" s="84"/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T136" s="16" t="s">
        <v>133</v>
      </c>
      <c r="AU136" s="16" t="s">
        <v>80</v>
      </c>
    </row>
    <row r="137" s="13" customFormat="1">
      <c r="A137" s="13"/>
      <c r="B137" s="225"/>
      <c r="C137" s="226"/>
      <c r="D137" s="227" t="s">
        <v>135</v>
      </c>
      <c r="E137" s="228" t="s">
        <v>19</v>
      </c>
      <c r="F137" s="229" t="s">
        <v>78</v>
      </c>
      <c r="G137" s="226"/>
      <c r="H137" s="230">
        <v>1</v>
      </c>
      <c r="I137" s="231"/>
      <c r="J137" s="226"/>
      <c r="K137" s="226"/>
      <c r="L137" s="232"/>
      <c r="M137" s="233"/>
      <c r="N137" s="234"/>
      <c r="O137" s="234"/>
      <c r="P137" s="234"/>
      <c r="Q137" s="234"/>
      <c r="R137" s="234"/>
      <c r="S137" s="234"/>
      <c r="T137" s="235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36" t="s">
        <v>135</v>
      </c>
      <c r="AU137" s="236" t="s">
        <v>80</v>
      </c>
      <c r="AV137" s="13" t="s">
        <v>80</v>
      </c>
      <c r="AW137" s="13" t="s">
        <v>33</v>
      </c>
      <c r="AX137" s="13" t="s">
        <v>78</v>
      </c>
      <c r="AY137" s="236" t="s">
        <v>124</v>
      </c>
    </row>
    <row r="138" s="2" customFormat="1" ht="21.75" customHeight="1">
      <c r="A138" s="37"/>
      <c r="B138" s="38"/>
      <c r="C138" s="237" t="s">
        <v>195</v>
      </c>
      <c r="D138" s="237" t="s">
        <v>174</v>
      </c>
      <c r="E138" s="238" t="s">
        <v>196</v>
      </c>
      <c r="F138" s="239" t="s">
        <v>197</v>
      </c>
      <c r="G138" s="240" t="s">
        <v>192</v>
      </c>
      <c r="H138" s="241">
        <v>1</v>
      </c>
      <c r="I138" s="242"/>
      <c r="J138" s="243">
        <f>ROUND(I138*H138,2)</f>
        <v>0</v>
      </c>
      <c r="K138" s="239" t="s">
        <v>130</v>
      </c>
      <c r="L138" s="244"/>
      <c r="M138" s="245" t="s">
        <v>19</v>
      </c>
      <c r="N138" s="246" t="s">
        <v>43</v>
      </c>
      <c r="O138" s="83"/>
      <c r="P138" s="216">
        <f>O138*H138</f>
        <v>0</v>
      </c>
      <c r="Q138" s="216">
        <v>0.12</v>
      </c>
      <c r="R138" s="216">
        <f>Q138*H138</f>
        <v>0.12</v>
      </c>
      <c r="S138" s="216">
        <v>0</v>
      </c>
      <c r="T138" s="217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18" t="s">
        <v>167</v>
      </c>
      <c r="AT138" s="218" t="s">
        <v>174</v>
      </c>
      <c r="AU138" s="218" t="s">
        <v>80</v>
      </c>
      <c r="AY138" s="16" t="s">
        <v>124</v>
      </c>
      <c r="BE138" s="219">
        <f>IF(N138="základní",J138,0)</f>
        <v>0</v>
      </c>
      <c r="BF138" s="219">
        <f>IF(N138="snížená",J138,0)</f>
        <v>0</v>
      </c>
      <c r="BG138" s="219">
        <f>IF(N138="zákl. přenesená",J138,0)</f>
        <v>0</v>
      </c>
      <c r="BH138" s="219">
        <f>IF(N138="sníž. přenesená",J138,0)</f>
        <v>0</v>
      </c>
      <c r="BI138" s="219">
        <f>IF(N138="nulová",J138,0)</f>
        <v>0</v>
      </c>
      <c r="BJ138" s="16" t="s">
        <v>78</v>
      </c>
      <c r="BK138" s="219">
        <f>ROUND(I138*H138,2)</f>
        <v>0</v>
      </c>
      <c r="BL138" s="16" t="s">
        <v>131</v>
      </c>
      <c r="BM138" s="218" t="s">
        <v>198</v>
      </c>
    </row>
    <row r="139" s="13" customFormat="1">
      <c r="A139" s="13"/>
      <c r="B139" s="225"/>
      <c r="C139" s="226"/>
      <c r="D139" s="227" t="s">
        <v>135</v>
      </c>
      <c r="E139" s="228" t="s">
        <v>19</v>
      </c>
      <c r="F139" s="229" t="s">
        <v>78</v>
      </c>
      <c r="G139" s="226"/>
      <c r="H139" s="230">
        <v>1</v>
      </c>
      <c r="I139" s="231"/>
      <c r="J139" s="226"/>
      <c r="K139" s="226"/>
      <c r="L139" s="232"/>
      <c r="M139" s="233"/>
      <c r="N139" s="234"/>
      <c r="O139" s="234"/>
      <c r="P139" s="234"/>
      <c r="Q139" s="234"/>
      <c r="R139" s="234"/>
      <c r="S139" s="234"/>
      <c r="T139" s="235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36" t="s">
        <v>135</v>
      </c>
      <c r="AU139" s="236" t="s">
        <v>80</v>
      </c>
      <c r="AV139" s="13" t="s">
        <v>80</v>
      </c>
      <c r="AW139" s="13" t="s">
        <v>33</v>
      </c>
      <c r="AX139" s="13" t="s">
        <v>78</v>
      </c>
      <c r="AY139" s="236" t="s">
        <v>124</v>
      </c>
    </row>
    <row r="140" s="2" customFormat="1" ht="16.5" customHeight="1">
      <c r="A140" s="37"/>
      <c r="B140" s="38"/>
      <c r="C140" s="207" t="s">
        <v>199</v>
      </c>
      <c r="D140" s="207" t="s">
        <v>126</v>
      </c>
      <c r="E140" s="208" t="s">
        <v>200</v>
      </c>
      <c r="F140" s="209" t="s">
        <v>201</v>
      </c>
      <c r="G140" s="210" t="s">
        <v>192</v>
      </c>
      <c r="H140" s="211">
        <v>1</v>
      </c>
      <c r="I140" s="212"/>
      <c r="J140" s="213">
        <f>ROUND(I140*H140,2)</f>
        <v>0</v>
      </c>
      <c r="K140" s="209" t="s">
        <v>130</v>
      </c>
      <c r="L140" s="43"/>
      <c r="M140" s="214" t="s">
        <v>19</v>
      </c>
      <c r="N140" s="215" t="s">
        <v>43</v>
      </c>
      <c r="O140" s="83"/>
      <c r="P140" s="216">
        <f>O140*H140</f>
        <v>0</v>
      </c>
      <c r="Q140" s="216">
        <v>0</v>
      </c>
      <c r="R140" s="216">
        <f>Q140*H140</f>
        <v>0</v>
      </c>
      <c r="S140" s="216">
        <v>0</v>
      </c>
      <c r="T140" s="217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18" t="s">
        <v>131</v>
      </c>
      <c r="AT140" s="218" t="s">
        <v>126</v>
      </c>
      <c r="AU140" s="218" t="s">
        <v>80</v>
      </c>
      <c r="AY140" s="16" t="s">
        <v>124</v>
      </c>
      <c r="BE140" s="219">
        <f>IF(N140="základní",J140,0)</f>
        <v>0</v>
      </c>
      <c r="BF140" s="219">
        <f>IF(N140="snížená",J140,0)</f>
        <v>0</v>
      </c>
      <c r="BG140" s="219">
        <f>IF(N140="zákl. přenesená",J140,0)</f>
        <v>0</v>
      </c>
      <c r="BH140" s="219">
        <f>IF(N140="sníž. přenesená",J140,0)</f>
        <v>0</v>
      </c>
      <c r="BI140" s="219">
        <f>IF(N140="nulová",J140,0)</f>
        <v>0</v>
      </c>
      <c r="BJ140" s="16" t="s">
        <v>78</v>
      </c>
      <c r="BK140" s="219">
        <f>ROUND(I140*H140,2)</f>
        <v>0</v>
      </c>
      <c r="BL140" s="16" t="s">
        <v>131</v>
      </c>
      <c r="BM140" s="218" t="s">
        <v>202</v>
      </c>
    </row>
    <row r="141" s="2" customFormat="1">
      <c r="A141" s="37"/>
      <c r="B141" s="38"/>
      <c r="C141" s="39"/>
      <c r="D141" s="220" t="s">
        <v>133</v>
      </c>
      <c r="E141" s="39"/>
      <c r="F141" s="221" t="s">
        <v>203</v>
      </c>
      <c r="G141" s="39"/>
      <c r="H141" s="39"/>
      <c r="I141" s="222"/>
      <c r="J141" s="39"/>
      <c r="K141" s="39"/>
      <c r="L141" s="43"/>
      <c r="M141" s="223"/>
      <c r="N141" s="224"/>
      <c r="O141" s="83"/>
      <c r="P141" s="83"/>
      <c r="Q141" s="83"/>
      <c r="R141" s="83"/>
      <c r="S141" s="83"/>
      <c r="T141" s="84"/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T141" s="16" t="s">
        <v>133</v>
      </c>
      <c r="AU141" s="16" t="s">
        <v>80</v>
      </c>
    </row>
    <row r="142" s="13" customFormat="1">
      <c r="A142" s="13"/>
      <c r="B142" s="225"/>
      <c r="C142" s="226"/>
      <c r="D142" s="227" t="s">
        <v>135</v>
      </c>
      <c r="E142" s="228" t="s">
        <v>19</v>
      </c>
      <c r="F142" s="229" t="s">
        <v>78</v>
      </c>
      <c r="G142" s="226"/>
      <c r="H142" s="230">
        <v>1</v>
      </c>
      <c r="I142" s="231"/>
      <c r="J142" s="226"/>
      <c r="K142" s="226"/>
      <c r="L142" s="232"/>
      <c r="M142" s="233"/>
      <c r="N142" s="234"/>
      <c r="O142" s="234"/>
      <c r="P142" s="234"/>
      <c r="Q142" s="234"/>
      <c r="R142" s="234"/>
      <c r="S142" s="234"/>
      <c r="T142" s="235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36" t="s">
        <v>135</v>
      </c>
      <c r="AU142" s="236" t="s">
        <v>80</v>
      </c>
      <c r="AV142" s="13" t="s">
        <v>80</v>
      </c>
      <c r="AW142" s="13" t="s">
        <v>33</v>
      </c>
      <c r="AX142" s="13" t="s">
        <v>78</v>
      </c>
      <c r="AY142" s="236" t="s">
        <v>124</v>
      </c>
    </row>
    <row r="143" s="2" customFormat="1" ht="24.15" customHeight="1">
      <c r="A143" s="37"/>
      <c r="B143" s="38"/>
      <c r="C143" s="237" t="s">
        <v>8</v>
      </c>
      <c r="D143" s="237" t="s">
        <v>174</v>
      </c>
      <c r="E143" s="238" t="s">
        <v>204</v>
      </c>
      <c r="F143" s="239" t="s">
        <v>205</v>
      </c>
      <c r="G143" s="240" t="s">
        <v>192</v>
      </c>
      <c r="H143" s="241">
        <v>1</v>
      </c>
      <c r="I143" s="242"/>
      <c r="J143" s="243">
        <f>ROUND(I143*H143,2)</f>
        <v>0</v>
      </c>
      <c r="K143" s="239" t="s">
        <v>130</v>
      </c>
      <c r="L143" s="244"/>
      <c r="M143" s="245" t="s">
        <v>19</v>
      </c>
      <c r="N143" s="246" t="s">
        <v>43</v>
      </c>
      <c r="O143" s="83"/>
      <c r="P143" s="216">
        <f>O143*H143</f>
        <v>0</v>
      </c>
      <c r="Q143" s="216">
        <v>0.31</v>
      </c>
      <c r="R143" s="216">
        <f>Q143*H143</f>
        <v>0.31</v>
      </c>
      <c r="S143" s="216">
        <v>0</v>
      </c>
      <c r="T143" s="217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218" t="s">
        <v>167</v>
      </c>
      <c r="AT143" s="218" t="s">
        <v>174</v>
      </c>
      <c r="AU143" s="218" t="s">
        <v>80</v>
      </c>
      <c r="AY143" s="16" t="s">
        <v>124</v>
      </c>
      <c r="BE143" s="219">
        <f>IF(N143="základní",J143,0)</f>
        <v>0</v>
      </c>
      <c r="BF143" s="219">
        <f>IF(N143="snížená",J143,0)</f>
        <v>0</v>
      </c>
      <c r="BG143" s="219">
        <f>IF(N143="zákl. přenesená",J143,0)</f>
        <v>0</v>
      </c>
      <c r="BH143" s="219">
        <f>IF(N143="sníž. přenesená",J143,0)</f>
        <v>0</v>
      </c>
      <c r="BI143" s="219">
        <f>IF(N143="nulová",J143,0)</f>
        <v>0</v>
      </c>
      <c r="BJ143" s="16" t="s">
        <v>78</v>
      </c>
      <c r="BK143" s="219">
        <f>ROUND(I143*H143,2)</f>
        <v>0</v>
      </c>
      <c r="BL143" s="16" t="s">
        <v>131</v>
      </c>
      <c r="BM143" s="218" t="s">
        <v>206</v>
      </c>
    </row>
    <row r="144" s="13" customFormat="1">
      <c r="A144" s="13"/>
      <c r="B144" s="225"/>
      <c r="C144" s="226"/>
      <c r="D144" s="227" t="s">
        <v>135</v>
      </c>
      <c r="E144" s="228" t="s">
        <v>19</v>
      </c>
      <c r="F144" s="229" t="s">
        <v>78</v>
      </c>
      <c r="G144" s="226"/>
      <c r="H144" s="230">
        <v>1</v>
      </c>
      <c r="I144" s="231"/>
      <c r="J144" s="226"/>
      <c r="K144" s="226"/>
      <c r="L144" s="232"/>
      <c r="M144" s="233"/>
      <c r="N144" s="234"/>
      <c r="O144" s="234"/>
      <c r="P144" s="234"/>
      <c r="Q144" s="234"/>
      <c r="R144" s="234"/>
      <c r="S144" s="234"/>
      <c r="T144" s="235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36" t="s">
        <v>135</v>
      </c>
      <c r="AU144" s="236" t="s">
        <v>80</v>
      </c>
      <c r="AV144" s="13" t="s">
        <v>80</v>
      </c>
      <c r="AW144" s="13" t="s">
        <v>33</v>
      </c>
      <c r="AX144" s="13" t="s">
        <v>78</v>
      </c>
      <c r="AY144" s="236" t="s">
        <v>124</v>
      </c>
    </row>
    <row r="145" s="12" customFormat="1" ht="22.8" customHeight="1">
      <c r="A145" s="12"/>
      <c r="B145" s="191"/>
      <c r="C145" s="192"/>
      <c r="D145" s="193" t="s">
        <v>71</v>
      </c>
      <c r="E145" s="205" t="s">
        <v>131</v>
      </c>
      <c r="F145" s="205" t="s">
        <v>207</v>
      </c>
      <c r="G145" s="192"/>
      <c r="H145" s="192"/>
      <c r="I145" s="195"/>
      <c r="J145" s="206">
        <f>BK145</f>
        <v>0</v>
      </c>
      <c r="K145" s="192"/>
      <c r="L145" s="197"/>
      <c r="M145" s="198"/>
      <c r="N145" s="199"/>
      <c r="O145" s="199"/>
      <c r="P145" s="200">
        <f>SUM(P146:P157)</f>
        <v>0</v>
      </c>
      <c r="Q145" s="199"/>
      <c r="R145" s="200">
        <f>SUM(R146:R157)</f>
        <v>11.13552</v>
      </c>
      <c r="S145" s="199"/>
      <c r="T145" s="201">
        <f>SUM(T146:T157)</f>
        <v>0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202" t="s">
        <v>78</v>
      </c>
      <c r="AT145" s="203" t="s">
        <v>71</v>
      </c>
      <c r="AU145" s="203" t="s">
        <v>78</v>
      </c>
      <c r="AY145" s="202" t="s">
        <v>124</v>
      </c>
      <c r="BK145" s="204">
        <f>SUM(BK146:BK157)</f>
        <v>0</v>
      </c>
    </row>
    <row r="146" s="2" customFormat="1" ht="37.8" customHeight="1">
      <c r="A146" s="37"/>
      <c r="B146" s="38"/>
      <c r="C146" s="207" t="s">
        <v>208</v>
      </c>
      <c r="D146" s="207" t="s">
        <v>126</v>
      </c>
      <c r="E146" s="208" t="s">
        <v>209</v>
      </c>
      <c r="F146" s="209" t="s">
        <v>210</v>
      </c>
      <c r="G146" s="210" t="s">
        <v>192</v>
      </c>
      <c r="H146" s="211">
        <v>209</v>
      </c>
      <c r="I146" s="212"/>
      <c r="J146" s="213">
        <f>ROUND(I146*H146,2)</f>
        <v>0</v>
      </c>
      <c r="K146" s="209" t="s">
        <v>130</v>
      </c>
      <c r="L146" s="43"/>
      <c r="M146" s="214" t="s">
        <v>19</v>
      </c>
      <c r="N146" s="215" t="s">
        <v>43</v>
      </c>
      <c r="O146" s="83"/>
      <c r="P146" s="216">
        <f>O146*H146</f>
        <v>0</v>
      </c>
      <c r="Q146" s="216">
        <v>0.053280000000000001</v>
      </c>
      <c r="R146" s="216">
        <f>Q146*H146</f>
        <v>11.13552</v>
      </c>
      <c r="S146" s="216">
        <v>0</v>
      </c>
      <c r="T146" s="217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218" t="s">
        <v>131</v>
      </c>
      <c r="AT146" s="218" t="s">
        <v>126</v>
      </c>
      <c r="AU146" s="218" t="s">
        <v>80</v>
      </c>
      <c r="AY146" s="16" t="s">
        <v>124</v>
      </c>
      <c r="BE146" s="219">
        <f>IF(N146="základní",J146,0)</f>
        <v>0</v>
      </c>
      <c r="BF146" s="219">
        <f>IF(N146="snížená",J146,0)</f>
        <v>0</v>
      </c>
      <c r="BG146" s="219">
        <f>IF(N146="zákl. přenesená",J146,0)</f>
        <v>0</v>
      </c>
      <c r="BH146" s="219">
        <f>IF(N146="sníž. přenesená",J146,0)</f>
        <v>0</v>
      </c>
      <c r="BI146" s="219">
        <f>IF(N146="nulová",J146,0)</f>
        <v>0</v>
      </c>
      <c r="BJ146" s="16" t="s">
        <v>78</v>
      </c>
      <c r="BK146" s="219">
        <f>ROUND(I146*H146,2)</f>
        <v>0</v>
      </c>
      <c r="BL146" s="16" t="s">
        <v>131</v>
      </c>
      <c r="BM146" s="218" t="s">
        <v>211</v>
      </c>
    </row>
    <row r="147" s="2" customFormat="1">
      <c r="A147" s="37"/>
      <c r="B147" s="38"/>
      <c r="C147" s="39"/>
      <c r="D147" s="220" t="s">
        <v>133</v>
      </c>
      <c r="E147" s="39"/>
      <c r="F147" s="221" t="s">
        <v>212</v>
      </c>
      <c r="G147" s="39"/>
      <c r="H147" s="39"/>
      <c r="I147" s="222"/>
      <c r="J147" s="39"/>
      <c r="K147" s="39"/>
      <c r="L147" s="43"/>
      <c r="M147" s="223"/>
      <c r="N147" s="224"/>
      <c r="O147" s="83"/>
      <c r="P147" s="83"/>
      <c r="Q147" s="83"/>
      <c r="R147" s="83"/>
      <c r="S147" s="83"/>
      <c r="T147" s="84"/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T147" s="16" t="s">
        <v>133</v>
      </c>
      <c r="AU147" s="16" t="s">
        <v>80</v>
      </c>
    </row>
    <row r="148" s="13" customFormat="1">
      <c r="A148" s="13"/>
      <c r="B148" s="225"/>
      <c r="C148" s="226"/>
      <c r="D148" s="227" t="s">
        <v>135</v>
      </c>
      <c r="E148" s="228" t="s">
        <v>19</v>
      </c>
      <c r="F148" s="229" t="s">
        <v>213</v>
      </c>
      <c r="G148" s="226"/>
      <c r="H148" s="230">
        <v>209</v>
      </c>
      <c r="I148" s="231"/>
      <c r="J148" s="226"/>
      <c r="K148" s="226"/>
      <c r="L148" s="232"/>
      <c r="M148" s="233"/>
      <c r="N148" s="234"/>
      <c r="O148" s="234"/>
      <c r="P148" s="234"/>
      <c r="Q148" s="234"/>
      <c r="R148" s="234"/>
      <c r="S148" s="234"/>
      <c r="T148" s="235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36" t="s">
        <v>135</v>
      </c>
      <c r="AU148" s="236" t="s">
        <v>80</v>
      </c>
      <c r="AV148" s="13" t="s">
        <v>80</v>
      </c>
      <c r="AW148" s="13" t="s">
        <v>33</v>
      </c>
      <c r="AX148" s="13" t="s">
        <v>78</v>
      </c>
      <c r="AY148" s="236" t="s">
        <v>124</v>
      </c>
    </row>
    <row r="149" s="2" customFormat="1" ht="16.5" customHeight="1">
      <c r="A149" s="37"/>
      <c r="B149" s="38"/>
      <c r="C149" s="207" t="s">
        <v>214</v>
      </c>
      <c r="D149" s="207" t="s">
        <v>126</v>
      </c>
      <c r="E149" s="208" t="s">
        <v>215</v>
      </c>
      <c r="F149" s="209" t="s">
        <v>216</v>
      </c>
      <c r="G149" s="210" t="s">
        <v>129</v>
      </c>
      <c r="H149" s="211">
        <v>12.42</v>
      </c>
      <c r="I149" s="212"/>
      <c r="J149" s="213">
        <f>ROUND(I149*H149,2)</f>
        <v>0</v>
      </c>
      <c r="K149" s="209" t="s">
        <v>130</v>
      </c>
      <c r="L149" s="43"/>
      <c r="M149" s="214" t="s">
        <v>19</v>
      </c>
      <c r="N149" s="215" t="s">
        <v>43</v>
      </c>
      <c r="O149" s="83"/>
      <c r="P149" s="216">
        <f>O149*H149</f>
        <v>0</v>
      </c>
      <c r="Q149" s="216">
        <v>0</v>
      </c>
      <c r="R149" s="216">
        <f>Q149*H149</f>
        <v>0</v>
      </c>
      <c r="S149" s="216">
        <v>0</v>
      </c>
      <c r="T149" s="217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218" t="s">
        <v>131</v>
      </c>
      <c r="AT149" s="218" t="s">
        <v>126</v>
      </c>
      <c r="AU149" s="218" t="s">
        <v>80</v>
      </c>
      <c r="AY149" s="16" t="s">
        <v>124</v>
      </c>
      <c r="BE149" s="219">
        <f>IF(N149="základní",J149,0)</f>
        <v>0</v>
      </c>
      <c r="BF149" s="219">
        <f>IF(N149="snížená",J149,0)</f>
        <v>0</v>
      </c>
      <c r="BG149" s="219">
        <f>IF(N149="zákl. přenesená",J149,0)</f>
        <v>0</v>
      </c>
      <c r="BH149" s="219">
        <f>IF(N149="sníž. přenesená",J149,0)</f>
        <v>0</v>
      </c>
      <c r="BI149" s="219">
        <f>IF(N149="nulová",J149,0)</f>
        <v>0</v>
      </c>
      <c r="BJ149" s="16" t="s">
        <v>78</v>
      </c>
      <c r="BK149" s="219">
        <f>ROUND(I149*H149,2)</f>
        <v>0</v>
      </c>
      <c r="BL149" s="16" t="s">
        <v>131</v>
      </c>
      <c r="BM149" s="218" t="s">
        <v>217</v>
      </c>
    </row>
    <row r="150" s="2" customFormat="1">
      <c r="A150" s="37"/>
      <c r="B150" s="38"/>
      <c r="C150" s="39"/>
      <c r="D150" s="220" t="s">
        <v>133</v>
      </c>
      <c r="E150" s="39"/>
      <c r="F150" s="221" t="s">
        <v>218</v>
      </c>
      <c r="G150" s="39"/>
      <c r="H150" s="39"/>
      <c r="I150" s="222"/>
      <c r="J150" s="39"/>
      <c r="K150" s="39"/>
      <c r="L150" s="43"/>
      <c r="M150" s="223"/>
      <c r="N150" s="224"/>
      <c r="O150" s="83"/>
      <c r="P150" s="83"/>
      <c r="Q150" s="83"/>
      <c r="R150" s="83"/>
      <c r="S150" s="83"/>
      <c r="T150" s="84"/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T150" s="16" t="s">
        <v>133</v>
      </c>
      <c r="AU150" s="16" t="s">
        <v>80</v>
      </c>
    </row>
    <row r="151" s="13" customFormat="1">
      <c r="A151" s="13"/>
      <c r="B151" s="225"/>
      <c r="C151" s="226"/>
      <c r="D151" s="227" t="s">
        <v>135</v>
      </c>
      <c r="E151" s="228" t="s">
        <v>19</v>
      </c>
      <c r="F151" s="229" t="s">
        <v>219</v>
      </c>
      <c r="G151" s="226"/>
      <c r="H151" s="230">
        <v>12.42</v>
      </c>
      <c r="I151" s="231"/>
      <c r="J151" s="226"/>
      <c r="K151" s="226"/>
      <c r="L151" s="232"/>
      <c r="M151" s="233"/>
      <c r="N151" s="234"/>
      <c r="O151" s="234"/>
      <c r="P151" s="234"/>
      <c r="Q151" s="234"/>
      <c r="R151" s="234"/>
      <c r="S151" s="234"/>
      <c r="T151" s="235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36" t="s">
        <v>135</v>
      </c>
      <c r="AU151" s="236" t="s">
        <v>80</v>
      </c>
      <c r="AV151" s="13" t="s">
        <v>80</v>
      </c>
      <c r="AW151" s="13" t="s">
        <v>33</v>
      </c>
      <c r="AX151" s="13" t="s">
        <v>78</v>
      </c>
      <c r="AY151" s="236" t="s">
        <v>124</v>
      </c>
    </row>
    <row r="152" s="2" customFormat="1" ht="24.15" customHeight="1">
      <c r="A152" s="37"/>
      <c r="B152" s="38"/>
      <c r="C152" s="207" t="s">
        <v>220</v>
      </c>
      <c r="D152" s="207" t="s">
        <v>126</v>
      </c>
      <c r="E152" s="208" t="s">
        <v>221</v>
      </c>
      <c r="F152" s="209" t="s">
        <v>222</v>
      </c>
      <c r="G152" s="210" t="s">
        <v>129</v>
      </c>
      <c r="H152" s="211">
        <v>1.8</v>
      </c>
      <c r="I152" s="212"/>
      <c r="J152" s="213">
        <f>ROUND(I152*H152,2)</f>
        <v>0</v>
      </c>
      <c r="K152" s="209" t="s">
        <v>130</v>
      </c>
      <c r="L152" s="43"/>
      <c r="M152" s="214" t="s">
        <v>19</v>
      </c>
      <c r="N152" s="215" t="s">
        <v>43</v>
      </c>
      <c r="O152" s="83"/>
      <c r="P152" s="216">
        <f>O152*H152</f>
        <v>0</v>
      </c>
      <c r="Q152" s="216">
        <v>0</v>
      </c>
      <c r="R152" s="216">
        <f>Q152*H152</f>
        <v>0</v>
      </c>
      <c r="S152" s="216">
        <v>0</v>
      </c>
      <c r="T152" s="217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218" t="s">
        <v>131</v>
      </c>
      <c r="AT152" s="218" t="s">
        <v>126</v>
      </c>
      <c r="AU152" s="218" t="s">
        <v>80</v>
      </c>
      <c r="AY152" s="16" t="s">
        <v>124</v>
      </c>
      <c r="BE152" s="219">
        <f>IF(N152="základní",J152,0)</f>
        <v>0</v>
      </c>
      <c r="BF152" s="219">
        <f>IF(N152="snížená",J152,0)</f>
        <v>0</v>
      </c>
      <c r="BG152" s="219">
        <f>IF(N152="zákl. přenesená",J152,0)</f>
        <v>0</v>
      </c>
      <c r="BH152" s="219">
        <f>IF(N152="sníž. přenesená",J152,0)</f>
        <v>0</v>
      </c>
      <c r="BI152" s="219">
        <f>IF(N152="nulová",J152,0)</f>
        <v>0</v>
      </c>
      <c r="BJ152" s="16" t="s">
        <v>78</v>
      </c>
      <c r="BK152" s="219">
        <f>ROUND(I152*H152,2)</f>
        <v>0</v>
      </c>
      <c r="BL152" s="16" t="s">
        <v>131</v>
      </c>
      <c r="BM152" s="218" t="s">
        <v>223</v>
      </c>
    </row>
    <row r="153" s="2" customFormat="1">
      <c r="A153" s="37"/>
      <c r="B153" s="38"/>
      <c r="C153" s="39"/>
      <c r="D153" s="220" t="s">
        <v>133</v>
      </c>
      <c r="E153" s="39"/>
      <c r="F153" s="221" t="s">
        <v>224</v>
      </c>
      <c r="G153" s="39"/>
      <c r="H153" s="39"/>
      <c r="I153" s="222"/>
      <c r="J153" s="39"/>
      <c r="K153" s="39"/>
      <c r="L153" s="43"/>
      <c r="M153" s="223"/>
      <c r="N153" s="224"/>
      <c r="O153" s="83"/>
      <c r="P153" s="83"/>
      <c r="Q153" s="83"/>
      <c r="R153" s="83"/>
      <c r="S153" s="83"/>
      <c r="T153" s="84"/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T153" s="16" t="s">
        <v>133</v>
      </c>
      <c r="AU153" s="16" t="s">
        <v>80</v>
      </c>
    </row>
    <row r="154" s="13" customFormat="1">
      <c r="A154" s="13"/>
      <c r="B154" s="225"/>
      <c r="C154" s="226"/>
      <c r="D154" s="227" t="s">
        <v>135</v>
      </c>
      <c r="E154" s="228" t="s">
        <v>19</v>
      </c>
      <c r="F154" s="229" t="s">
        <v>225</v>
      </c>
      <c r="G154" s="226"/>
      <c r="H154" s="230">
        <v>1.8</v>
      </c>
      <c r="I154" s="231"/>
      <c r="J154" s="226"/>
      <c r="K154" s="226"/>
      <c r="L154" s="232"/>
      <c r="M154" s="233"/>
      <c r="N154" s="234"/>
      <c r="O154" s="234"/>
      <c r="P154" s="234"/>
      <c r="Q154" s="234"/>
      <c r="R154" s="234"/>
      <c r="S154" s="234"/>
      <c r="T154" s="235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36" t="s">
        <v>135</v>
      </c>
      <c r="AU154" s="236" t="s">
        <v>80</v>
      </c>
      <c r="AV154" s="13" t="s">
        <v>80</v>
      </c>
      <c r="AW154" s="13" t="s">
        <v>33</v>
      </c>
      <c r="AX154" s="13" t="s">
        <v>78</v>
      </c>
      <c r="AY154" s="236" t="s">
        <v>124</v>
      </c>
    </row>
    <row r="155" s="2" customFormat="1" ht="16.5" customHeight="1">
      <c r="A155" s="37"/>
      <c r="B155" s="38"/>
      <c r="C155" s="207" t="s">
        <v>226</v>
      </c>
      <c r="D155" s="207" t="s">
        <v>126</v>
      </c>
      <c r="E155" s="208" t="s">
        <v>227</v>
      </c>
      <c r="F155" s="209" t="s">
        <v>228</v>
      </c>
      <c r="G155" s="210" t="s">
        <v>129</v>
      </c>
      <c r="H155" s="211">
        <v>5.2800000000000002</v>
      </c>
      <c r="I155" s="212"/>
      <c r="J155" s="213">
        <f>ROUND(I155*H155,2)</f>
        <v>0</v>
      </c>
      <c r="K155" s="209" t="s">
        <v>130</v>
      </c>
      <c r="L155" s="43"/>
      <c r="M155" s="214" t="s">
        <v>19</v>
      </c>
      <c r="N155" s="215" t="s">
        <v>43</v>
      </c>
      <c r="O155" s="83"/>
      <c r="P155" s="216">
        <f>O155*H155</f>
        <v>0</v>
      </c>
      <c r="Q155" s="216">
        <v>0</v>
      </c>
      <c r="R155" s="216">
        <f>Q155*H155</f>
        <v>0</v>
      </c>
      <c r="S155" s="216">
        <v>0</v>
      </c>
      <c r="T155" s="217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218" t="s">
        <v>131</v>
      </c>
      <c r="AT155" s="218" t="s">
        <v>126</v>
      </c>
      <c r="AU155" s="218" t="s">
        <v>80</v>
      </c>
      <c r="AY155" s="16" t="s">
        <v>124</v>
      </c>
      <c r="BE155" s="219">
        <f>IF(N155="základní",J155,0)</f>
        <v>0</v>
      </c>
      <c r="BF155" s="219">
        <f>IF(N155="snížená",J155,0)</f>
        <v>0</v>
      </c>
      <c r="BG155" s="219">
        <f>IF(N155="zákl. přenesená",J155,0)</f>
        <v>0</v>
      </c>
      <c r="BH155" s="219">
        <f>IF(N155="sníž. přenesená",J155,0)</f>
        <v>0</v>
      </c>
      <c r="BI155" s="219">
        <f>IF(N155="nulová",J155,0)</f>
        <v>0</v>
      </c>
      <c r="BJ155" s="16" t="s">
        <v>78</v>
      </c>
      <c r="BK155" s="219">
        <f>ROUND(I155*H155,2)</f>
        <v>0</v>
      </c>
      <c r="BL155" s="16" t="s">
        <v>131</v>
      </c>
      <c r="BM155" s="218" t="s">
        <v>229</v>
      </c>
    </row>
    <row r="156" s="2" customFormat="1">
      <c r="A156" s="37"/>
      <c r="B156" s="38"/>
      <c r="C156" s="39"/>
      <c r="D156" s="220" t="s">
        <v>133</v>
      </c>
      <c r="E156" s="39"/>
      <c r="F156" s="221" t="s">
        <v>230</v>
      </c>
      <c r="G156" s="39"/>
      <c r="H156" s="39"/>
      <c r="I156" s="222"/>
      <c r="J156" s="39"/>
      <c r="K156" s="39"/>
      <c r="L156" s="43"/>
      <c r="M156" s="223"/>
      <c r="N156" s="224"/>
      <c r="O156" s="83"/>
      <c r="P156" s="83"/>
      <c r="Q156" s="83"/>
      <c r="R156" s="83"/>
      <c r="S156" s="83"/>
      <c r="T156" s="84"/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T156" s="16" t="s">
        <v>133</v>
      </c>
      <c r="AU156" s="16" t="s">
        <v>80</v>
      </c>
    </row>
    <row r="157" s="13" customFormat="1">
      <c r="A157" s="13"/>
      <c r="B157" s="225"/>
      <c r="C157" s="226"/>
      <c r="D157" s="227" t="s">
        <v>135</v>
      </c>
      <c r="E157" s="228" t="s">
        <v>19</v>
      </c>
      <c r="F157" s="229" t="s">
        <v>231</v>
      </c>
      <c r="G157" s="226"/>
      <c r="H157" s="230">
        <v>5.2800000000000002</v>
      </c>
      <c r="I157" s="231"/>
      <c r="J157" s="226"/>
      <c r="K157" s="226"/>
      <c r="L157" s="232"/>
      <c r="M157" s="233"/>
      <c r="N157" s="234"/>
      <c r="O157" s="234"/>
      <c r="P157" s="234"/>
      <c r="Q157" s="234"/>
      <c r="R157" s="234"/>
      <c r="S157" s="234"/>
      <c r="T157" s="235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36" t="s">
        <v>135</v>
      </c>
      <c r="AU157" s="236" t="s">
        <v>80</v>
      </c>
      <c r="AV157" s="13" t="s">
        <v>80</v>
      </c>
      <c r="AW157" s="13" t="s">
        <v>33</v>
      </c>
      <c r="AX157" s="13" t="s">
        <v>78</v>
      </c>
      <c r="AY157" s="236" t="s">
        <v>124</v>
      </c>
    </row>
    <row r="158" s="12" customFormat="1" ht="22.8" customHeight="1">
      <c r="A158" s="12"/>
      <c r="B158" s="191"/>
      <c r="C158" s="192"/>
      <c r="D158" s="193" t="s">
        <v>71</v>
      </c>
      <c r="E158" s="205" t="s">
        <v>155</v>
      </c>
      <c r="F158" s="205" t="s">
        <v>232</v>
      </c>
      <c r="G158" s="192"/>
      <c r="H158" s="192"/>
      <c r="I158" s="195"/>
      <c r="J158" s="206">
        <f>BK158</f>
        <v>0</v>
      </c>
      <c r="K158" s="192"/>
      <c r="L158" s="197"/>
      <c r="M158" s="198"/>
      <c r="N158" s="199"/>
      <c r="O158" s="199"/>
      <c r="P158" s="200">
        <f>SUM(P159:P161)</f>
        <v>0</v>
      </c>
      <c r="Q158" s="199"/>
      <c r="R158" s="200">
        <f>SUM(R159:R161)</f>
        <v>1.8419999999999999</v>
      </c>
      <c r="S158" s="199"/>
      <c r="T158" s="201">
        <f>SUM(T159:T161)</f>
        <v>0</v>
      </c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R158" s="202" t="s">
        <v>78</v>
      </c>
      <c r="AT158" s="203" t="s">
        <v>71</v>
      </c>
      <c r="AU158" s="203" t="s">
        <v>78</v>
      </c>
      <c r="AY158" s="202" t="s">
        <v>124</v>
      </c>
      <c r="BK158" s="204">
        <f>SUM(BK159:BK161)</f>
        <v>0</v>
      </c>
    </row>
    <row r="159" s="2" customFormat="1" ht="16.5" customHeight="1">
      <c r="A159" s="37"/>
      <c r="B159" s="38"/>
      <c r="C159" s="207" t="s">
        <v>233</v>
      </c>
      <c r="D159" s="207" t="s">
        <v>126</v>
      </c>
      <c r="E159" s="208" t="s">
        <v>234</v>
      </c>
      <c r="F159" s="209" t="s">
        <v>235</v>
      </c>
      <c r="G159" s="210" t="s">
        <v>236</v>
      </c>
      <c r="H159" s="211">
        <v>46.049999999999997</v>
      </c>
      <c r="I159" s="212"/>
      <c r="J159" s="213">
        <f>ROUND(I159*H159,2)</f>
        <v>0</v>
      </c>
      <c r="K159" s="209" t="s">
        <v>130</v>
      </c>
      <c r="L159" s="43"/>
      <c r="M159" s="214" t="s">
        <v>19</v>
      </c>
      <c r="N159" s="215" t="s">
        <v>43</v>
      </c>
      <c r="O159" s="83"/>
      <c r="P159" s="216">
        <f>O159*H159</f>
        <v>0</v>
      </c>
      <c r="Q159" s="216">
        <v>0.040000000000000001</v>
      </c>
      <c r="R159" s="216">
        <f>Q159*H159</f>
        <v>1.8419999999999999</v>
      </c>
      <c r="S159" s="216">
        <v>0</v>
      </c>
      <c r="T159" s="217">
        <f>S159*H159</f>
        <v>0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218" t="s">
        <v>131</v>
      </c>
      <c r="AT159" s="218" t="s">
        <v>126</v>
      </c>
      <c r="AU159" s="218" t="s">
        <v>80</v>
      </c>
      <c r="AY159" s="16" t="s">
        <v>124</v>
      </c>
      <c r="BE159" s="219">
        <f>IF(N159="základní",J159,0)</f>
        <v>0</v>
      </c>
      <c r="BF159" s="219">
        <f>IF(N159="snížená",J159,0)</f>
        <v>0</v>
      </c>
      <c r="BG159" s="219">
        <f>IF(N159="zákl. přenesená",J159,0)</f>
        <v>0</v>
      </c>
      <c r="BH159" s="219">
        <f>IF(N159="sníž. přenesená",J159,0)</f>
        <v>0</v>
      </c>
      <c r="BI159" s="219">
        <f>IF(N159="nulová",J159,0)</f>
        <v>0</v>
      </c>
      <c r="BJ159" s="16" t="s">
        <v>78</v>
      </c>
      <c r="BK159" s="219">
        <f>ROUND(I159*H159,2)</f>
        <v>0</v>
      </c>
      <c r="BL159" s="16" t="s">
        <v>131</v>
      </c>
      <c r="BM159" s="218" t="s">
        <v>237</v>
      </c>
    </row>
    <row r="160" s="2" customFormat="1">
      <c r="A160" s="37"/>
      <c r="B160" s="38"/>
      <c r="C160" s="39"/>
      <c r="D160" s="220" t="s">
        <v>133</v>
      </c>
      <c r="E160" s="39"/>
      <c r="F160" s="221" t="s">
        <v>238</v>
      </c>
      <c r="G160" s="39"/>
      <c r="H160" s="39"/>
      <c r="I160" s="222"/>
      <c r="J160" s="39"/>
      <c r="K160" s="39"/>
      <c r="L160" s="43"/>
      <c r="M160" s="223"/>
      <c r="N160" s="224"/>
      <c r="O160" s="83"/>
      <c r="P160" s="83"/>
      <c r="Q160" s="83"/>
      <c r="R160" s="83"/>
      <c r="S160" s="83"/>
      <c r="T160" s="84"/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T160" s="16" t="s">
        <v>133</v>
      </c>
      <c r="AU160" s="16" t="s">
        <v>80</v>
      </c>
    </row>
    <row r="161" s="13" customFormat="1">
      <c r="A161" s="13"/>
      <c r="B161" s="225"/>
      <c r="C161" s="226"/>
      <c r="D161" s="227" t="s">
        <v>135</v>
      </c>
      <c r="E161" s="228" t="s">
        <v>19</v>
      </c>
      <c r="F161" s="229" t="s">
        <v>239</v>
      </c>
      <c r="G161" s="226"/>
      <c r="H161" s="230">
        <v>46.049999999999997</v>
      </c>
      <c r="I161" s="231"/>
      <c r="J161" s="226"/>
      <c r="K161" s="226"/>
      <c r="L161" s="232"/>
      <c r="M161" s="233"/>
      <c r="N161" s="234"/>
      <c r="O161" s="234"/>
      <c r="P161" s="234"/>
      <c r="Q161" s="234"/>
      <c r="R161" s="234"/>
      <c r="S161" s="234"/>
      <c r="T161" s="235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36" t="s">
        <v>135</v>
      </c>
      <c r="AU161" s="236" t="s">
        <v>80</v>
      </c>
      <c r="AV161" s="13" t="s">
        <v>80</v>
      </c>
      <c r="AW161" s="13" t="s">
        <v>33</v>
      </c>
      <c r="AX161" s="13" t="s">
        <v>78</v>
      </c>
      <c r="AY161" s="236" t="s">
        <v>124</v>
      </c>
    </row>
    <row r="162" s="12" customFormat="1" ht="22.8" customHeight="1">
      <c r="A162" s="12"/>
      <c r="B162" s="191"/>
      <c r="C162" s="192"/>
      <c r="D162" s="193" t="s">
        <v>71</v>
      </c>
      <c r="E162" s="205" t="s">
        <v>173</v>
      </c>
      <c r="F162" s="205" t="s">
        <v>240</v>
      </c>
      <c r="G162" s="192"/>
      <c r="H162" s="192"/>
      <c r="I162" s="195"/>
      <c r="J162" s="206">
        <f>BK162</f>
        <v>0</v>
      </c>
      <c r="K162" s="192"/>
      <c r="L162" s="197"/>
      <c r="M162" s="198"/>
      <c r="N162" s="199"/>
      <c r="O162" s="199"/>
      <c r="P162" s="200">
        <f>SUM(P163:P193)</f>
        <v>0</v>
      </c>
      <c r="Q162" s="199"/>
      <c r="R162" s="200">
        <f>SUM(R163:R193)</f>
        <v>2.9796800000000006</v>
      </c>
      <c r="S162" s="199"/>
      <c r="T162" s="201">
        <f>SUM(T163:T193)</f>
        <v>23.184999999999999</v>
      </c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R162" s="202" t="s">
        <v>78</v>
      </c>
      <c r="AT162" s="203" t="s">
        <v>71</v>
      </c>
      <c r="AU162" s="203" t="s">
        <v>78</v>
      </c>
      <c r="AY162" s="202" t="s">
        <v>124</v>
      </c>
      <c r="BK162" s="204">
        <f>SUM(BK163:BK193)</f>
        <v>0</v>
      </c>
    </row>
    <row r="163" s="2" customFormat="1" ht="24.15" customHeight="1">
      <c r="A163" s="37"/>
      <c r="B163" s="38"/>
      <c r="C163" s="207" t="s">
        <v>7</v>
      </c>
      <c r="D163" s="207" t="s">
        <v>126</v>
      </c>
      <c r="E163" s="208" t="s">
        <v>241</v>
      </c>
      <c r="F163" s="209" t="s">
        <v>242</v>
      </c>
      <c r="G163" s="210" t="s">
        <v>192</v>
      </c>
      <c r="H163" s="211">
        <v>637</v>
      </c>
      <c r="I163" s="212"/>
      <c r="J163" s="213">
        <f>ROUND(I163*H163,2)</f>
        <v>0</v>
      </c>
      <c r="K163" s="209" t="s">
        <v>130</v>
      </c>
      <c r="L163" s="43"/>
      <c r="M163" s="214" t="s">
        <v>19</v>
      </c>
      <c r="N163" s="215" t="s">
        <v>43</v>
      </c>
      <c r="O163" s="83"/>
      <c r="P163" s="216">
        <f>O163*H163</f>
        <v>0</v>
      </c>
      <c r="Q163" s="216">
        <v>0.0044200000000000003</v>
      </c>
      <c r="R163" s="216">
        <f>Q163*H163</f>
        <v>2.8155400000000004</v>
      </c>
      <c r="S163" s="216">
        <v>0</v>
      </c>
      <c r="T163" s="217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218" t="s">
        <v>131</v>
      </c>
      <c r="AT163" s="218" t="s">
        <v>126</v>
      </c>
      <c r="AU163" s="218" t="s">
        <v>80</v>
      </c>
      <c r="AY163" s="16" t="s">
        <v>124</v>
      </c>
      <c r="BE163" s="219">
        <f>IF(N163="základní",J163,0)</f>
        <v>0</v>
      </c>
      <c r="BF163" s="219">
        <f>IF(N163="snížená",J163,0)</f>
        <v>0</v>
      </c>
      <c r="BG163" s="219">
        <f>IF(N163="zákl. přenesená",J163,0)</f>
        <v>0</v>
      </c>
      <c r="BH163" s="219">
        <f>IF(N163="sníž. přenesená",J163,0)</f>
        <v>0</v>
      </c>
      <c r="BI163" s="219">
        <f>IF(N163="nulová",J163,0)</f>
        <v>0</v>
      </c>
      <c r="BJ163" s="16" t="s">
        <v>78</v>
      </c>
      <c r="BK163" s="219">
        <f>ROUND(I163*H163,2)</f>
        <v>0</v>
      </c>
      <c r="BL163" s="16" t="s">
        <v>131</v>
      </c>
      <c r="BM163" s="218" t="s">
        <v>243</v>
      </c>
    </row>
    <row r="164" s="2" customFormat="1">
      <c r="A164" s="37"/>
      <c r="B164" s="38"/>
      <c r="C164" s="39"/>
      <c r="D164" s="220" t="s">
        <v>133</v>
      </c>
      <c r="E164" s="39"/>
      <c r="F164" s="221" t="s">
        <v>244</v>
      </c>
      <c r="G164" s="39"/>
      <c r="H164" s="39"/>
      <c r="I164" s="222"/>
      <c r="J164" s="39"/>
      <c r="K164" s="39"/>
      <c r="L164" s="43"/>
      <c r="M164" s="223"/>
      <c r="N164" s="224"/>
      <c r="O164" s="83"/>
      <c r="P164" s="83"/>
      <c r="Q164" s="83"/>
      <c r="R164" s="83"/>
      <c r="S164" s="83"/>
      <c r="T164" s="84"/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T164" s="16" t="s">
        <v>133</v>
      </c>
      <c r="AU164" s="16" t="s">
        <v>80</v>
      </c>
    </row>
    <row r="165" s="13" customFormat="1">
      <c r="A165" s="13"/>
      <c r="B165" s="225"/>
      <c r="C165" s="226"/>
      <c r="D165" s="227" t="s">
        <v>135</v>
      </c>
      <c r="E165" s="228" t="s">
        <v>19</v>
      </c>
      <c r="F165" s="229" t="s">
        <v>245</v>
      </c>
      <c r="G165" s="226"/>
      <c r="H165" s="230">
        <v>637</v>
      </c>
      <c r="I165" s="231"/>
      <c r="J165" s="226"/>
      <c r="K165" s="226"/>
      <c r="L165" s="232"/>
      <c r="M165" s="233"/>
      <c r="N165" s="234"/>
      <c r="O165" s="234"/>
      <c r="P165" s="234"/>
      <c r="Q165" s="234"/>
      <c r="R165" s="234"/>
      <c r="S165" s="234"/>
      <c r="T165" s="235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36" t="s">
        <v>135</v>
      </c>
      <c r="AU165" s="236" t="s">
        <v>80</v>
      </c>
      <c r="AV165" s="13" t="s">
        <v>80</v>
      </c>
      <c r="AW165" s="13" t="s">
        <v>33</v>
      </c>
      <c r="AX165" s="13" t="s">
        <v>78</v>
      </c>
      <c r="AY165" s="236" t="s">
        <v>124</v>
      </c>
    </row>
    <row r="166" s="2" customFormat="1" ht="16.5" customHeight="1">
      <c r="A166" s="37"/>
      <c r="B166" s="38"/>
      <c r="C166" s="237" t="s">
        <v>246</v>
      </c>
      <c r="D166" s="237" t="s">
        <v>174</v>
      </c>
      <c r="E166" s="238" t="s">
        <v>247</v>
      </c>
      <c r="F166" s="239" t="s">
        <v>248</v>
      </c>
      <c r="G166" s="240" t="s">
        <v>192</v>
      </c>
      <c r="H166" s="241">
        <v>108</v>
      </c>
      <c r="I166" s="242"/>
      <c r="J166" s="243">
        <f>ROUND(I166*H166,2)</f>
        <v>0</v>
      </c>
      <c r="K166" s="239" t="s">
        <v>130</v>
      </c>
      <c r="L166" s="244"/>
      <c r="M166" s="245" t="s">
        <v>19</v>
      </c>
      <c r="N166" s="246" t="s">
        <v>43</v>
      </c>
      <c r="O166" s="83"/>
      <c r="P166" s="216">
        <f>O166*H166</f>
        <v>0</v>
      </c>
      <c r="Q166" s="216">
        <v>6.9999999999999994E-05</v>
      </c>
      <c r="R166" s="216">
        <f>Q166*H166</f>
        <v>0.007559999999999999</v>
      </c>
      <c r="S166" s="216">
        <v>0</v>
      </c>
      <c r="T166" s="217">
        <f>S166*H166</f>
        <v>0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218" t="s">
        <v>167</v>
      </c>
      <c r="AT166" s="218" t="s">
        <v>174</v>
      </c>
      <c r="AU166" s="218" t="s">
        <v>80</v>
      </c>
      <c r="AY166" s="16" t="s">
        <v>124</v>
      </c>
      <c r="BE166" s="219">
        <f>IF(N166="základní",J166,0)</f>
        <v>0</v>
      </c>
      <c r="BF166" s="219">
        <f>IF(N166="snížená",J166,0)</f>
        <v>0</v>
      </c>
      <c r="BG166" s="219">
        <f>IF(N166="zákl. přenesená",J166,0)</f>
        <v>0</v>
      </c>
      <c r="BH166" s="219">
        <f>IF(N166="sníž. přenesená",J166,0)</f>
        <v>0</v>
      </c>
      <c r="BI166" s="219">
        <f>IF(N166="nulová",J166,0)</f>
        <v>0</v>
      </c>
      <c r="BJ166" s="16" t="s">
        <v>78</v>
      </c>
      <c r="BK166" s="219">
        <f>ROUND(I166*H166,2)</f>
        <v>0</v>
      </c>
      <c r="BL166" s="16" t="s">
        <v>131</v>
      </c>
      <c r="BM166" s="218" t="s">
        <v>249</v>
      </c>
    </row>
    <row r="167" s="13" customFormat="1">
      <c r="A167" s="13"/>
      <c r="B167" s="225"/>
      <c r="C167" s="226"/>
      <c r="D167" s="227" t="s">
        <v>135</v>
      </c>
      <c r="E167" s="228" t="s">
        <v>19</v>
      </c>
      <c r="F167" s="229" t="s">
        <v>250</v>
      </c>
      <c r="G167" s="226"/>
      <c r="H167" s="230">
        <v>108</v>
      </c>
      <c r="I167" s="231"/>
      <c r="J167" s="226"/>
      <c r="K167" s="226"/>
      <c r="L167" s="232"/>
      <c r="M167" s="233"/>
      <c r="N167" s="234"/>
      <c r="O167" s="234"/>
      <c r="P167" s="234"/>
      <c r="Q167" s="234"/>
      <c r="R167" s="234"/>
      <c r="S167" s="234"/>
      <c r="T167" s="235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36" t="s">
        <v>135</v>
      </c>
      <c r="AU167" s="236" t="s">
        <v>80</v>
      </c>
      <c r="AV167" s="13" t="s">
        <v>80</v>
      </c>
      <c r="AW167" s="13" t="s">
        <v>33</v>
      </c>
      <c r="AX167" s="13" t="s">
        <v>78</v>
      </c>
      <c r="AY167" s="236" t="s">
        <v>124</v>
      </c>
    </row>
    <row r="168" s="2" customFormat="1" ht="16.5" customHeight="1">
      <c r="A168" s="37"/>
      <c r="B168" s="38"/>
      <c r="C168" s="237" t="s">
        <v>251</v>
      </c>
      <c r="D168" s="237" t="s">
        <v>174</v>
      </c>
      <c r="E168" s="238" t="s">
        <v>252</v>
      </c>
      <c r="F168" s="239" t="s">
        <v>253</v>
      </c>
      <c r="G168" s="240" t="s">
        <v>192</v>
      </c>
      <c r="H168" s="241">
        <v>14</v>
      </c>
      <c r="I168" s="242"/>
      <c r="J168" s="243">
        <f>ROUND(I168*H168,2)</f>
        <v>0</v>
      </c>
      <c r="K168" s="239" t="s">
        <v>130</v>
      </c>
      <c r="L168" s="244"/>
      <c r="M168" s="245" t="s">
        <v>19</v>
      </c>
      <c r="N168" s="246" t="s">
        <v>43</v>
      </c>
      <c r="O168" s="83"/>
      <c r="P168" s="216">
        <f>O168*H168</f>
        <v>0</v>
      </c>
      <c r="Q168" s="216">
        <v>6.9999999999999994E-05</v>
      </c>
      <c r="R168" s="216">
        <f>Q168*H168</f>
        <v>0.00097999999999999997</v>
      </c>
      <c r="S168" s="216">
        <v>0</v>
      </c>
      <c r="T168" s="217">
        <f>S168*H168</f>
        <v>0</v>
      </c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218" t="s">
        <v>167</v>
      </c>
      <c r="AT168" s="218" t="s">
        <v>174</v>
      </c>
      <c r="AU168" s="218" t="s">
        <v>80</v>
      </c>
      <c r="AY168" s="16" t="s">
        <v>124</v>
      </c>
      <c r="BE168" s="219">
        <f>IF(N168="základní",J168,0)</f>
        <v>0</v>
      </c>
      <c r="BF168" s="219">
        <f>IF(N168="snížená",J168,0)</f>
        <v>0</v>
      </c>
      <c r="BG168" s="219">
        <f>IF(N168="zákl. přenesená",J168,0)</f>
        <v>0</v>
      </c>
      <c r="BH168" s="219">
        <f>IF(N168="sníž. přenesená",J168,0)</f>
        <v>0</v>
      </c>
      <c r="BI168" s="219">
        <f>IF(N168="nulová",J168,0)</f>
        <v>0</v>
      </c>
      <c r="BJ168" s="16" t="s">
        <v>78</v>
      </c>
      <c r="BK168" s="219">
        <f>ROUND(I168*H168,2)</f>
        <v>0</v>
      </c>
      <c r="BL168" s="16" t="s">
        <v>131</v>
      </c>
      <c r="BM168" s="218" t="s">
        <v>254</v>
      </c>
    </row>
    <row r="169" s="13" customFormat="1">
      <c r="A169" s="13"/>
      <c r="B169" s="225"/>
      <c r="C169" s="226"/>
      <c r="D169" s="227" t="s">
        <v>135</v>
      </c>
      <c r="E169" s="228" t="s">
        <v>19</v>
      </c>
      <c r="F169" s="229" t="s">
        <v>199</v>
      </c>
      <c r="G169" s="226"/>
      <c r="H169" s="230">
        <v>14</v>
      </c>
      <c r="I169" s="231"/>
      <c r="J169" s="226"/>
      <c r="K169" s="226"/>
      <c r="L169" s="232"/>
      <c r="M169" s="233"/>
      <c r="N169" s="234"/>
      <c r="O169" s="234"/>
      <c r="P169" s="234"/>
      <c r="Q169" s="234"/>
      <c r="R169" s="234"/>
      <c r="S169" s="234"/>
      <c r="T169" s="235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36" t="s">
        <v>135</v>
      </c>
      <c r="AU169" s="236" t="s">
        <v>80</v>
      </c>
      <c r="AV169" s="13" t="s">
        <v>80</v>
      </c>
      <c r="AW169" s="13" t="s">
        <v>33</v>
      </c>
      <c r="AX169" s="13" t="s">
        <v>78</v>
      </c>
      <c r="AY169" s="236" t="s">
        <v>124</v>
      </c>
    </row>
    <row r="170" s="2" customFormat="1" ht="16.5" customHeight="1">
      <c r="A170" s="37"/>
      <c r="B170" s="38"/>
      <c r="C170" s="237" t="s">
        <v>255</v>
      </c>
      <c r="D170" s="237" t="s">
        <v>174</v>
      </c>
      <c r="E170" s="238" t="s">
        <v>256</v>
      </c>
      <c r="F170" s="239" t="s">
        <v>257</v>
      </c>
      <c r="G170" s="240" t="s">
        <v>192</v>
      </c>
      <c r="H170" s="241">
        <v>153</v>
      </c>
      <c r="I170" s="242"/>
      <c r="J170" s="243">
        <f>ROUND(I170*H170,2)</f>
        <v>0</v>
      </c>
      <c r="K170" s="239" t="s">
        <v>130</v>
      </c>
      <c r="L170" s="244"/>
      <c r="M170" s="245" t="s">
        <v>19</v>
      </c>
      <c r="N170" s="246" t="s">
        <v>43</v>
      </c>
      <c r="O170" s="83"/>
      <c r="P170" s="216">
        <f>O170*H170</f>
        <v>0</v>
      </c>
      <c r="Q170" s="216">
        <v>0.00014999999999999999</v>
      </c>
      <c r="R170" s="216">
        <f>Q170*H170</f>
        <v>0.022949999999999998</v>
      </c>
      <c r="S170" s="216">
        <v>0</v>
      </c>
      <c r="T170" s="217">
        <f>S170*H170</f>
        <v>0</v>
      </c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R170" s="218" t="s">
        <v>167</v>
      </c>
      <c r="AT170" s="218" t="s">
        <v>174</v>
      </c>
      <c r="AU170" s="218" t="s">
        <v>80</v>
      </c>
      <c r="AY170" s="16" t="s">
        <v>124</v>
      </c>
      <c r="BE170" s="219">
        <f>IF(N170="základní",J170,0)</f>
        <v>0</v>
      </c>
      <c r="BF170" s="219">
        <f>IF(N170="snížená",J170,0)</f>
        <v>0</v>
      </c>
      <c r="BG170" s="219">
        <f>IF(N170="zákl. přenesená",J170,0)</f>
        <v>0</v>
      </c>
      <c r="BH170" s="219">
        <f>IF(N170="sníž. přenesená",J170,0)</f>
        <v>0</v>
      </c>
      <c r="BI170" s="219">
        <f>IF(N170="nulová",J170,0)</f>
        <v>0</v>
      </c>
      <c r="BJ170" s="16" t="s">
        <v>78</v>
      </c>
      <c r="BK170" s="219">
        <f>ROUND(I170*H170,2)</f>
        <v>0</v>
      </c>
      <c r="BL170" s="16" t="s">
        <v>131</v>
      </c>
      <c r="BM170" s="218" t="s">
        <v>258</v>
      </c>
    </row>
    <row r="171" s="13" customFormat="1">
      <c r="A171" s="13"/>
      <c r="B171" s="225"/>
      <c r="C171" s="226"/>
      <c r="D171" s="227" t="s">
        <v>135</v>
      </c>
      <c r="E171" s="228" t="s">
        <v>19</v>
      </c>
      <c r="F171" s="229" t="s">
        <v>259</v>
      </c>
      <c r="G171" s="226"/>
      <c r="H171" s="230">
        <v>153</v>
      </c>
      <c r="I171" s="231"/>
      <c r="J171" s="226"/>
      <c r="K171" s="226"/>
      <c r="L171" s="232"/>
      <c r="M171" s="233"/>
      <c r="N171" s="234"/>
      <c r="O171" s="234"/>
      <c r="P171" s="234"/>
      <c r="Q171" s="234"/>
      <c r="R171" s="234"/>
      <c r="S171" s="234"/>
      <c r="T171" s="235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36" t="s">
        <v>135</v>
      </c>
      <c r="AU171" s="236" t="s">
        <v>80</v>
      </c>
      <c r="AV171" s="13" t="s">
        <v>80</v>
      </c>
      <c r="AW171" s="13" t="s">
        <v>33</v>
      </c>
      <c r="AX171" s="13" t="s">
        <v>78</v>
      </c>
      <c r="AY171" s="236" t="s">
        <v>124</v>
      </c>
    </row>
    <row r="172" s="2" customFormat="1" ht="16.5" customHeight="1">
      <c r="A172" s="37"/>
      <c r="B172" s="38"/>
      <c r="C172" s="237" t="s">
        <v>260</v>
      </c>
      <c r="D172" s="237" t="s">
        <v>174</v>
      </c>
      <c r="E172" s="238" t="s">
        <v>261</v>
      </c>
      <c r="F172" s="239" t="s">
        <v>262</v>
      </c>
      <c r="G172" s="240" t="s">
        <v>192</v>
      </c>
      <c r="H172" s="241">
        <v>191</v>
      </c>
      <c r="I172" s="242"/>
      <c r="J172" s="243">
        <f>ROUND(I172*H172,2)</f>
        <v>0</v>
      </c>
      <c r="K172" s="239" t="s">
        <v>130</v>
      </c>
      <c r="L172" s="244"/>
      <c r="M172" s="245" t="s">
        <v>19</v>
      </c>
      <c r="N172" s="246" t="s">
        <v>43</v>
      </c>
      <c r="O172" s="83"/>
      <c r="P172" s="216">
        <f>O172*H172</f>
        <v>0</v>
      </c>
      <c r="Q172" s="216">
        <v>0.00027</v>
      </c>
      <c r="R172" s="216">
        <f>Q172*H172</f>
        <v>0.051569999999999998</v>
      </c>
      <c r="S172" s="216">
        <v>0</v>
      </c>
      <c r="T172" s="217">
        <f>S172*H172</f>
        <v>0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218" t="s">
        <v>167</v>
      </c>
      <c r="AT172" s="218" t="s">
        <v>174</v>
      </c>
      <c r="AU172" s="218" t="s">
        <v>80</v>
      </c>
      <c r="AY172" s="16" t="s">
        <v>124</v>
      </c>
      <c r="BE172" s="219">
        <f>IF(N172="základní",J172,0)</f>
        <v>0</v>
      </c>
      <c r="BF172" s="219">
        <f>IF(N172="snížená",J172,0)</f>
        <v>0</v>
      </c>
      <c r="BG172" s="219">
        <f>IF(N172="zákl. přenesená",J172,0)</f>
        <v>0</v>
      </c>
      <c r="BH172" s="219">
        <f>IF(N172="sníž. přenesená",J172,0)</f>
        <v>0</v>
      </c>
      <c r="BI172" s="219">
        <f>IF(N172="nulová",J172,0)</f>
        <v>0</v>
      </c>
      <c r="BJ172" s="16" t="s">
        <v>78</v>
      </c>
      <c r="BK172" s="219">
        <f>ROUND(I172*H172,2)</f>
        <v>0</v>
      </c>
      <c r="BL172" s="16" t="s">
        <v>131</v>
      </c>
      <c r="BM172" s="218" t="s">
        <v>263</v>
      </c>
    </row>
    <row r="173" s="13" customFormat="1">
      <c r="A173" s="13"/>
      <c r="B173" s="225"/>
      <c r="C173" s="226"/>
      <c r="D173" s="227" t="s">
        <v>135</v>
      </c>
      <c r="E173" s="228" t="s">
        <v>19</v>
      </c>
      <c r="F173" s="229" t="s">
        <v>264</v>
      </c>
      <c r="G173" s="226"/>
      <c r="H173" s="230">
        <v>191</v>
      </c>
      <c r="I173" s="231"/>
      <c r="J173" s="226"/>
      <c r="K173" s="226"/>
      <c r="L173" s="232"/>
      <c r="M173" s="233"/>
      <c r="N173" s="234"/>
      <c r="O173" s="234"/>
      <c r="P173" s="234"/>
      <c r="Q173" s="234"/>
      <c r="R173" s="234"/>
      <c r="S173" s="234"/>
      <c r="T173" s="235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36" t="s">
        <v>135</v>
      </c>
      <c r="AU173" s="236" t="s">
        <v>80</v>
      </c>
      <c r="AV173" s="13" t="s">
        <v>80</v>
      </c>
      <c r="AW173" s="13" t="s">
        <v>33</v>
      </c>
      <c r="AX173" s="13" t="s">
        <v>78</v>
      </c>
      <c r="AY173" s="236" t="s">
        <v>124</v>
      </c>
    </row>
    <row r="174" s="2" customFormat="1" ht="16.5" customHeight="1">
      <c r="A174" s="37"/>
      <c r="B174" s="38"/>
      <c r="C174" s="237" t="s">
        <v>265</v>
      </c>
      <c r="D174" s="237" t="s">
        <v>174</v>
      </c>
      <c r="E174" s="238" t="s">
        <v>266</v>
      </c>
      <c r="F174" s="239" t="s">
        <v>267</v>
      </c>
      <c r="G174" s="240" t="s">
        <v>192</v>
      </c>
      <c r="H174" s="241">
        <v>43</v>
      </c>
      <c r="I174" s="242"/>
      <c r="J174" s="243">
        <f>ROUND(I174*H174,2)</f>
        <v>0</v>
      </c>
      <c r="K174" s="239" t="s">
        <v>130</v>
      </c>
      <c r="L174" s="244"/>
      <c r="M174" s="245" t="s">
        <v>19</v>
      </c>
      <c r="N174" s="246" t="s">
        <v>43</v>
      </c>
      <c r="O174" s="83"/>
      <c r="P174" s="216">
        <f>O174*H174</f>
        <v>0</v>
      </c>
      <c r="Q174" s="216">
        <v>0.00031</v>
      </c>
      <c r="R174" s="216">
        <f>Q174*H174</f>
        <v>0.01333</v>
      </c>
      <c r="S174" s="216">
        <v>0</v>
      </c>
      <c r="T174" s="217">
        <f>S174*H174</f>
        <v>0</v>
      </c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R174" s="218" t="s">
        <v>167</v>
      </c>
      <c r="AT174" s="218" t="s">
        <v>174</v>
      </c>
      <c r="AU174" s="218" t="s">
        <v>80</v>
      </c>
      <c r="AY174" s="16" t="s">
        <v>124</v>
      </c>
      <c r="BE174" s="219">
        <f>IF(N174="základní",J174,0)</f>
        <v>0</v>
      </c>
      <c r="BF174" s="219">
        <f>IF(N174="snížená",J174,0)</f>
        <v>0</v>
      </c>
      <c r="BG174" s="219">
        <f>IF(N174="zákl. přenesená",J174,0)</f>
        <v>0</v>
      </c>
      <c r="BH174" s="219">
        <f>IF(N174="sníž. přenesená",J174,0)</f>
        <v>0</v>
      </c>
      <c r="BI174" s="219">
        <f>IF(N174="nulová",J174,0)</f>
        <v>0</v>
      </c>
      <c r="BJ174" s="16" t="s">
        <v>78</v>
      </c>
      <c r="BK174" s="219">
        <f>ROUND(I174*H174,2)</f>
        <v>0</v>
      </c>
      <c r="BL174" s="16" t="s">
        <v>131</v>
      </c>
      <c r="BM174" s="218" t="s">
        <v>268</v>
      </c>
    </row>
    <row r="175" s="13" customFormat="1">
      <c r="A175" s="13"/>
      <c r="B175" s="225"/>
      <c r="C175" s="226"/>
      <c r="D175" s="227" t="s">
        <v>135</v>
      </c>
      <c r="E175" s="228" t="s">
        <v>19</v>
      </c>
      <c r="F175" s="229" t="s">
        <v>269</v>
      </c>
      <c r="G175" s="226"/>
      <c r="H175" s="230">
        <v>43</v>
      </c>
      <c r="I175" s="231"/>
      <c r="J175" s="226"/>
      <c r="K175" s="226"/>
      <c r="L175" s="232"/>
      <c r="M175" s="233"/>
      <c r="N175" s="234"/>
      <c r="O175" s="234"/>
      <c r="P175" s="234"/>
      <c r="Q175" s="234"/>
      <c r="R175" s="234"/>
      <c r="S175" s="234"/>
      <c r="T175" s="235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36" t="s">
        <v>135</v>
      </c>
      <c r="AU175" s="236" t="s">
        <v>80</v>
      </c>
      <c r="AV175" s="13" t="s">
        <v>80</v>
      </c>
      <c r="AW175" s="13" t="s">
        <v>33</v>
      </c>
      <c r="AX175" s="13" t="s">
        <v>78</v>
      </c>
      <c r="AY175" s="236" t="s">
        <v>124</v>
      </c>
    </row>
    <row r="176" s="2" customFormat="1" ht="16.5" customHeight="1">
      <c r="A176" s="37"/>
      <c r="B176" s="38"/>
      <c r="C176" s="237" t="s">
        <v>270</v>
      </c>
      <c r="D176" s="237" t="s">
        <v>174</v>
      </c>
      <c r="E176" s="238" t="s">
        <v>271</v>
      </c>
      <c r="F176" s="239" t="s">
        <v>272</v>
      </c>
      <c r="G176" s="240" t="s">
        <v>192</v>
      </c>
      <c r="H176" s="241">
        <v>128</v>
      </c>
      <c r="I176" s="242"/>
      <c r="J176" s="243">
        <f>ROUND(I176*H176,2)</f>
        <v>0</v>
      </c>
      <c r="K176" s="239" t="s">
        <v>130</v>
      </c>
      <c r="L176" s="244"/>
      <c r="M176" s="245" t="s">
        <v>19</v>
      </c>
      <c r="N176" s="246" t="s">
        <v>43</v>
      </c>
      <c r="O176" s="83"/>
      <c r="P176" s="216">
        <f>O176*H176</f>
        <v>0</v>
      </c>
      <c r="Q176" s="216">
        <v>0.00038000000000000002</v>
      </c>
      <c r="R176" s="216">
        <f>Q176*H176</f>
        <v>0.048640000000000003</v>
      </c>
      <c r="S176" s="216">
        <v>0</v>
      </c>
      <c r="T176" s="217">
        <f>S176*H176</f>
        <v>0</v>
      </c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R176" s="218" t="s">
        <v>167</v>
      </c>
      <c r="AT176" s="218" t="s">
        <v>174</v>
      </c>
      <c r="AU176" s="218" t="s">
        <v>80</v>
      </c>
      <c r="AY176" s="16" t="s">
        <v>124</v>
      </c>
      <c r="BE176" s="219">
        <f>IF(N176="základní",J176,0)</f>
        <v>0</v>
      </c>
      <c r="BF176" s="219">
        <f>IF(N176="snížená",J176,0)</f>
        <v>0</v>
      </c>
      <c r="BG176" s="219">
        <f>IF(N176="zákl. přenesená",J176,0)</f>
        <v>0</v>
      </c>
      <c r="BH176" s="219">
        <f>IF(N176="sníž. přenesená",J176,0)</f>
        <v>0</v>
      </c>
      <c r="BI176" s="219">
        <f>IF(N176="nulová",J176,0)</f>
        <v>0</v>
      </c>
      <c r="BJ176" s="16" t="s">
        <v>78</v>
      </c>
      <c r="BK176" s="219">
        <f>ROUND(I176*H176,2)</f>
        <v>0</v>
      </c>
      <c r="BL176" s="16" t="s">
        <v>131</v>
      </c>
      <c r="BM176" s="218" t="s">
        <v>273</v>
      </c>
    </row>
    <row r="177" s="13" customFormat="1">
      <c r="A177" s="13"/>
      <c r="B177" s="225"/>
      <c r="C177" s="226"/>
      <c r="D177" s="227" t="s">
        <v>135</v>
      </c>
      <c r="E177" s="228" t="s">
        <v>19</v>
      </c>
      <c r="F177" s="229" t="s">
        <v>274</v>
      </c>
      <c r="G177" s="226"/>
      <c r="H177" s="230">
        <v>128</v>
      </c>
      <c r="I177" s="231"/>
      <c r="J177" s="226"/>
      <c r="K177" s="226"/>
      <c r="L177" s="232"/>
      <c r="M177" s="233"/>
      <c r="N177" s="234"/>
      <c r="O177" s="234"/>
      <c r="P177" s="234"/>
      <c r="Q177" s="234"/>
      <c r="R177" s="234"/>
      <c r="S177" s="234"/>
      <c r="T177" s="235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36" t="s">
        <v>135</v>
      </c>
      <c r="AU177" s="236" t="s">
        <v>80</v>
      </c>
      <c r="AV177" s="13" t="s">
        <v>80</v>
      </c>
      <c r="AW177" s="13" t="s">
        <v>33</v>
      </c>
      <c r="AX177" s="13" t="s">
        <v>78</v>
      </c>
      <c r="AY177" s="236" t="s">
        <v>124</v>
      </c>
    </row>
    <row r="178" s="2" customFormat="1" ht="16.5" customHeight="1">
      <c r="A178" s="37"/>
      <c r="B178" s="38"/>
      <c r="C178" s="237" t="s">
        <v>275</v>
      </c>
      <c r="D178" s="237" t="s">
        <v>174</v>
      </c>
      <c r="E178" s="238" t="s">
        <v>276</v>
      </c>
      <c r="F178" s="239" t="s">
        <v>277</v>
      </c>
      <c r="G178" s="240" t="s">
        <v>192</v>
      </c>
      <c r="H178" s="241">
        <v>637</v>
      </c>
      <c r="I178" s="242"/>
      <c r="J178" s="243">
        <f>ROUND(I178*H178,2)</f>
        <v>0</v>
      </c>
      <c r="K178" s="239" t="s">
        <v>130</v>
      </c>
      <c r="L178" s="244"/>
      <c r="M178" s="245" t="s">
        <v>19</v>
      </c>
      <c r="N178" s="246" t="s">
        <v>43</v>
      </c>
      <c r="O178" s="83"/>
      <c r="P178" s="216">
        <f>O178*H178</f>
        <v>0</v>
      </c>
      <c r="Q178" s="216">
        <v>2.0000000000000002E-05</v>
      </c>
      <c r="R178" s="216">
        <f>Q178*H178</f>
        <v>0.012740000000000001</v>
      </c>
      <c r="S178" s="216">
        <v>0</v>
      </c>
      <c r="T178" s="217">
        <f>S178*H178</f>
        <v>0</v>
      </c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R178" s="218" t="s">
        <v>167</v>
      </c>
      <c r="AT178" s="218" t="s">
        <v>174</v>
      </c>
      <c r="AU178" s="218" t="s">
        <v>80</v>
      </c>
      <c r="AY178" s="16" t="s">
        <v>124</v>
      </c>
      <c r="BE178" s="219">
        <f>IF(N178="základní",J178,0)</f>
        <v>0</v>
      </c>
      <c r="BF178" s="219">
        <f>IF(N178="snížená",J178,0)</f>
        <v>0</v>
      </c>
      <c r="BG178" s="219">
        <f>IF(N178="zákl. přenesená",J178,0)</f>
        <v>0</v>
      </c>
      <c r="BH178" s="219">
        <f>IF(N178="sníž. přenesená",J178,0)</f>
        <v>0</v>
      </c>
      <c r="BI178" s="219">
        <f>IF(N178="nulová",J178,0)</f>
        <v>0</v>
      </c>
      <c r="BJ178" s="16" t="s">
        <v>78</v>
      </c>
      <c r="BK178" s="219">
        <f>ROUND(I178*H178,2)</f>
        <v>0</v>
      </c>
      <c r="BL178" s="16" t="s">
        <v>131</v>
      </c>
      <c r="BM178" s="218" t="s">
        <v>278</v>
      </c>
    </row>
    <row r="179" s="13" customFormat="1">
      <c r="A179" s="13"/>
      <c r="B179" s="225"/>
      <c r="C179" s="226"/>
      <c r="D179" s="227" t="s">
        <v>135</v>
      </c>
      <c r="E179" s="228" t="s">
        <v>19</v>
      </c>
      <c r="F179" s="229" t="s">
        <v>245</v>
      </c>
      <c r="G179" s="226"/>
      <c r="H179" s="230">
        <v>637</v>
      </c>
      <c r="I179" s="231"/>
      <c r="J179" s="226"/>
      <c r="K179" s="226"/>
      <c r="L179" s="232"/>
      <c r="M179" s="233"/>
      <c r="N179" s="234"/>
      <c r="O179" s="234"/>
      <c r="P179" s="234"/>
      <c r="Q179" s="234"/>
      <c r="R179" s="234"/>
      <c r="S179" s="234"/>
      <c r="T179" s="235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36" t="s">
        <v>135</v>
      </c>
      <c r="AU179" s="236" t="s">
        <v>80</v>
      </c>
      <c r="AV179" s="13" t="s">
        <v>80</v>
      </c>
      <c r="AW179" s="13" t="s">
        <v>33</v>
      </c>
      <c r="AX179" s="13" t="s">
        <v>78</v>
      </c>
      <c r="AY179" s="236" t="s">
        <v>124</v>
      </c>
    </row>
    <row r="180" s="2" customFormat="1" ht="16.5" customHeight="1">
      <c r="A180" s="37"/>
      <c r="B180" s="38"/>
      <c r="C180" s="237" t="s">
        <v>279</v>
      </c>
      <c r="D180" s="237" t="s">
        <v>174</v>
      </c>
      <c r="E180" s="238" t="s">
        <v>280</v>
      </c>
      <c r="F180" s="239" t="s">
        <v>281</v>
      </c>
      <c r="G180" s="240" t="s">
        <v>192</v>
      </c>
      <c r="H180" s="241">
        <v>637</v>
      </c>
      <c r="I180" s="242"/>
      <c r="J180" s="243">
        <f>ROUND(I180*H180,2)</f>
        <v>0</v>
      </c>
      <c r="K180" s="239" t="s">
        <v>130</v>
      </c>
      <c r="L180" s="244"/>
      <c r="M180" s="245" t="s">
        <v>19</v>
      </c>
      <c r="N180" s="246" t="s">
        <v>43</v>
      </c>
      <c r="O180" s="83"/>
      <c r="P180" s="216">
        <f>O180*H180</f>
        <v>0</v>
      </c>
      <c r="Q180" s="216">
        <v>1.0000000000000001E-05</v>
      </c>
      <c r="R180" s="216">
        <f>Q180*H180</f>
        <v>0.0063700000000000007</v>
      </c>
      <c r="S180" s="216">
        <v>0</v>
      </c>
      <c r="T180" s="217">
        <f>S180*H180</f>
        <v>0</v>
      </c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R180" s="218" t="s">
        <v>167</v>
      </c>
      <c r="AT180" s="218" t="s">
        <v>174</v>
      </c>
      <c r="AU180" s="218" t="s">
        <v>80</v>
      </c>
      <c r="AY180" s="16" t="s">
        <v>124</v>
      </c>
      <c r="BE180" s="219">
        <f>IF(N180="základní",J180,0)</f>
        <v>0</v>
      </c>
      <c r="BF180" s="219">
        <f>IF(N180="snížená",J180,0)</f>
        <v>0</v>
      </c>
      <c r="BG180" s="219">
        <f>IF(N180="zákl. přenesená",J180,0)</f>
        <v>0</v>
      </c>
      <c r="BH180" s="219">
        <f>IF(N180="sníž. přenesená",J180,0)</f>
        <v>0</v>
      </c>
      <c r="BI180" s="219">
        <f>IF(N180="nulová",J180,0)</f>
        <v>0</v>
      </c>
      <c r="BJ180" s="16" t="s">
        <v>78</v>
      </c>
      <c r="BK180" s="219">
        <f>ROUND(I180*H180,2)</f>
        <v>0</v>
      </c>
      <c r="BL180" s="16" t="s">
        <v>131</v>
      </c>
      <c r="BM180" s="218" t="s">
        <v>282</v>
      </c>
    </row>
    <row r="181" s="13" customFormat="1">
      <c r="A181" s="13"/>
      <c r="B181" s="225"/>
      <c r="C181" s="226"/>
      <c r="D181" s="227" t="s">
        <v>135</v>
      </c>
      <c r="E181" s="228" t="s">
        <v>19</v>
      </c>
      <c r="F181" s="229" t="s">
        <v>245</v>
      </c>
      <c r="G181" s="226"/>
      <c r="H181" s="230">
        <v>637</v>
      </c>
      <c r="I181" s="231"/>
      <c r="J181" s="226"/>
      <c r="K181" s="226"/>
      <c r="L181" s="232"/>
      <c r="M181" s="233"/>
      <c r="N181" s="234"/>
      <c r="O181" s="234"/>
      <c r="P181" s="234"/>
      <c r="Q181" s="234"/>
      <c r="R181" s="234"/>
      <c r="S181" s="234"/>
      <c r="T181" s="235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36" t="s">
        <v>135</v>
      </c>
      <c r="AU181" s="236" t="s">
        <v>80</v>
      </c>
      <c r="AV181" s="13" t="s">
        <v>80</v>
      </c>
      <c r="AW181" s="13" t="s">
        <v>33</v>
      </c>
      <c r="AX181" s="13" t="s">
        <v>78</v>
      </c>
      <c r="AY181" s="236" t="s">
        <v>124</v>
      </c>
    </row>
    <row r="182" s="2" customFormat="1" ht="24.15" customHeight="1">
      <c r="A182" s="37"/>
      <c r="B182" s="38"/>
      <c r="C182" s="207" t="s">
        <v>283</v>
      </c>
      <c r="D182" s="207" t="s">
        <v>126</v>
      </c>
      <c r="E182" s="208" t="s">
        <v>284</v>
      </c>
      <c r="F182" s="209" t="s">
        <v>285</v>
      </c>
      <c r="G182" s="210" t="s">
        <v>192</v>
      </c>
      <c r="H182" s="211">
        <v>209</v>
      </c>
      <c r="I182" s="212"/>
      <c r="J182" s="213">
        <f>ROUND(I182*H182,2)</f>
        <v>0</v>
      </c>
      <c r="K182" s="209" t="s">
        <v>130</v>
      </c>
      <c r="L182" s="43"/>
      <c r="M182" s="214" t="s">
        <v>19</v>
      </c>
      <c r="N182" s="215" t="s">
        <v>43</v>
      </c>
      <c r="O182" s="83"/>
      <c r="P182" s="216">
        <f>O182*H182</f>
        <v>0</v>
      </c>
      <c r="Q182" s="216">
        <v>0</v>
      </c>
      <c r="R182" s="216">
        <f>Q182*H182</f>
        <v>0</v>
      </c>
      <c r="S182" s="216">
        <v>0.089999999999999997</v>
      </c>
      <c r="T182" s="217">
        <f>S182*H182</f>
        <v>18.809999999999999</v>
      </c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R182" s="218" t="s">
        <v>131</v>
      </c>
      <c r="AT182" s="218" t="s">
        <v>126</v>
      </c>
      <c r="AU182" s="218" t="s">
        <v>80</v>
      </c>
      <c r="AY182" s="16" t="s">
        <v>124</v>
      </c>
      <c r="BE182" s="219">
        <f>IF(N182="základní",J182,0)</f>
        <v>0</v>
      </c>
      <c r="BF182" s="219">
        <f>IF(N182="snížená",J182,0)</f>
        <v>0</v>
      </c>
      <c r="BG182" s="219">
        <f>IF(N182="zákl. přenesená",J182,0)</f>
        <v>0</v>
      </c>
      <c r="BH182" s="219">
        <f>IF(N182="sníž. přenesená",J182,0)</f>
        <v>0</v>
      </c>
      <c r="BI182" s="219">
        <f>IF(N182="nulová",J182,0)</f>
        <v>0</v>
      </c>
      <c r="BJ182" s="16" t="s">
        <v>78</v>
      </c>
      <c r="BK182" s="219">
        <f>ROUND(I182*H182,2)</f>
        <v>0</v>
      </c>
      <c r="BL182" s="16" t="s">
        <v>131</v>
      </c>
      <c r="BM182" s="218" t="s">
        <v>286</v>
      </c>
    </row>
    <row r="183" s="2" customFormat="1">
      <c r="A183" s="37"/>
      <c r="B183" s="38"/>
      <c r="C183" s="39"/>
      <c r="D183" s="220" t="s">
        <v>133</v>
      </c>
      <c r="E183" s="39"/>
      <c r="F183" s="221" t="s">
        <v>287</v>
      </c>
      <c r="G183" s="39"/>
      <c r="H183" s="39"/>
      <c r="I183" s="222"/>
      <c r="J183" s="39"/>
      <c r="K183" s="39"/>
      <c r="L183" s="43"/>
      <c r="M183" s="223"/>
      <c r="N183" s="224"/>
      <c r="O183" s="83"/>
      <c r="P183" s="83"/>
      <c r="Q183" s="83"/>
      <c r="R183" s="83"/>
      <c r="S183" s="83"/>
      <c r="T183" s="84"/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T183" s="16" t="s">
        <v>133</v>
      </c>
      <c r="AU183" s="16" t="s">
        <v>80</v>
      </c>
    </row>
    <row r="184" s="13" customFormat="1">
      <c r="A184" s="13"/>
      <c r="B184" s="225"/>
      <c r="C184" s="226"/>
      <c r="D184" s="227" t="s">
        <v>135</v>
      </c>
      <c r="E184" s="228" t="s">
        <v>19</v>
      </c>
      <c r="F184" s="229" t="s">
        <v>213</v>
      </c>
      <c r="G184" s="226"/>
      <c r="H184" s="230">
        <v>209</v>
      </c>
      <c r="I184" s="231"/>
      <c r="J184" s="226"/>
      <c r="K184" s="226"/>
      <c r="L184" s="232"/>
      <c r="M184" s="233"/>
      <c r="N184" s="234"/>
      <c r="O184" s="234"/>
      <c r="P184" s="234"/>
      <c r="Q184" s="234"/>
      <c r="R184" s="234"/>
      <c r="S184" s="234"/>
      <c r="T184" s="235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36" t="s">
        <v>135</v>
      </c>
      <c r="AU184" s="236" t="s">
        <v>80</v>
      </c>
      <c r="AV184" s="13" t="s">
        <v>80</v>
      </c>
      <c r="AW184" s="13" t="s">
        <v>33</v>
      </c>
      <c r="AX184" s="13" t="s">
        <v>78</v>
      </c>
      <c r="AY184" s="236" t="s">
        <v>124</v>
      </c>
    </row>
    <row r="185" s="2" customFormat="1" ht="21.75" customHeight="1">
      <c r="A185" s="37"/>
      <c r="B185" s="38"/>
      <c r="C185" s="207" t="s">
        <v>288</v>
      </c>
      <c r="D185" s="207" t="s">
        <v>126</v>
      </c>
      <c r="E185" s="208" t="s">
        <v>289</v>
      </c>
      <c r="F185" s="209" t="s">
        <v>290</v>
      </c>
      <c r="G185" s="210" t="s">
        <v>291</v>
      </c>
      <c r="H185" s="211">
        <v>201</v>
      </c>
      <c r="I185" s="212"/>
      <c r="J185" s="213">
        <f>ROUND(I185*H185,2)</f>
        <v>0</v>
      </c>
      <c r="K185" s="209" t="s">
        <v>130</v>
      </c>
      <c r="L185" s="43"/>
      <c r="M185" s="214" t="s">
        <v>19</v>
      </c>
      <c r="N185" s="215" t="s">
        <v>43</v>
      </c>
      <c r="O185" s="83"/>
      <c r="P185" s="216">
        <f>O185*H185</f>
        <v>0</v>
      </c>
      <c r="Q185" s="216">
        <v>0</v>
      </c>
      <c r="R185" s="216">
        <f>Q185*H185</f>
        <v>0</v>
      </c>
      <c r="S185" s="216">
        <v>0.0089999999999999993</v>
      </c>
      <c r="T185" s="217">
        <f>S185*H185</f>
        <v>1.8089999999999999</v>
      </c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R185" s="218" t="s">
        <v>131</v>
      </c>
      <c r="AT185" s="218" t="s">
        <v>126</v>
      </c>
      <c r="AU185" s="218" t="s">
        <v>80</v>
      </c>
      <c r="AY185" s="16" t="s">
        <v>124</v>
      </c>
      <c r="BE185" s="219">
        <f>IF(N185="základní",J185,0)</f>
        <v>0</v>
      </c>
      <c r="BF185" s="219">
        <f>IF(N185="snížená",J185,0)</f>
        <v>0</v>
      </c>
      <c r="BG185" s="219">
        <f>IF(N185="zákl. přenesená",J185,0)</f>
        <v>0</v>
      </c>
      <c r="BH185" s="219">
        <f>IF(N185="sníž. přenesená",J185,0)</f>
        <v>0</v>
      </c>
      <c r="BI185" s="219">
        <f>IF(N185="nulová",J185,0)</f>
        <v>0</v>
      </c>
      <c r="BJ185" s="16" t="s">
        <v>78</v>
      </c>
      <c r="BK185" s="219">
        <f>ROUND(I185*H185,2)</f>
        <v>0</v>
      </c>
      <c r="BL185" s="16" t="s">
        <v>131</v>
      </c>
      <c r="BM185" s="218" t="s">
        <v>292</v>
      </c>
    </row>
    <row r="186" s="2" customFormat="1">
      <c r="A186" s="37"/>
      <c r="B186" s="38"/>
      <c r="C186" s="39"/>
      <c r="D186" s="220" t="s">
        <v>133</v>
      </c>
      <c r="E186" s="39"/>
      <c r="F186" s="221" t="s">
        <v>293</v>
      </c>
      <c r="G186" s="39"/>
      <c r="H186" s="39"/>
      <c r="I186" s="222"/>
      <c r="J186" s="39"/>
      <c r="K186" s="39"/>
      <c r="L186" s="43"/>
      <c r="M186" s="223"/>
      <c r="N186" s="224"/>
      <c r="O186" s="83"/>
      <c r="P186" s="83"/>
      <c r="Q186" s="83"/>
      <c r="R186" s="83"/>
      <c r="S186" s="83"/>
      <c r="T186" s="84"/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T186" s="16" t="s">
        <v>133</v>
      </c>
      <c r="AU186" s="16" t="s">
        <v>80</v>
      </c>
    </row>
    <row r="187" s="13" customFormat="1">
      <c r="A187" s="13"/>
      <c r="B187" s="225"/>
      <c r="C187" s="226"/>
      <c r="D187" s="227" t="s">
        <v>135</v>
      </c>
      <c r="E187" s="228" t="s">
        <v>19</v>
      </c>
      <c r="F187" s="229" t="s">
        <v>294</v>
      </c>
      <c r="G187" s="226"/>
      <c r="H187" s="230">
        <v>201</v>
      </c>
      <c r="I187" s="231"/>
      <c r="J187" s="226"/>
      <c r="K187" s="226"/>
      <c r="L187" s="232"/>
      <c r="M187" s="233"/>
      <c r="N187" s="234"/>
      <c r="O187" s="234"/>
      <c r="P187" s="234"/>
      <c r="Q187" s="234"/>
      <c r="R187" s="234"/>
      <c r="S187" s="234"/>
      <c r="T187" s="235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36" t="s">
        <v>135</v>
      </c>
      <c r="AU187" s="236" t="s">
        <v>80</v>
      </c>
      <c r="AV187" s="13" t="s">
        <v>80</v>
      </c>
      <c r="AW187" s="13" t="s">
        <v>33</v>
      </c>
      <c r="AX187" s="13" t="s">
        <v>78</v>
      </c>
      <c r="AY187" s="236" t="s">
        <v>124</v>
      </c>
    </row>
    <row r="188" s="2" customFormat="1" ht="21.75" customHeight="1">
      <c r="A188" s="37"/>
      <c r="B188" s="38"/>
      <c r="C188" s="207" t="s">
        <v>295</v>
      </c>
      <c r="D188" s="207" t="s">
        <v>126</v>
      </c>
      <c r="E188" s="208" t="s">
        <v>296</v>
      </c>
      <c r="F188" s="209" t="s">
        <v>297</v>
      </c>
      <c r="G188" s="210" t="s">
        <v>291</v>
      </c>
      <c r="H188" s="211">
        <v>62</v>
      </c>
      <c r="I188" s="212"/>
      <c r="J188" s="213">
        <f>ROUND(I188*H188,2)</f>
        <v>0</v>
      </c>
      <c r="K188" s="209" t="s">
        <v>130</v>
      </c>
      <c r="L188" s="43"/>
      <c r="M188" s="214" t="s">
        <v>19</v>
      </c>
      <c r="N188" s="215" t="s">
        <v>43</v>
      </c>
      <c r="O188" s="83"/>
      <c r="P188" s="216">
        <f>O188*H188</f>
        <v>0</v>
      </c>
      <c r="Q188" s="216">
        <v>0</v>
      </c>
      <c r="R188" s="216">
        <f>Q188*H188</f>
        <v>0</v>
      </c>
      <c r="S188" s="216">
        <v>0.012999999999999999</v>
      </c>
      <c r="T188" s="217">
        <f>S188*H188</f>
        <v>0.80599999999999994</v>
      </c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R188" s="218" t="s">
        <v>131</v>
      </c>
      <c r="AT188" s="218" t="s">
        <v>126</v>
      </c>
      <c r="AU188" s="218" t="s">
        <v>80</v>
      </c>
      <c r="AY188" s="16" t="s">
        <v>124</v>
      </c>
      <c r="BE188" s="219">
        <f>IF(N188="základní",J188,0)</f>
        <v>0</v>
      </c>
      <c r="BF188" s="219">
        <f>IF(N188="snížená",J188,0)</f>
        <v>0</v>
      </c>
      <c r="BG188" s="219">
        <f>IF(N188="zákl. přenesená",J188,0)</f>
        <v>0</v>
      </c>
      <c r="BH188" s="219">
        <f>IF(N188="sníž. přenesená",J188,0)</f>
        <v>0</v>
      </c>
      <c r="BI188" s="219">
        <f>IF(N188="nulová",J188,0)</f>
        <v>0</v>
      </c>
      <c r="BJ188" s="16" t="s">
        <v>78</v>
      </c>
      <c r="BK188" s="219">
        <f>ROUND(I188*H188,2)</f>
        <v>0</v>
      </c>
      <c r="BL188" s="16" t="s">
        <v>131</v>
      </c>
      <c r="BM188" s="218" t="s">
        <v>298</v>
      </c>
    </row>
    <row r="189" s="2" customFormat="1">
      <c r="A189" s="37"/>
      <c r="B189" s="38"/>
      <c r="C189" s="39"/>
      <c r="D189" s="220" t="s">
        <v>133</v>
      </c>
      <c r="E189" s="39"/>
      <c r="F189" s="221" t="s">
        <v>299</v>
      </c>
      <c r="G189" s="39"/>
      <c r="H189" s="39"/>
      <c r="I189" s="222"/>
      <c r="J189" s="39"/>
      <c r="K189" s="39"/>
      <c r="L189" s="43"/>
      <c r="M189" s="223"/>
      <c r="N189" s="224"/>
      <c r="O189" s="83"/>
      <c r="P189" s="83"/>
      <c r="Q189" s="83"/>
      <c r="R189" s="83"/>
      <c r="S189" s="83"/>
      <c r="T189" s="84"/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T189" s="16" t="s">
        <v>133</v>
      </c>
      <c r="AU189" s="16" t="s">
        <v>80</v>
      </c>
    </row>
    <row r="190" s="13" customFormat="1">
      <c r="A190" s="13"/>
      <c r="B190" s="225"/>
      <c r="C190" s="226"/>
      <c r="D190" s="227" t="s">
        <v>135</v>
      </c>
      <c r="E190" s="228" t="s">
        <v>19</v>
      </c>
      <c r="F190" s="229" t="s">
        <v>300</v>
      </c>
      <c r="G190" s="226"/>
      <c r="H190" s="230">
        <v>62</v>
      </c>
      <c r="I190" s="231"/>
      <c r="J190" s="226"/>
      <c r="K190" s="226"/>
      <c r="L190" s="232"/>
      <c r="M190" s="233"/>
      <c r="N190" s="234"/>
      <c r="O190" s="234"/>
      <c r="P190" s="234"/>
      <c r="Q190" s="234"/>
      <c r="R190" s="234"/>
      <c r="S190" s="234"/>
      <c r="T190" s="235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36" t="s">
        <v>135</v>
      </c>
      <c r="AU190" s="236" t="s">
        <v>80</v>
      </c>
      <c r="AV190" s="13" t="s">
        <v>80</v>
      </c>
      <c r="AW190" s="13" t="s">
        <v>33</v>
      </c>
      <c r="AX190" s="13" t="s">
        <v>78</v>
      </c>
      <c r="AY190" s="236" t="s">
        <v>124</v>
      </c>
    </row>
    <row r="191" s="2" customFormat="1" ht="24.15" customHeight="1">
      <c r="A191" s="37"/>
      <c r="B191" s="38"/>
      <c r="C191" s="207" t="s">
        <v>301</v>
      </c>
      <c r="D191" s="207" t="s">
        <v>126</v>
      </c>
      <c r="E191" s="208" t="s">
        <v>302</v>
      </c>
      <c r="F191" s="209" t="s">
        <v>303</v>
      </c>
      <c r="G191" s="210" t="s">
        <v>291</v>
      </c>
      <c r="H191" s="211">
        <v>44</v>
      </c>
      <c r="I191" s="212"/>
      <c r="J191" s="213">
        <f>ROUND(I191*H191,2)</f>
        <v>0</v>
      </c>
      <c r="K191" s="209" t="s">
        <v>130</v>
      </c>
      <c r="L191" s="43"/>
      <c r="M191" s="214" t="s">
        <v>19</v>
      </c>
      <c r="N191" s="215" t="s">
        <v>43</v>
      </c>
      <c r="O191" s="83"/>
      <c r="P191" s="216">
        <f>O191*H191</f>
        <v>0</v>
      </c>
      <c r="Q191" s="216">
        <v>0</v>
      </c>
      <c r="R191" s="216">
        <f>Q191*H191</f>
        <v>0</v>
      </c>
      <c r="S191" s="216">
        <v>0.040000000000000001</v>
      </c>
      <c r="T191" s="217">
        <f>S191*H191</f>
        <v>1.76</v>
      </c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R191" s="218" t="s">
        <v>131</v>
      </c>
      <c r="AT191" s="218" t="s">
        <v>126</v>
      </c>
      <c r="AU191" s="218" t="s">
        <v>80</v>
      </c>
      <c r="AY191" s="16" t="s">
        <v>124</v>
      </c>
      <c r="BE191" s="219">
        <f>IF(N191="základní",J191,0)</f>
        <v>0</v>
      </c>
      <c r="BF191" s="219">
        <f>IF(N191="snížená",J191,0)</f>
        <v>0</v>
      </c>
      <c r="BG191" s="219">
        <f>IF(N191="zákl. přenesená",J191,0)</f>
        <v>0</v>
      </c>
      <c r="BH191" s="219">
        <f>IF(N191="sníž. přenesená",J191,0)</f>
        <v>0</v>
      </c>
      <c r="BI191" s="219">
        <f>IF(N191="nulová",J191,0)</f>
        <v>0</v>
      </c>
      <c r="BJ191" s="16" t="s">
        <v>78</v>
      </c>
      <c r="BK191" s="219">
        <f>ROUND(I191*H191,2)</f>
        <v>0</v>
      </c>
      <c r="BL191" s="16" t="s">
        <v>131</v>
      </c>
      <c r="BM191" s="218" t="s">
        <v>304</v>
      </c>
    </row>
    <row r="192" s="2" customFormat="1">
      <c r="A192" s="37"/>
      <c r="B192" s="38"/>
      <c r="C192" s="39"/>
      <c r="D192" s="220" t="s">
        <v>133</v>
      </c>
      <c r="E192" s="39"/>
      <c r="F192" s="221" t="s">
        <v>305</v>
      </c>
      <c r="G192" s="39"/>
      <c r="H192" s="39"/>
      <c r="I192" s="222"/>
      <c r="J192" s="39"/>
      <c r="K192" s="39"/>
      <c r="L192" s="43"/>
      <c r="M192" s="223"/>
      <c r="N192" s="224"/>
      <c r="O192" s="83"/>
      <c r="P192" s="83"/>
      <c r="Q192" s="83"/>
      <c r="R192" s="83"/>
      <c r="S192" s="83"/>
      <c r="T192" s="84"/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T192" s="16" t="s">
        <v>133</v>
      </c>
      <c r="AU192" s="16" t="s">
        <v>80</v>
      </c>
    </row>
    <row r="193" s="13" customFormat="1">
      <c r="A193" s="13"/>
      <c r="B193" s="225"/>
      <c r="C193" s="226"/>
      <c r="D193" s="227" t="s">
        <v>135</v>
      </c>
      <c r="E193" s="228" t="s">
        <v>19</v>
      </c>
      <c r="F193" s="229" t="s">
        <v>306</v>
      </c>
      <c r="G193" s="226"/>
      <c r="H193" s="230">
        <v>44</v>
      </c>
      <c r="I193" s="231"/>
      <c r="J193" s="226"/>
      <c r="K193" s="226"/>
      <c r="L193" s="232"/>
      <c r="M193" s="233"/>
      <c r="N193" s="234"/>
      <c r="O193" s="234"/>
      <c r="P193" s="234"/>
      <c r="Q193" s="234"/>
      <c r="R193" s="234"/>
      <c r="S193" s="234"/>
      <c r="T193" s="235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36" t="s">
        <v>135</v>
      </c>
      <c r="AU193" s="236" t="s">
        <v>80</v>
      </c>
      <c r="AV193" s="13" t="s">
        <v>80</v>
      </c>
      <c r="AW193" s="13" t="s">
        <v>33</v>
      </c>
      <c r="AX193" s="13" t="s">
        <v>78</v>
      </c>
      <c r="AY193" s="236" t="s">
        <v>124</v>
      </c>
    </row>
    <row r="194" s="12" customFormat="1" ht="22.8" customHeight="1">
      <c r="A194" s="12"/>
      <c r="B194" s="191"/>
      <c r="C194" s="192"/>
      <c r="D194" s="193" t="s">
        <v>71</v>
      </c>
      <c r="E194" s="205" t="s">
        <v>307</v>
      </c>
      <c r="F194" s="205" t="s">
        <v>308</v>
      </c>
      <c r="G194" s="192"/>
      <c r="H194" s="192"/>
      <c r="I194" s="195"/>
      <c r="J194" s="206">
        <f>BK194</f>
        <v>0</v>
      </c>
      <c r="K194" s="192"/>
      <c r="L194" s="197"/>
      <c r="M194" s="198"/>
      <c r="N194" s="199"/>
      <c r="O194" s="199"/>
      <c r="P194" s="200">
        <f>SUM(P195:P203)</f>
        <v>0</v>
      </c>
      <c r="Q194" s="199"/>
      <c r="R194" s="200">
        <f>SUM(R195:R203)</f>
        <v>0</v>
      </c>
      <c r="S194" s="199"/>
      <c r="T194" s="201">
        <f>SUM(T195:T203)</f>
        <v>0</v>
      </c>
      <c r="U194" s="12"/>
      <c r="V194" s="12"/>
      <c r="W194" s="12"/>
      <c r="X194" s="12"/>
      <c r="Y194" s="12"/>
      <c r="Z194" s="12"/>
      <c r="AA194" s="12"/>
      <c r="AB194" s="12"/>
      <c r="AC194" s="12"/>
      <c r="AD194" s="12"/>
      <c r="AE194" s="12"/>
      <c r="AR194" s="202" t="s">
        <v>78</v>
      </c>
      <c r="AT194" s="203" t="s">
        <v>71</v>
      </c>
      <c r="AU194" s="203" t="s">
        <v>78</v>
      </c>
      <c r="AY194" s="202" t="s">
        <v>124</v>
      </c>
      <c r="BK194" s="204">
        <f>SUM(BK195:BK203)</f>
        <v>0</v>
      </c>
    </row>
    <row r="195" s="2" customFormat="1" ht="24.15" customHeight="1">
      <c r="A195" s="37"/>
      <c r="B195" s="38"/>
      <c r="C195" s="207" t="s">
        <v>309</v>
      </c>
      <c r="D195" s="207" t="s">
        <v>126</v>
      </c>
      <c r="E195" s="208" t="s">
        <v>310</v>
      </c>
      <c r="F195" s="209" t="s">
        <v>311</v>
      </c>
      <c r="G195" s="210" t="s">
        <v>158</v>
      </c>
      <c r="H195" s="211">
        <v>23.184999999999999</v>
      </c>
      <c r="I195" s="212"/>
      <c r="J195" s="213">
        <f>ROUND(I195*H195,2)</f>
        <v>0</v>
      </c>
      <c r="K195" s="209" t="s">
        <v>130</v>
      </c>
      <c r="L195" s="43"/>
      <c r="M195" s="214" t="s">
        <v>19</v>
      </c>
      <c r="N195" s="215" t="s">
        <v>43</v>
      </c>
      <c r="O195" s="83"/>
      <c r="P195" s="216">
        <f>O195*H195</f>
        <v>0</v>
      </c>
      <c r="Q195" s="216">
        <v>0</v>
      </c>
      <c r="R195" s="216">
        <f>Q195*H195</f>
        <v>0</v>
      </c>
      <c r="S195" s="216">
        <v>0</v>
      </c>
      <c r="T195" s="217">
        <f>S195*H195</f>
        <v>0</v>
      </c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R195" s="218" t="s">
        <v>131</v>
      </c>
      <c r="AT195" s="218" t="s">
        <v>126</v>
      </c>
      <c r="AU195" s="218" t="s">
        <v>80</v>
      </c>
      <c r="AY195" s="16" t="s">
        <v>124</v>
      </c>
      <c r="BE195" s="219">
        <f>IF(N195="základní",J195,0)</f>
        <v>0</v>
      </c>
      <c r="BF195" s="219">
        <f>IF(N195="snížená",J195,0)</f>
        <v>0</v>
      </c>
      <c r="BG195" s="219">
        <f>IF(N195="zákl. přenesená",J195,0)</f>
        <v>0</v>
      </c>
      <c r="BH195" s="219">
        <f>IF(N195="sníž. přenesená",J195,0)</f>
        <v>0</v>
      </c>
      <c r="BI195" s="219">
        <f>IF(N195="nulová",J195,0)</f>
        <v>0</v>
      </c>
      <c r="BJ195" s="16" t="s">
        <v>78</v>
      </c>
      <c r="BK195" s="219">
        <f>ROUND(I195*H195,2)</f>
        <v>0</v>
      </c>
      <c r="BL195" s="16" t="s">
        <v>131</v>
      </c>
      <c r="BM195" s="218" t="s">
        <v>312</v>
      </c>
    </row>
    <row r="196" s="2" customFormat="1">
      <c r="A196" s="37"/>
      <c r="B196" s="38"/>
      <c r="C196" s="39"/>
      <c r="D196" s="220" t="s">
        <v>133</v>
      </c>
      <c r="E196" s="39"/>
      <c r="F196" s="221" t="s">
        <v>313</v>
      </c>
      <c r="G196" s="39"/>
      <c r="H196" s="39"/>
      <c r="I196" s="222"/>
      <c r="J196" s="39"/>
      <c r="K196" s="39"/>
      <c r="L196" s="43"/>
      <c r="M196" s="223"/>
      <c r="N196" s="224"/>
      <c r="O196" s="83"/>
      <c r="P196" s="83"/>
      <c r="Q196" s="83"/>
      <c r="R196" s="83"/>
      <c r="S196" s="83"/>
      <c r="T196" s="84"/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T196" s="16" t="s">
        <v>133</v>
      </c>
      <c r="AU196" s="16" t="s">
        <v>80</v>
      </c>
    </row>
    <row r="197" s="2" customFormat="1" ht="21.75" customHeight="1">
      <c r="A197" s="37"/>
      <c r="B197" s="38"/>
      <c r="C197" s="207" t="s">
        <v>314</v>
      </c>
      <c r="D197" s="207" t="s">
        <v>126</v>
      </c>
      <c r="E197" s="208" t="s">
        <v>315</v>
      </c>
      <c r="F197" s="209" t="s">
        <v>316</v>
      </c>
      <c r="G197" s="210" t="s">
        <v>158</v>
      </c>
      <c r="H197" s="211">
        <v>23.184999999999999</v>
      </c>
      <c r="I197" s="212"/>
      <c r="J197" s="213">
        <f>ROUND(I197*H197,2)</f>
        <v>0</v>
      </c>
      <c r="K197" s="209" t="s">
        <v>130</v>
      </c>
      <c r="L197" s="43"/>
      <c r="M197" s="214" t="s">
        <v>19</v>
      </c>
      <c r="N197" s="215" t="s">
        <v>43</v>
      </c>
      <c r="O197" s="83"/>
      <c r="P197" s="216">
        <f>O197*H197</f>
        <v>0</v>
      </c>
      <c r="Q197" s="216">
        <v>0</v>
      </c>
      <c r="R197" s="216">
        <f>Q197*H197</f>
        <v>0</v>
      </c>
      <c r="S197" s="216">
        <v>0</v>
      </c>
      <c r="T197" s="217">
        <f>S197*H197</f>
        <v>0</v>
      </c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R197" s="218" t="s">
        <v>131</v>
      </c>
      <c r="AT197" s="218" t="s">
        <v>126</v>
      </c>
      <c r="AU197" s="218" t="s">
        <v>80</v>
      </c>
      <c r="AY197" s="16" t="s">
        <v>124</v>
      </c>
      <c r="BE197" s="219">
        <f>IF(N197="základní",J197,0)</f>
        <v>0</v>
      </c>
      <c r="BF197" s="219">
        <f>IF(N197="snížená",J197,0)</f>
        <v>0</v>
      </c>
      <c r="BG197" s="219">
        <f>IF(N197="zákl. přenesená",J197,0)</f>
        <v>0</v>
      </c>
      <c r="BH197" s="219">
        <f>IF(N197="sníž. přenesená",J197,0)</f>
        <v>0</v>
      </c>
      <c r="BI197" s="219">
        <f>IF(N197="nulová",J197,0)</f>
        <v>0</v>
      </c>
      <c r="BJ197" s="16" t="s">
        <v>78</v>
      </c>
      <c r="BK197" s="219">
        <f>ROUND(I197*H197,2)</f>
        <v>0</v>
      </c>
      <c r="BL197" s="16" t="s">
        <v>131</v>
      </c>
      <c r="BM197" s="218" t="s">
        <v>317</v>
      </c>
    </row>
    <row r="198" s="2" customFormat="1">
      <c r="A198" s="37"/>
      <c r="B198" s="38"/>
      <c r="C198" s="39"/>
      <c r="D198" s="220" t="s">
        <v>133</v>
      </c>
      <c r="E198" s="39"/>
      <c r="F198" s="221" t="s">
        <v>318</v>
      </c>
      <c r="G198" s="39"/>
      <c r="H198" s="39"/>
      <c r="I198" s="222"/>
      <c r="J198" s="39"/>
      <c r="K198" s="39"/>
      <c r="L198" s="43"/>
      <c r="M198" s="223"/>
      <c r="N198" s="224"/>
      <c r="O198" s="83"/>
      <c r="P198" s="83"/>
      <c r="Q198" s="83"/>
      <c r="R198" s="83"/>
      <c r="S198" s="83"/>
      <c r="T198" s="84"/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T198" s="16" t="s">
        <v>133</v>
      </c>
      <c r="AU198" s="16" t="s">
        <v>80</v>
      </c>
    </row>
    <row r="199" s="2" customFormat="1" ht="24.15" customHeight="1">
      <c r="A199" s="37"/>
      <c r="B199" s="38"/>
      <c r="C199" s="207" t="s">
        <v>319</v>
      </c>
      <c r="D199" s="207" t="s">
        <v>126</v>
      </c>
      <c r="E199" s="208" t="s">
        <v>320</v>
      </c>
      <c r="F199" s="209" t="s">
        <v>321</v>
      </c>
      <c r="G199" s="210" t="s">
        <v>158</v>
      </c>
      <c r="H199" s="211">
        <v>23.184999999999999</v>
      </c>
      <c r="I199" s="212"/>
      <c r="J199" s="213">
        <f>ROUND(I199*H199,2)</f>
        <v>0</v>
      </c>
      <c r="K199" s="209" t="s">
        <v>130</v>
      </c>
      <c r="L199" s="43"/>
      <c r="M199" s="214" t="s">
        <v>19</v>
      </c>
      <c r="N199" s="215" t="s">
        <v>43</v>
      </c>
      <c r="O199" s="83"/>
      <c r="P199" s="216">
        <f>O199*H199</f>
        <v>0</v>
      </c>
      <c r="Q199" s="216">
        <v>0</v>
      </c>
      <c r="R199" s="216">
        <f>Q199*H199</f>
        <v>0</v>
      </c>
      <c r="S199" s="216">
        <v>0</v>
      </c>
      <c r="T199" s="217">
        <f>S199*H199</f>
        <v>0</v>
      </c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R199" s="218" t="s">
        <v>131</v>
      </c>
      <c r="AT199" s="218" t="s">
        <v>126</v>
      </c>
      <c r="AU199" s="218" t="s">
        <v>80</v>
      </c>
      <c r="AY199" s="16" t="s">
        <v>124</v>
      </c>
      <c r="BE199" s="219">
        <f>IF(N199="základní",J199,0)</f>
        <v>0</v>
      </c>
      <c r="BF199" s="219">
        <f>IF(N199="snížená",J199,0)</f>
        <v>0</v>
      </c>
      <c r="BG199" s="219">
        <f>IF(N199="zákl. přenesená",J199,0)</f>
        <v>0</v>
      </c>
      <c r="BH199" s="219">
        <f>IF(N199="sníž. přenesená",J199,0)</f>
        <v>0</v>
      </c>
      <c r="BI199" s="219">
        <f>IF(N199="nulová",J199,0)</f>
        <v>0</v>
      </c>
      <c r="BJ199" s="16" t="s">
        <v>78</v>
      </c>
      <c r="BK199" s="219">
        <f>ROUND(I199*H199,2)</f>
        <v>0</v>
      </c>
      <c r="BL199" s="16" t="s">
        <v>131</v>
      </c>
      <c r="BM199" s="218" t="s">
        <v>322</v>
      </c>
    </row>
    <row r="200" s="2" customFormat="1">
      <c r="A200" s="37"/>
      <c r="B200" s="38"/>
      <c r="C200" s="39"/>
      <c r="D200" s="220" t="s">
        <v>133</v>
      </c>
      <c r="E200" s="39"/>
      <c r="F200" s="221" t="s">
        <v>323</v>
      </c>
      <c r="G200" s="39"/>
      <c r="H200" s="39"/>
      <c r="I200" s="222"/>
      <c r="J200" s="39"/>
      <c r="K200" s="39"/>
      <c r="L200" s="43"/>
      <c r="M200" s="223"/>
      <c r="N200" s="224"/>
      <c r="O200" s="83"/>
      <c r="P200" s="83"/>
      <c r="Q200" s="83"/>
      <c r="R200" s="83"/>
      <c r="S200" s="83"/>
      <c r="T200" s="84"/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T200" s="16" t="s">
        <v>133</v>
      </c>
      <c r="AU200" s="16" t="s">
        <v>80</v>
      </c>
    </row>
    <row r="201" s="2" customFormat="1" ht="24.15" customHeight="1">
      <c r="A201" s="37"/>
      <c r="B201" s="38"/>
      <c r="C201" s="207" t="s">
        <v>324</v>
      </c>
      <c r="D201" s="207" t="s">
        <v>126</v>
      </c>
      <c r="E201" s="208" t="s">
        <v>325</v>
      </c>
      <c r="F201" s="209" t="s">
        <v>326</v>
      </c>
      <c r="G201" s="210" t="s">
        <v>158</v>
      </c>
      <c r="H201" s="211">
        <v>23.184999999999999</v>
      </c>
      <c r="I201" s="212"/>
      <c r="J201" s="213">
        <f>ROUND(I201*H201,2)</f>
        <v>0</v>
      </c>
      <c r="K201" s="209" t="s">
        <v>130</v>
      </c>
      <c r="L201" s="43"/>
      <c r="M201" s="214" t="s">
        <v>19</v>
      </c>
      <c r="N201" s="215" t="s">
        <v>43</v>
      </c>
      <c r="O201" s="83"/>
      <c r="P201" s="216">
        <f>O201*H201</f>
        <v>0</v>
      </c>
      <c r="Q201" s="216">
        <v>0</v>
      </c>
      <c r="R201" s="216">
        <f>Q201*H201</f>
        <v>0</v>
      </c>
      <c r="S201" s="216">
        <v>0</v>
      </c>
      <c r="T201" s="217">
        <f>S201*H201</f>
        <v>0</v>
      </c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R201" s="218" t="s">
        <v>131</v>
      </c>
      <c r="AT201" s="218" t="s">
        <v>126</v>
      </c>
      <c r="AU201" s="218" t="s">
        <v>80</v>
      </c>
      <c r="AY201" s="16" t="s">
        <v>124</v>
      </c>
      <c r="BE201" s="219">
        <f>IF(N201="základní",J201,0)</f>
        <v>0</v>
      </c>
      <c r="BF201" s="219">
        <f>IF(N201="snížená",J201,0)</f>
        <v>0</v>
      </c>
      <c r="BG201" s="219">
        <f>IF(N201="zákl. přenesená",J201,0)</f>
        <v>0</v>
      </c>
      <c r="BH201" s="219">
        <f>IF(N201="sníž. přenesená",J201,0)</f>
        <v>0</v>
      </c>
      <c r="BI201" s="219">
        <f>IF(N201="nulová",J201,0)</f>
        <v>0</v>
      </c>
      <c r="BJ201" s="16" t="s">
        <v>78</v>
      </c>
      <c r="BK201" s="219">
        <f>ROUND(I201*H201,2)</f>
        <v>0</v>
      </c>
      <c r="BL201" s="16" t="s">
        <v>131</v>
      </c>
      <c r="BM201" s="218" t="s">
        <v>327</v>
      </c>
    </row>
    <row r="202" s="2" customFormat="1">
      <c r="A202" s="37"/>
      <c r="B202" s="38"/>
      <c r="C202" s="39"/>
      <c r="D202" s="220" t="s">
        <v>133</v>
      </c>
      <c r="E202" s="39"/>
      <c r="F202" s="221" t="s">
        <v>328</v>
      </c>
      <c r="G202" s="39"/>
      <c r="H202" s="39"/>
      <c r="I202" s="222"/>
      <c r="J202" s="39"/>
      <c r="K202" s="39"/>
      <c r="L202" s="43"/>
      <c r="M202" s="223"/>
      <c r="N202" s="224"/>
      <c r="O202" s="83"/>
      <c r="P202" s="83"/>
      <c r="Q202" s="83"/>
      <c r="R202" s="83"/>
      <c r="S202" s="83"/>
      <c r="T202" s="84"/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T202" s="16" t="s">
        <v>133</v>
      </c>
      <c r="AU202" s="16" t="s">
        <v>80</v>
      </c>
    </row>
    <row r="203" s="13" customFormat="1">
      <c r="A203" s="13"/>
      <c r="B203" s="225"/>
      <c r="C203" s="226"/>
      <c r="D203" s="227" t="s">
        <v>135</v>
      </c>
      <c r="E203" s="228" t="s">
        <v>19</v>
      </c>
      <c r="F203" s="229" t="s">
        <v>329</v>
      </c>
      <c r="G203" s="226"/>
      <c r="H203" s="230">
        <v>23.184999999999999</v>
      </c>
      <c r="I203" s="231"/>
      <c r="J203" s="226"/>
      <c r="K203" s="226"/>
      <c r="L203" s="232"/>
      <c r="M203" s="233"/>
      <c r="N203" s="234"/>
      <c r="O203" s="234"/>
      <c r="P203" s="234"/>
      <c r="Q203" s="234"/>
      <c r="R203" s="234"/>
      <c r="S203" s="234"/>
      <c r="T203" s="235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36" t="s">
        <v>135</v>
      </c>
      <c r="AU203" s="236" t="s">
        <v>80</v>
      </c>
      <c r="AV203" s="13" t="s">
        <v>80</v>
      </c>
      <c r="AW203" s="13" t="s">
        <v>33</v>
      </c>
      <c r="AX203" s="13" t="s">
        <v>78</v>
      </c>
      <c r="AY203" s="236" t="s">
        <v>124</v>
      </c>
    </row>
    <row r="204" s="12" customFormat="1" ht="25.92" customHeight="1">
      <c r="A204" s="12"/>
      <c r="B204" s="191"/>
      <c r="C204" s="192"/>
      <c r="D204" s="193" t="s">
        <v>71</v>
      </c>
      <c r="E204" s="194" t="s">
        <v>330</v>
      </c>
      <c r="F204" s="194" t="s">
        <v>331</v>
      </c>
      <c r="G204" s="192"/>
      <c r="H204" s="192"/>
      <c r="I204" s="195"/>
      <c r="J204" s="196">
        <f>BK204</f>
        <v>0</v>
      </c>
      <c r="K204" s="192"/>
      <c r="L204" s="197"/>
      <c r="M204" s="198"/>
      <c r="N204" s="199"/>
      <c r="O204" s="199"/>
      <c r="P204" s="200">
        <f>P205+P219+P330+P444+P462+P575+P603</f>
        <v>0</v>
      </c>
      <c r="Q204" s="199"/>
      <c r="R204" s="200">
        <f>R205+R219+R330+R444+R462+R575+R603</f>
        <v>16.439690000000002</v>
      </c>
      <c r="S204" s="199"/>
      <c r="T204" s="201">
        <f>T205+T219+T330+T444+T462+T575+T603</f>
        <v>0</v>
      </c>
      <c r="U204" s="12"/>
      <c r="V204" s="12"/>
      <c r="W204" s="12"/>
      <c r="X204" s="12"/>
      <c r="Y204" s="12"/>
      <c r="Z204" s="12"/>
      <c r="AA204" s="12"/>
      <c r="AB204" s="12"/>
      <c r="AC204" s="12"/>
      <c r="AD204" s="12"/>
      <c r="AE204" s="12"/>
      <c r="AR204" s="202" t="s">
        <v>80</v>
      </c>
      <c r="AT204" s="203" t="s">
        <v>71</v>
      </c>
      <c r="AU204" s="203" t="s">
        <v>72</v>
      </c>
      <c r="AY204" s="202" t="s">
        <v>124</v>
      </c>
      <c r="BK204" s="204">
        <f>BK205+BK219+BK330+BK444+BK462+BK575+BK603</f>
        <v>0</v>
      </c>
    </row>
    <row r="205" s="12" customFormat="1" ht="22.8" customHeight="1">
      <c r="A205" s="12"/>
      <c r="B205" s="191"/>
      <c r="C205" s="192"/>
      <c r="D205" s="193" t="s">
        <v>71</v>
      </c>
      <c r="E205" s="205" t="s">
        <v>332</v>
      </c>
      <c r="F205" s="205" t="s">
        <v>333</v>
      </c>
      <c r="G205" s="192"/>
      <c r="H205" s="192"/>
      <c r="I205" s="195"/>
      <c r="J205" s="206">
        <f>BK205</f>
        <v>0</v>
      </c>
      <c r="K205" s="192"/>
      <c r="L205" s="197"/>
      <c r="M205" s="198"/>
      <c r="N205" s="199"/>
      <c r="O205" s="199"/>
      <c r="P205" s="200">
        <f>SUM(P206:P218)</f>
        <v>0</v>
      </c>
      <c r="Q205" s="199"/>
      <c r="R205" s="200">
        <f>SUM(R206:R218)</f>
        <v>1.6643000000000001</v>
      </c>
      <c r="S205" s="199"/>
      <c r="T205" s="201">
        <f>SUM(T206:T218)</f>
        <v>0</v>
      </c>
      <c r="U205" s="12"/>
      <c r="V205" s="12"/>
      <c r="W205" s="12"/>
      <c r="X205" s="12"/>
      <c r="Y205" s="12"/>
      <c r="Z205" s="12"/>
      <c r="AA205" s="12"/>
      <c r="AB205" s="12"/>
      <c r="AC205" s="12"/>
      <c r="AD205" s="12"/>
      <c r="AE205" s="12"/>
      <c r="AR205" s="202" t="s">
        <v>80</v>
      </c>
      <c r="AT205" s="203" t="s">
        <v>71</v>
      </c>
      <c r="AU205" s="203" t="s">
        <v>78</v>
      </c>
      <c r="AY205" s="202" t="s">
        <v>124</v>
      </c>
      <c r="BK205" s="204">
        <f>SUM(BK206:BK218)</f>
        <v>0</v>
      </c>
    </row>
    <row r="206" s="2" customFormat="1" ht="16.5" customHeight="1">
      <c r="A206" s="37"/>
      <c r="B206" s="38"/>
      <c r="C206" s="207" t="s">
        <v>334</v>
      </c>
      <c r="D206" s="207" t="s">
        <v>126</v>
      </c>
      <c r="E206" s="208" t="s">
        <v>335</v>
      </c>
      <c r="F206" s="209" t="s">
        <v>336</v>
      </c>
      <c r="G206" s="210" t="s">
        <v>291</v>
      </c>
      <c r="H206" s="211">
        <v>954</v>
      </c>
      <c r="I206" s="212"/>
      <c r="J206" s="213">
        <f>ROUND(I206*H206,2)</f>
        <v>0</v>
      </c>
      <c r="K206" s="209" t="s">
        <v>130</v>
      </c>
      <c r="L206" s="43"/>
      <c r="M206" s="214" t="s">
        <v>19</v>
      </c>
      <c r="N206" s="215" t="s">
        <v>43</v>
      </c>
      <c r="O206" s="83"/>
      <c r="P206" s="216">
        <f>O206*H206</f>
        <v>0</v>
      </c>
      <c r="Q206" s="216">
        <v>0.00022000000000000001</v>
      </c>
      <c r="R206" s="216">
        <f>Q206*H206</f>
        <v>0.20988000000000001</v>
      </c>
      <c r="S206" s="216">
        <v>0</v>
      </c>
      <c r="T206" s="217">
        <f>S206*H206</f>
        <v>0</v>
      </c>
      <c r="U206" s="37"/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  <c r="AR206" s="218" t="s">
        <v>208</v>
      </c>
      <c r="AT206" s="218" t="s">
        <v>126</v>
      </c>
      <c r="AU206" s="218" t="s">
        <v>80</v>
      </c>
      <c r="AY206" s="16" t="s">
        <v>124</v>
      </c>
      <c r="BE206" s="219">
        <f>IF(N206="základní",J206,0)</f>
        <v>0</v>
      </c>
      <c r="BF206" s="219">
        <f>IF(N206="snížená",J206,0)</f>
        <v>0</v>
      </c>
      <c r="BG206" s="219">
        <f>IF(N206="zákl. přenesená",J206,0)</f>
        <v>0</v>
      </c>
      <c r="BH206" s="219">
        <f>IF(N206="sníž. přenesená",J206,0)</f>
        <v>0</v>
      </c>
      <c r="BI206" s="219">
        <f>IF(N206="nulová",J206,0)</f>
        <v>0</v>
      </c>
      <c r="BJ206" s="16" t="s">
        <v>78</v>
      </c>
      <c r="BK206" s="219">
        <f>ROUND(I206*H206,2)</f>
        <v>0</v>
      </c>
      <c r="BL206" s="16" t="s">
        <v>208</v>
      </c>
      <c r="BM206" s="218" t="s">
        <v>337</v>
      </c>
    </row>
    <row r="207" s="2" customFormat="1">
      <c r="A207" s="37"/>
      <c r="B207" s="38"/>
      <c r="C207" s="39"/>
      <c r="D207" s="220" t="s">
        <v>133</v>
      </c>
      <c r="E207" s="39"/>
      <c r="F207" s="221" t="s">
        <v>338</v>
      </c>
      <c r="G207" s="39"/>
      <c r="H207" s="39"/>
      <c r="I207" s="222"/>
      <c r="J207" s="39"/>
      <c r="K207" s="39"/>
      <c r="L207" s="43"/>
      <c r="M207" s="223"/>
      <c r="N207" s="224"/>
      <c r="O207" s="83"/>
      <c r="P207" s="83"/>
      <c r="Q207" s="83"/>
      <c r="R207" s="83"/>
      <c r="S207" s="83"/>
      <c r="T207" s="84"/>
      <c r="U207" s="37"/>
      <c r="V207" s="37"/>
      <c r="W207" s="37"/>
      <c r="X207" s="37"/>
      <c r="Y207" s="37"/>
      <c r="Z207" s="37"/>
      <c r="AA207" s="37"/>
      <c r="AB207" s="37"/>
      <c r="AC207" s="37"/>
      <c r="AD207" s="37"/>
      <c r="AE207" s="37"/>
      <c r="AT207" s="16" t="s">
        <v>133</v>
      </c>
      <c r="AU207" s="16" t="s">
        <v>80</v>
      </c>
    </row>
    <row r="208" s="13" customFormat="1">
      <c r="A208" s="13"/>
      <c r="B208" s="225"/>
      <c r="C208" s="226"/>
      <c r="D208" s="227" t="s">
        <v>135</v>
      </c>
      <c r="E208" s="228" t="s">
        <v>19</v>
      </c>
      <c r="F208" s="229" t="s">
        <v>339</v>
      </c>
      <c r="G208" s="226"/>
      <c r="H208" s="230">
        <v>954</v>
      </c>
      <c r="I208" s="231"/>
      <c r="J208" s="226"/>
      <c r="K208" s="226"/>
      <c r="L208" s="232"/>
      <c r="M208" s="233"/>
      <c r="N208" s="234"/>
      <c r="O208" s="234"/>
      <c r="P208" s="234"/>
      <c r="Q208" s="234"/>
      <c r="R208" s="234"/>
      <c r="S208" s="234"/>
      <c r="T208" s="235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36" t="s">
        <v>135</v>
      </c>
      <c r="AU208" s="236" t="s">
        <v>80</v>
      </c>
      <c r="AV208" s="13" t="s">
        <v>80</v>
      </c>
      <c r="AW208" s="13" t="s">
        <v>33</v>
      </c>
      <c r="AX208" s="13" t="s">
        <v>78</v>
      </c>
      <c r="AY208" s="236" t="s">
        <v>124</v>
      </c>
    </row>
    <row r="209" s="2" customFormat="1" ht="16.5" customHeight="1">
      <c r="A209" s="37"/>
      <c r="B209" s="38"/>
      <c r="C209" s="237" t="s">
        <v>340</v>
      </c>
      <c r="D209" s="237" t="s">
        <v>174</v>
      </c>
      <c r="E209" s="238" t="s">
        <v>341</v>
      </c>
      <c r="F209" s="239" t="s">
        <v>342</v>
      </c>
      <c r="G209" s="240" t="s">
        <v>291</v>
      </c>
      <c r="H209" s="241">
        <v>138</v>
      </c>
      <c r="I209" s="242"/>
      <c r="J209" s="243">
        <f>ROUND(I209*H209,2)</f>
        <v>0</v>
      </c>
      <c r="K209" s="239" t="s">
        <v>130</v>
      </c>
      <c r="L209" s="244"/>
      <c r="M209" s="245" t="s">
        <v>19</v>
      </c>
      <c r="N209" s="246" t="s">
        <v>43</v>
      </c>
      <c r="O209" s="83"/>
      <c r="P209" s="216">
        <f>O209*H209</f>
        <v>0</v>
      </c>
      <c r="Q209" s="216">
        <v>0.00055999999999999995</v>
      </c>
      <c r="R209" s="216">
        <f>Q209*H209</f>
        <v>0.077279999999999988</v>
      </c>
      <c r="S209" s="216">
        <v>0</v>
      </c>
      <c r="T209" s="217">
        <f>S209*H209</f>
        <v>0</v>
      </c>
      <c r="U209" s="37"/>
      <c r="V209" s="37"/>
      <c r="W209" s="37"/>
      <c r="X209" s="37"/>
      <c r="Y209" s="37"/>
      <c r="Z209" s="37"/>
      <c r="AA209" s="37"/>
      <c r="AB209" s="37"/>
      <c r="AC209" s="37"/>
      <c r="AD209" s="37"/>
      <c r="AE209" s="37"/>
      <c r="AR209" s="218" t="s">
        <v>295</v>
      </c>
      <c r="AT209" s="218" t="s">
        <v>174</v>
      </c>
      <c r="AU209" s="218" t="s">
        <v>80</v>
      </c>
      <c r="AY209" s="16" t="s">
        <v>124</v>
      </c>
      <c r="BE209" s="219">
        <f>IF(N209="základní",J209,0)</f>
        <v>0</v>
      </c>
      <c r="BF209" s="219">
        <f>IF(N209="snížená",J209,0)</f>
        <v>0</v>
      </c>
      <c r="BG209" s="219">
        <f>IF(N209="zákl. přenesená",J209,0)</f>
        <v>0</v>
      </c>
      <c r="BH209" s="219">
        <f>IF(N209="sníž. přenesená",J209,0)</f>
        <v>0</v>
      </c>
      <c r="BI209" s="219">
        <f>IF(N209="nulová",J209,0)</f>
        <v>0</v>
      </c>
      <c r="BJ209" s="16" t="s">
        <v>78</v>
      </c>
      <c r="BK209" s="219">
        <f>ROUND(I209*H209,2)</f>
        <v>0</v>
      </c>
      <c r="BL209" s="16" t="s">
        <v>208</v>
      </c>
      <c r="BM209" s="218" t="s">
        <v>343</v>
      </c>
    </row>
    <row r="210" s="13" customFormat="1">
      <c r="A210" s="13"/>
      <c r="B210" s="225"/>
      <c r="C210" s="226"/>
      <c r="D210" s="227" t="s">
        <v>135</v>
      </c>
      <c r="E210" s="228" t="s">
        <v>19</v>
      </c>
      <c r="F210" s="229" t="s">
        <v>344</v>
      </c>
      <c r="G210" s="226"/>
      <c r="H210" s="230">
        <v>138</v>
      </c>
      <c r="I210" s="231"/>
      <c r="J210" s="226"/>
      <c r="K210" s="226"/>
      <c r="L210" s="232"/>
      <c r="M210" s="233"/>
      <c r="N210" s="234"/>
      <c r="O210" s="234"/>
      <c r="P210" s="234"/>
      <c r="Q210" s="234"/>
      <c r="R210" s="234"/>
      <c r="S210" s="234"/>
      <c r="T210" s="235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36" t="s">
        <v>135</v>
      </c>
      <c r="AU210" s="236" t="s">
        <v>80</v>
      </c>
      <c r="AV210" s="13" t="s">
        <v>80</v>
      </c>
      <c r="AW210" s="13" t="s">
        <v>33</v>
      </c>
      <c r="AX210" s="13" t="s">
        <v>78</v>
      </c>
      <c r="AY210" s="236" t="s">
        <v>124</v>
      </c>
    </row>
    <row r="211" s="2" customFormat="1" ht="16.5" customHeight="1">
      <c r="A211" s="37"/>
      <c r="B211" s="38"/>
      <c r="C211" s="237" t="s">
        <v>345</v>
      </c>
      <c r="D211" s="237" t="s">
        <v>174</v>
      </c>
      <c r="E211" s="238" t="s">
        <v>346</v>
      </c>
      <c r="F211" s="239" t="s">
        <v>347</v>
      </c>
      <c r="G211" s="240" t="s">
        <v>291</v>
      </c>
      <c r="H211" s="241">
        <v>368</v>
      </c>
      <c r="I211" s="242"/>
      <c r="J211" s="243">
        <f>ROUND(I211*H211,2)</f>
        <v>0</v>
      </c>
      <c r="K211" s="239" t="s">
        <v>130</v>
      </c>
      <c r="L211" s="244"/>
      <c r="M211" s="245" t="s">
        <v>19</v>
      </c>
      <c r="N211" s="246" t="s">
        <v>43</v>
      </c>
      <c r="O211" s="83"/>
      <c r="P211" s="216">
        <f>O211*H211</f>
        <v>0</v>
      </c>
      <c r="Q211" s="216">
        <v>0.00076000000000000004</v>
      </c>
      <c r="R211" s="216">
        <f>Q211*H211</f>
        <v>0.27968000000000004</v>
      </c>
      <c r="S211" s="216">
        <v>0</v>
      </c>
      <c r="T211" s="217">
        <f>S211*H211</f>
        <v>0</v>
      </c>
      <c r="U211" s="37"/>
      <c r="V211" s="37"/>
      <c r="W211" s="37"/>
      <c r="X211" s="37"/>
      <c r="Y211" s="37"/>
      <c r="Z211" s="37"/>
      <c r="AA211" s="37"/>
      <c r="AB211" s="37"/>
      <c r="AC211" s="37"/>
      <c r="AD211" s="37"/>
      <c r="AE211" s="37"/>
      <c r="AR211" s="218" t="s">
        <v>295</v>
      </c>
      <c r="AT211" s="218" t="s">
        <v>174</v>
      </c>
      <c r="AU211" s="218" t="s">
        <v>80</v>
      </c>
      <c r="AY211" s="16" t="s">
        <v>124</v>
      </c>
      <c r="BE211" s="219">
        <f>IF(N211="základní",J211,0)</f>
        <v>0</v>
      </c>
      <c r="BF211" s="219">
        <f>IF(N211="snížená",J211,0)</f>
        <v>0</v>
      </c>
      <c r="BG211" s="219">
        <f>IF(N211="zákl. přenesená",J211,0)</f>
        <v>0</v>
      </c>
      <c r="BH211" s="219">
        <f>IF(N211="sníž. přenesená",J211,0)</f>
        <v>0</v>
      </c>
      <c r="BI211" s="219">
        <f>IF(N211="nulová",J211,0)</f>
        <v>0</v>
      </c>
      <c r="BJ211" s="16" t="s">
        <v>78</v>
      </c>
      <c r="BK211" s="219">
        <f>ROUND(I211*H211,2)</f>
        <v>0</v>
      </c>
      <c r="BL211" s="16" t="s">
        <v>208</v>
      </c>
      <c r="BM211" s="218" t="s">
        <v>348</v>
      </c>
    </row>
    <row r="212" s="13" customFormat="1">
      <c r="A212" s="13"/>
      <c r="B212" s="225"/>
      <c r="C212" s="226"/>
      <c r="D212" s="227" t="s">
        <v>135</v>
      </c>
      <c r="E212" s="228" t="s">
        <v>19</v>
      </c>
      <c r="F212" s="229" t="s">
        <v>349</v>
      </c>
      <c r="G212" s="226"/>
      <c r="H212" s="230">
        <v>368</v>
      </c>
      <c r="I212" s="231"/>
      <c r="J212" s="226"/>
      <c r="K212" s="226"/>
      <c r="L212" s="232"/>
      <c r="M212" s="233"/>
      <c r="N212" s="234"/>
      <c r="O212" s="234"/>
      <c r="P212" s="234"/>
      <c r="Q212" s="234"/>
      <c r="R212" s="234"/>
      <c r="S212" s="234"/>
      <c r="T212" s="235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36" t="s">
        <v>135</v>
      </c>
      <c r="AU212" s="236" t="s">
        <v>80</v>
      </c>
      <c r="AV212" s="13" t="s">
        <v>80</v>
      </c>
      <c r="AW212" s="13" t="s">
        <v>33</v>
      </c>
      <c r="AX212" s="13" t="s">
        <v>78</v>
      </c>
      <c r="AY212" s="236" t="s">
        <v>124</v>
      </c>
    </row>
    <row r="213" s="2" customFormat="1" ht="16.5" customHeight="1">
      <c r="A213" s="37"/>
      <c r="B213" s="38"/>
      <c r="C213" s="237" t="s">
        <v>350</v>
      </c>
      <c r="D213" s="237" t="s">
        <v>174</v>
      </c>
      <c r="E213" s="238" t="s">
        <v>351</v>
      </c>
      <c r="F213" s="239" t="s">
        <v>352</v>
      </c>
      <c r="G213" s="240" t="s">
        <v>291</v>
      </c>
      <c r="H213" s="241">
        <v>120</v>
      </c>
      <c r="I213" s="242"/>
      <c r="J213" s="243">
        <f>ROUND(I213*H213,2)</f>
        <v>0</v>
      </c>
      <c r="K213" s="239" t="s">
        <v>130</v>
      </c>
      <c r="L213" s="244"/>
      <c r="M213" s="245" t="s">
        <v>19</v>
      </c>
      <c r="N213" s="246" t="s">
        <v>43</v>
      </c>
      <c r="O213" s="83"/>
      <c r="P213" s="216">
        <f>O213*H213</f>
        <v>0</v>
      </c>
      <c r="Q213" s="216">
        <v>0.00088000000000000003</v>
      </c>
      <c r="R213" s="216">
        <f>Q213*H213</f>
        <v>0.1056</v>
      </c>
      <c r="S213" s="216">
        <v>0</v>
      </c>
      <c r="T213" s="217">
        <f>S213*H213</f>
        <v>0</v>
      </c>
      <c r="U213" s="37"/>
      <c r="V213" s="37"/>
      <c r="W213" s="37"/>
      <c r="X213" s="37"/>
      <c r="Y213" s="37"/>
      <c r="Z213" s="37"/>
      <c r="AA213" s="37"/>
      <c r="AB213" s="37"/>
      <c r="AC213" s="37"/>
      <c r="AD213" s="37"/>
      <c r="AE213" s="37"/>
      <c r="AR213" s="218" t="s">
        <v>295</v>
      </c>
      <c r="AT213" s="218" t="s">
        <v>174</v>
      </c>
      <c r="AU213" s="218" t="s">
        <v>80</v>
      </c>
      <c r="AY213" s="16" t="s">
        <v>124</v>
      </c>
      <c r="BE213" s="219">
        <f>IF(N213="základní",J213,0)</f>
        <v>0</v>
      </c>
      <c r="BF213" s="219">
        <f>IF(N213="snížená",J213,0)</f>
        <v>0</v>
      </c>
      <c r="BG213" s="219">
        <f>IF(N213="zákl. přenesená",J213,0)</f>
        <v>0</v>
      </c>
      <c r="BH213" s="219">
        <f>IF(N213="sníž. přenesená",J213,0)</f>
        <v>0</v>
      </c>
      <c r="BI213" s="219">
        <f>IF(N213="nulová",J213,0)</f>
        <v>0</v>
      </c>
      <c r="BJ213" s="16" t="s">
        <v>78</v>
      </c>
      <c r="BK213" s="219">
        <f>ROUND(I213*H213,2)</f>
        <v>0</v>
      </c>
      <c r="BL213" s="16" t="s">
        <v>208</v>
      </c>
      <c r="BM213" s="218" t="s">
        <v>353</v>
      </c>
    </row>
    <row r="214" s="13" customFormat="1">
      <c r="A214" s="13"/>
      <c r="B214" s="225"/>
      <c r="C214" s="226"/>
      <c r="D214" s="227" t="s">
        <v>135</v>
      </c>
      <c r="E214" s="228" t="s">
        <v>19</v>
      </c>
      <c r="F214" s="229" t="s">
        <v>354</v>
      </c>
      <c r="G214" s="226"/>
      <c r="H214" s="230">
        <v>120</v>
      </c>
      <c r="I214" s="231"/>
      <c r="J214" s="226"/>
      <c r="K214" s="226"/>
      <c r="L214" s="232"/>
      <c r="M214" s="233"/>
      <c r="N214" s="234"/>
      <c r="O214" s="234"/>
      <c r="P214" s="234"/>
      <c r="Q214" s="234"/>
      <c r="R214" s="234"/>
      <c r="S214" s="234"/>
      <c r="T214" s="235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36" t="s">
        <v>135</v>
      </c>
      <c r="AU214" s="236" t="s">
        <v>80</v>
      </c>
      <c r="AV214" s="13" t="s">
        <v>80</v>
      </c>
      <c r="AW214" s="13" t="s">
        <v>33</v>
      </c>
      <c r="AX214" s="13" t="s">
        <v>78</v>
      </c>
      <c r="AY214" s="236" t="s">
        <v>124</v>
      </c>
    </row>
    <row r="215" s="2" customFormat="1" ht="16.5" customHeight="1">
      <c r="A215" s="37"/>
      <c r="B215" s="38"/>
      <c r="C215" s="237" t="s">
        <v>355</v>
      </c>
      <c r="D215" s="237" t="s">
        <v>174</v>
      </c>
      <c r="E215" s="238" t="s">
        <v>356</v>
      </c>
      <c r="F215" s="239" t="s">
        <v>357</v>
      </c>
      <c r="G215" s="240" t="s">
        <v>291</v>
      </c>
      <c r="H215" s="241">
        <v>254</v>
      </c>
      <c r="I215" s="242"/>
      <c r="J215" s="243">
        <f>ROUND(I215*H215,2)</f>
        <v>0</v>
      </c>
      <c r="K215" s="239" t="s">
        <v>130</v>
      </c>
      <c r="L215" s="244"/>
      <c r="M215" s="245" t="s">
        <v>19</v>
      </c>
      <c r="N215" s="246" t="s">
        <v>43</v>
      </c>
      <c r="O215" s="83"/>
      <c r="P215" s="216">
        <f>O215*H215</f>
        <v>0</v>
      </c>
      <c r="Q215" s="216">
        <v>0.0023900000000000002</v>
      </c>
      <c r="R215" s="216">
        <f>Q215*H215</f>
        <v>0.60706000000000004</v>
      </c>
      <c r="S215" s="216">
        <v>0</v>
      </c>
      <c r="T215" s="217">
        <f>S215*H215</f>
        <v>0</v>
      </c>
      <c r="U215" s="37"/>
      <c r="V215" s="37"/>
      <c r="W215" s="37"/>
      <c r="X215" s="37"/>
      <c r="Y215" s="37"/>
      <c r="Z215" s="37"/>
      <c r="AA215" s="37"/>
      <c r="AB215" s="37"/>
      <c r="AC215" s="37"/>
      <c r="AD215" s="37"/>
      <c r="AE215" s="37"/>
      <c r="AR215" s="218" t="s">
        <v>295</v>
      </c>
      <c r="AT215" s="218" t="s">
        <v>174</v>
      </c>
      <c r="AU215" s="218" t="s">
        <v>80</v>
      </c>
      <c r="AY215" s="16" t="s">
        <v>124</v>
      </c>
      <c r="BE215" s="219">
        <f>IF(N215="základní",J215,0)</f>
        <v>0</v>
      </c>
      <c r="BF215" s="219">
        <f>IF(N215="snížená",J215,0)</f>
        <v>0</v>
      </c>
      <c r="BG215" s="219">
        <f>IF(N215="zákl. přenesená",J215,0)</f>
        <v>0</v>
      </c>
      <c r="BH215" s="219">
        <f>IF(N215="sníž. přenesená",J215,0)</f>
        <v>0</v>
      </c>
      <c r="BI215" s="219">
        <f>IF(N215="nulová",J215,0)</f>
        <v>0</v>
      </c>
      <c r="BJ215" s="16" t="s">
        <v>78</v>
      </c>
      <c r="BK215" s="219">
        <f>ROUND(I215*H215,2)</f>
        <v>0</v>
      </c>
      <c r="BL215" s="16" t="s">
        <v>208</v>
      </c>
      <c r="BM215" s="218" t="s">
        <v>358</v>
      </c>
    </row>
    <row r="216" s="13" customFormat="1">
      <c r="A216" s="13"/>
      <c r="B216" s="225"/>
      <c r="C216" s="226"/>
      <c r="D216" s="227" t="s">
        <v>135</v>
      </c>
      <c r="E216" s="228" t="s">
        <v>19</v>
      </c>
      <c r="F216" s="229" t="s">
        <v>359</v>
      </c>
      <c r="G216" s="226"/>
      <c r="H216" s="230">
        <v>254</v>
      </c>
      <c r="I216" s="231"/>
      <c r="J216" s="226"/>
      <c r="K216" s="226"/>
      <c r="L216" s="232"/>
      <c r="M216" s="233"/>
      <c r="N216" s="234"/>
      <c r="O216" s="234"/>
      <c r="P216" s="234"/>
      <c r="Q216" s="234"/>
      <c r="R216" s="234"/>
      <c r="S216" s="234"/>
      <c r="T216" s="235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36" t="s">
        <v>135</v>
      </c>
      <c r="AU216" s="236" t="s">
        <v>80</v>
      </c>
      <c r="AV216" s="13" t="s">
        <v>80</v>
      </c>
      <c r="AW216" s="13" t="s">
        <v>33</v>
      </c>
      <c r="AX216" s="13" t="s">
        <v>78</v>
      </c>
      <c r="AY216" s="236" t="s">
        <v>124</v>
      </c>
    </row>
    <row r="217" s="2" customFormat="1" ht="16.5" customHeight="1">
      <c r="A217" s="37"/>
      <c r="B217" s="38"/>
      <c r="C217" s="237" t="s">
        <v>360</v>
      </c>
      <c r="D217" s="237" t="s">
        <v>174</v>
      </c>
      <c r="E217" s="238" t="s">
        <v>361</v>
      </c>
      <c r="F217" s="239" t="s">
        <v>362</v>
      </c>
      <c r="G217" s="240" t="s">
        <v>291</v>
      </c>
      <c r="H217" s="241">
        <v>74</v>
      </c>
      <c r="I217" s="242"/>
      <c r="J217" s="243">
        <f>ROUND(I217*H217,2)</f>
        <v>0</v>
      </c>
      <c r="K217" s="239" t="s">
        <v>130</v>
      </c>
      <c r="L217" s="244"/>
      <c r="M217" s="245" t="s">
        <v>19</v>
      </c>
      <c r="N217" s="246" t="s">
        <v>43</v>
      </c>
      <c r="O217" s="83"/>
      <c r="P217" s="216">
        <f>O217*H217</f>
        <v>0</v>
      </c>
      <c r="Q217" s="216">
        <v>0.0051999999999999998</v>
      </c>
      <c r="R217" s="216">
        <f>Q217*H217</f>
        <v>0.38479999999999998</v>
      </c>
      <c r="S217" s="216">
        <v>0</v>
      </c>
      <c r="T217" s="217">
        <f>S217*H217</f>
        <v>0</v>
      </c>
      <c r="U217" s="37"/>
      <c r="V217" s="37"/>
      <c r="W217" s="37"/>
      <c r="X217" s="37"/>
      <c r="Y217" s="37"/>
      <c r="Z217" s="37"/>
      <c r="AA217" s="37"/>
      <c r="AB217" s="37"/>
      <c r="AC217" s="37"/>
      <c r="AD217" s="37"/>
      <c r="AE217" s="37"/>
      <c r="AR217" s="218" t="s">
        <v>295</v>
      </c>
      <c r="AT217" s="218" t="s">
        <v>174</v>
      </c>
      <c r="AU217" s="218" t="s">
        <v>80</v>
      </c>
      <c r="AY217" s="16" t="s">
        <v>124</v>
      </c>
      <c r="BE217" s="219">
        <f>IF(N217="základní",J217,0)</f>
        <v>0</v>
      </c>
      <c r="BF217" s="219">
        <f>IF(N217="snížená",J217,0)</f>
        <v>0</v>
      </c>
      <c r="BG217" s="219">
        <f>IF(N217="zákl. přenesená",J217,0)</f>
        <v>0</v>
      </c>
      <c r="BH217" s="219">
        <f>IF(N217="sníž. přenesená",J217,0)</f>
        <v>0</v>
      </c>
      <c r="BI217" s="219">
        <f>IF(N217="nulová",J217,0)</f>
        <v>0</v>
      </c>
      <c r="BJ217" s="16" t="s">
        <v>78</v>
      </c>
      <c r="BK217" s="219">
        <f>ROUND(I217*H217,2)</f>
        <v>0</v>
      </c>
      <c r="BL217" s="16" t="s">
        <v>208</v>
      </c>
      <c r="BM217" s="218" t="s">
        <v>363</v>
      </c>
    </row>
    <row r="218" s="13" customFormat="1">
      <c r="A218" s="13"/>
      <c r="B218" s="225"/>
      <c r="C218" s="226"/>
      <c r="D218" s="227" t="s">
        <v>135</v>
      </c>
      <c r="E218" s="228" t="s">
        <v>19</v>
      </c>
      <c r="F218" s="229" t="s">
        <v>364</v>
      </c>
      <c r="G218" s="226"/>
      <c r="H218" s="230">
        <v>74</v>
      </c>
      <c r="I218" s="231"/>
      <c r="J218" s="226"/>
      <c r="K218" s="226"/>
      <c r="L218" s="232"/>
      <c r="M218" s="233"/>
      <c r="N218" s="234"/>
      <c r="O218" s="234"/>
      <c r="P218" s="234"/>
      <c r="Q218" s="234"/>
      <c r="R218" s="234"/>
      <c r="S218" s="234"/>
      <c r="T218" s="235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36" t="s">
        <v>135</v>
      </c>
      <c r="AU218" s="236" t="s">
        <v>80</v>
      </c>
      <c r="AV218" s="13" t="s">
        <v>80</v>
      </c>
      <c r="AW218" s="13" t="s">
        <v>33</v>
      </c>
      <c r="AX218" s="13" t="s">
        <v>78</v>
      </c>
      <c r="AY218" s="236" t="s">
        <v>124</v>
      </c>
    </row>
    <row r="219" s="12" customFormat="1" ht="22.8" customHeight="1">
      <c r="A219" s="12"/>
      <c r="B219" s="191"/>
      <c r="C219" s="192"/>
      <c r="D219" s="193" t="s">
        <v>71</v>
      </c>
      <c r="E219" s="205" t="s">
        <v>365</v>
      </c>
      <c r="F219" s="205" t="s">
        <v>366</v>
      </c>
      <c r="G219" s="192"/>
      <c r="H219" s="192"/>
      <c r="I219" s="195"/>
      <c r="J219" s="206">
        <f>BK219</f>
        <v>0</v>
      </c>
      <c r="K219" s="192"/>
      <c r="L219" s="197"/>
      <c r="M219" s="198"/>
      <c r="N219" s="199"/>
      <c r="O219" s="199"/>
      <c r="P219" s="200">
        <f>SUM(P220:P329)</f>
        <v>0</v>
      </c>
      <c r="Q219" s="199"/>
      <c r="R219" s="200">
        <f>SUM(R220:R329)</f>
        <v>4.8738199999999994</v>
      </c>
      <c r="S219" s="199"/>
      <c r="T219" s="201">
        <f>SUM(T220:T329)</f>
        <v>0</v>
      </c>
      <c r="U219" s="12"/>
      <c r="V219" s="12"/>
      <c r="W219" s="12"/>
      <c r="X219" s="12"/>
      <c r="Y219" s="12"/>
      <c r="Z219" s="12"/>
      <c r="AA219" s="12"/>
      <c r="AB219" s="12"/>
      <c r="AC219" s="12"/>
      <c r="AD219" s="12"/>
      <c r="AE219" s="12"/>
      <c r="AR219" s="202" t="s">
        <v>80</v>
      </c>
      <c r="AT219" s="203" t="s">
        <v>71</v>
      </c>
      <c r="AU219" s="203" t="s">
        <v>78</v>
      </c>
      <c r="AY219" s="202" t="s">
        <v>124</v>
      </c>
      <c r="BK219" s="204">
        <f>SUM(BK220:BK329)</f>
        <v>0</v>
      </c>
    </row>
    <row r="220" s="2" customFormat="1" ht="16.5" customHeight="1">
      <c r="A220" s="37"/>
      <c r="B220" s="38"/>
      <c r="C220" s="207" t="s">
        <v>306</v>
      </c>
      <c r="D220" s="207" t="s">
        <v>126</v>
      </c>
      <c r="E220" s="208" t="s">
        <v>367</v>
      </c>
      <c r="F220" s="209" t="s">
        <v>368</v>
      </c>
      <c r="G220" s="210" t="s">
        <v>291</v>
      </c>
      <c r="H220" s="211">
        <v>138</v>
      </c>
      <c r="I220" s="212"/>
      <c r="J220" s="213">
        <f>ROUND(I220*H220,2)</f>
        <v>0</v>
      </c>
      <c r="K220" s="209" t="s">
        <v>130</v>
      </c>
      <c r="L220" s="43"/>
      <c r="M220" s="214" t="s">
        <v>19</v>
      </c>
      <c r="N220" s="215" t="s">
        <v>43</v>
      </c>
      <c r="O220" s="83"/>
      <c r="P220" s="216">
        <f>O220*H220</f>
        <v>0</v>
      </c>
      <c r="Q220" s="216">
        <v>0.012319999999999999</v>
      </c>
      <c r="R220" s="216">
        <f>Q220*H220</f>
        <v>1.7001599999999999</v>
      </c>
      <c r="S220" s="216">
        <v>0</v>
      </c>
      <c r="T220" s="217">
        <f>S220*H220</f>
        <v>0</v>
      </c>
      <c r="U220" s="37"/>
      <c r="V220" s="37"/>
      <c r="W220" s="37"/>
      <c r="X220" s="37"/>
      <c r="Y220" s="37"/>
      <c r="Z220" s="37"/>
      <c r="AA220" s="37"/>
      <c r="AB220" s="37"/>
      <c r="AC220" s="37"/>
      <c r="AD220" s="37"/>
      <c r="AE220" s="37"/>
      <c r="AR220" s="218" t="s">
        <v>208</v>
      </c>
      <c r="AT220" s="218" t="s">
        <v>126</v>
      </c>
      <c r="AU220" s="218" t="s">
        <v>80</v>
      </c>
      <c r="AY220" s="16" t="s">
        <v>124</v>
      </c>
      <c r="BE220" s="219">
        <f>IF(N220="základní",J220,0)</f>
        <v>0</v>
      </c>
      <c r="BF220" s="219">
        <f>IF(N220="snížená",J220,0)</f>
        <v>0</v>
      </c>
      <c r="BG220" s="219">
        <f>IF(N220="zákl. přenesená",J220,0)</f>
        <v>0</v>
      </c>
      <c r="BH220" s="219">
        <f>IF(N220="sníž. přenesená",J220,0)</f>
        <v>0</v>
      </c>
      <c r="BI220" s="219">
        <f>IF(N220="nulová",J220,0)</f>
        <v>0</v>
      </c>
      <c r="BJ220" s="16" t="s">
        <v>78</v>
      </c>
      <c r="BK220" s="219">
        <f>ROUND(I220*H220,2)</f>
        <v>0</v>
      </c>
      <c r="BL220" s="16" t="s">
        <v>208</v>
      </c>
      <c r="BM220" s="218" t="s">
        <v>369</v>
      </c>
    </row>
    <row r="221" s="2" customFormat="1">
      <c r="A221" s="37"/>
      <c r="B221" s="38"/>
      <c r="C221" s="39"/>
      <c r="D221" s="220" t="s">
        <v>133</v>
      </c>
      <c r="E221" s="39"/>
      <c r="F221" s="221" t="s">
        <v>370</v>
      </c>
      <c r="G221" s="39"/>
      <c r="H221" s="39"/>
      <c r="I221" s="222"/>
      <c r="J221" s="39"/>
      <c r="K221" s="39"/>
      <c r="L221" s="43"/>
      <c r="M221" s="223"/>
      <c r="N221" s="224"/>
      <c r="O221" s="83"/>
      <c r="P221" s="83"/>
      <c r="Q221" s="83"/>
      <c r="R221" s="83"/>
      <c r="S221" s="83"/>
      <c r="T221" s="84"/>
      <c r="U221" s="37"/>
      <c r="V221" s="37"/>
      <c r="W221" s="37"/>
      <c r="X221" s="37"/>
      <c r="Y221" s="37"/>
      <c r="Z221" s="37"/>
      <c r="AA221" s="37"/>
      <c r="AB221" s="37"/>
      <c r="AC221" s="37"/>
      <c r="AD221" s="37"/>
      <c r="AE221" s="37"/>
      <c r="AT221" s="16" t="s">
        <v>133</v>
      </c>
      <c r="AU221" s="16" t="s">
        <v>80</v>
      </c>
    </row>
    <row r="222" s="13" customFormat="1">
      <c r="A222" s="13"/>
      <c r="B222" s="225"/>
      <c r="C222" s="226"/>
      <c r="D222" s="227" t="s">
        <v>135</v>
      </c>
      <c r="E222" s="228" t="s">
        <v>19</v>
      </c>
      <c r="F222" s="229" t="s">
        <v>344</v>
      </c>
      <c r="G222" s="226"/>
      <c r="H222" s="230">
        <v>138</v>
      </c>
      <c r="I222" s="231"/>
      <c r="J222" s="226"/>
      <c r="K222" s="226"/>
      <c r="L222" s="232"/>
      <c r="M222" s="233"/>
      <c r="N222" s="234"/>
      <c r="O222" s="234"/>
      <c r="P222" s="234"/>
      <c r="Q222" s="234"/>
      <c r="R222" s="234"/>
      <c r="S222" s="234"/>
      <c r="T222" s="235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36" t="s">
        <v>135</v>
      </c>
      <c r="AU222" s="236" t="s">
        <v>80</v>
      </c>
      <c r="AV222" s="13" t="s">
        <v>80</v>
      </c>
      <c r="AW222" s="13" t="s">
        <v>33</v>
      </c>
      <c r="AX222" s="13" t="s">
        <v>78</v>
      </c>
      <c r="AY222" s="236" t="s">
        <v>124</v>
      </c>
    </row>
    <row r="223" s="2" customFormat="1" ht="16.5" customHeight="1">
      <c r="A223" s="37"/>
      <c r="B223" s="38"/>
      <c r="C223" s="207" t="s">
        <v>371</v>
      </c>
      <c r="D223" s="207" t="s">
        <v>126</v>
      </c>
      <c r="E223" s="208" t="s">
        <v>372</v>
      </c>
      <c r="F223" s="209" t="s">
        <v>373</v>
      </c>
      <c r="G223" s="210" t="s">
        <v>291</v>
      </c>
      <c r="H223" s="211">
        <v>200</v>
      </c>
      <c r="I223" s="212"/>
      <c r="J223" s="213">
        <f>ROUND(I223*H223,2)</f>
        <v>0</v>
      </c>
      <c r="K223" s="209" t="s">
        <v>130</v>
      </c>
      <c r="L223" s="43"/>
      <c r="M223" s="214" t="s">
        <v>19</v>
      </c>
      <c r="N223" s="215" t="s">
        <v>43</v>
      </c>
      <c r="O223" s="83"/>
      <c r="P223" s="216">
        <f>O223*H223</f>
        <v>0</v>
      </c>
      <c r="Q223" s="216">
        <v>0.0015299999999999999</v>
      </c>
      <c r="R223" s="216">
        <f>Q223*H223</f>
        <v>0.30599999999999999</v>
      </c>
      <c r="S223" s="216">
        <v>0</v>
      </c>
      <c r="T223" s="217">
        <f>S223*H223</f>
        <v>0</v>
      </c>
      <c r="U223" s="37"/>
      <c r="V223" s="37"/>
      <c r="W223" s="37"/>
      <c r="X223" s="37"/>
      <c r="Y223" s="37"/>
      <c r="Z223" s="37"/>
      <c r="AA223" s="37"/>
      <c r="AB223" s="37"/>
      <c r="AC223" s="37"/>
      <c r="AD223" s="37"/>
      <c r="AE223" s="37"/>
      <c r="AR223" s="218" t="s">
        <v>208</v>
      </c>
      <c r="AT223" s="218" t="s">
        <v>126</v>
      </c>
      <c r="AU223" s="218" t="s">
        <v>80</v>
      </c>
      <c r="AY223" s="16" t="s">
        <v>124</v>
      </c>
      <c r="BE223" s="219">
        <f>IF(N223="základní",J223,0)</f>
        <v>0</v>
      </c>
      <c r="BF223" s="219">
        <f>IF(N223="snížená",J223,0)</f>
        <v>0</v>
      </c>
      <c r="BG223" s="219">
        <f>IF(N223="zákl. přenesená",J223,0)</f>
        <v>0</v>
      </c>
      <c r="BH223" s="219">
        <f>IF(N223="sníž. přenesená",J223,0)</f>
        <v>0</v>
      </c>
      <c r="BI223" s="219">
        <f>IF(N223="nulová",J223,0)</f>
        <v>0</v>
      </c>
      <c r="BJ223" s="16" t="s">
        <v>78</v>
      </c>
      <c r="BK223" s="219">
        <f>ROUND(I223*H223,2)</f>
        <v>0</v>
      </c>
      <c r="BL223" s="16" t="s">
        <v>208</v>
      </c>
      <c r="BM223" s="218" t="s">
        <v>374</v>
      </c>
    </row>
    <row r="224" s="2" customFormat="1">
      <c r="A224" s="37"/>
      <c r="B224" s="38"/>
      <c r="C224" s="39"/>
      <c r="D224" s="220" t="s">
        <v>133</v>
      </c>
      <c r="E224" s="39"/>
      <c r="F224" s="221" t="s">
        <v>375</v>
      </c>
      <c r="G224" s="39"/>
      <c r="H224" s="39"/>
      <c r="I224" s="222"/>
      <c r="J224" s="39"/>
      <c r="K224" s="39"/>
      <c r="L224" s="43"/>
      <c r="M224" s="223"/>
      <c r="N224" s="224"/>
      <c r="O224" s="83"/>
      <c r="P224" s="83"/>
      <c r="Q224" s="83"/>
      <c r="R224" s="83"/>
      <c r="S224" s="83"/>
      <c r="T224" s="84"/>
      <c r="U224" s="37"/>
      <c r="V224" s="37"/>
      <c r="W224" s="37"/>
      <c r="X224" s="37"/>
      <c r="Y224" s="37"/>
      <c r="Z224" s="37"/>
      <c r="AA224" s="37"/>
      <c r="AB224" s="37"/>
      <c r="AC224" s="37"/>
      <c r="AD224" s="37"/>
      <c r="AE224" s="37"/>
      <c r="AT224" s="16" t="s">
        <v>133</v>
      </c>
      <c r="AU224" s="16" t="s">
        <v>80</v>
      </c>
    </row>
    <row r="225" s="13" customFormat="1">
      <c r="A225" s="13"/>
      <c r="B225" s="225"/>
      <c r="C225" s="226"/>
      <c r="D225" s="227" t="s">
        <v>135</v>
      </c>
      <c r="E225" s="228" t="s">
        <v>19</v>
      </c>
      <c r="F225" s="229" t="s">
        <v>376</v>
      </c>
      <c r="G225" s="226"/>
      <c r="H225" s="230">
        <v>200</v>
      </c>
      <c r="I225" s="231"/>
      <c r="J225" s="226"/>
      <c r="K225" s="226"/>
      <c r="L225" s="232"/>
      <c r="M225" s="233"/>
      <c r="N225" s="234"/>
      <c r="O225" s="234"/>
      <c r="P225" s="234"/>
      <c r="Q225" s="234"/>
      <c r="R225" s="234"/>
      <c r="S225" s="234"/>
      <c r="T225" s="235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36" t="s">
        <v>135</v>
      </c>
      <c r="AU225" s="236" t="s">
        <v>80</v>
      </c>
      <c r="AV225" s="13" t="s">
        <v>80</v>
      </c>
      <c r="AW225" s="13" t="s">
        <v>33</v>
      </c>
      <c r="AX225" s="13" t="s">
        <v>78</v>
      </c>
      <c r="AY225" s="236" t="s">
        <v>124</v>
      </c>
    </row>
    <row r="226" s="2" customFormat="1" ht="16.5" customHeight="1">
      <c r="A226" s="37"/>
      <c r="B226" s="38"/>
      <c r="C226" s="207" t="s">
        <v>377</v>
      </c>
      <c r="D226" s="207" t="s">
        <v>126</v>
      </c>
      <c r="E226" s="208" t="s">
        <v>378</v>
      </c>
      <c r="F226" s="209" t="s">
        <v>379</v>
      </c>
      <c r="G226" s="210" t="s">
        <v>291</v>
      </c>
      <c r="H226" s="211">
        <v>88</v>
      </c>
      <c r="I226" s="212"/>
      <c r="J226" s="213">
        <f>ROUND(I226*H226,2)</f>
        <v>0</v>
      </c>
      <c r="K226" s="209" t="s">
        <v>130</v>
      </c>
      <c r="L226" s="43"/>
      <c r="M226" s="214" t="s">
        <v>19</v>
      </c>
      <c r="N226" s="215" t="s">
        <v>43</v>
      </c>
      <c r="O226" s="83"/>
      <c r="P226" s="216">
        <f>O226*H226</f>
        <v>0</v>
      </c>
      <c r="Q226" s="216">
        <v>0.0019599999999999999</v>
      </c>
      <c r="R226" s="216">
        <f>Q226*H226</f>
        <v>0.17247999999999999</v>
      </c>
      <c r="S226" s="216">
        <v>0</v>
      </c>
      <c r="T226" s="217">
        <f>S226*H226</f>
        <v>0</v>
      </c>
      <c r="U226" s="37"/>
      <c r="V226" s="37"/>
      <c r="W226" s="37"/>
      <c r="X226" s="37"/>
      <c r="Y226" s="37"/>
      <c r="Z226" s="37"/>
      <c r="AA226" s="37"/>
      <c r="AB226" s="37"/>
      <c r="AC226" s="37"/>
      <c r="AD226" s="37"/>
      <c r="AE226" s="37"/>
      <c r="AR226" s="218" t="s">
        <v>208</v>
      </c>
      <c r="AT226" s="218" t="s">
        <v>126</v>
      </c>
      <c r="AU226" s="218" t="s">
        <v>80</v>
      </c>
      <c r="AY226" s="16" t="s">
        <v>124</v>
      </c>
      <c r="BE226" s="219">
        <f>IF(N226="základní",J226,0)</f>
        <v>0</v>
      </c>
      <c r="BF226" s="219">
        <f>IF(N226="snížená",J226,0)</f>
        <v>0</v>
      </c>
      <c r="BG226" s="219">
        <f>IF(N226="zákl. přenesená",J226,0)</f>
        <v>0</v>
      </c>
      <c r="BH226" s="219">
        <f>IF(N226="sníž. přenesená",J226,0)</f>
        <v>0</v>
      </c>
      <c r="BI226" s="219">
        <f>IF(N226="nulová",J226,0)</f>
        <v>0</v>
      </c>
      <c r="BJ226" s="16" t="s">
        <v>78</v>
      </c>
      <c r="BK226" s="219">
        <f>ROUND(I226*H226,2)</f>
        <v>0</v>
      </c>
      <c r="BL226" s="16" t="s">
        <v>208</v>
      </c>
      <c r="BM226" s="218" t="s">
        <v>380</v>
      </c>
    </row>
    <row r="227" s="2" customFormat="1">
      <c r="A227" s="37"/>
      <c r="B227" s="38"/>
      <c r="C227" s="39"/>
      <c r="D227" s="220" t="s">
        <v>133</v>
      </c>
      <c r="E227" s="39"/>
      <c r="F227" s="221" t="s">
        <v>381</v>
      </c>
      <c r="G227" s="39"/>
      <c r="H227" s="39"/>
      <c r="I227" s="222"/>
      <c r="J227" s="39"/>
      <c r="K227" s="39"/>
      <c r="L227" s="43"/>
      <c r="M227" s="223"/>
      <c r="N227" s="224"/>
      <c r="O227" s="83"/>
      <c r="P227" s="83"/>
      <c r="Q227" s="83"/>
      <c r="R227" s="83"/>
      <c r="S227" s="83"/>
      <c r="T227" s="84"/>
      <c r="U227" s="37"/>
      <c r="V227" s="37"/>
      <c r="W227" s="37"/>
      <c r="X227" s="37"/>
      <c r="Y227" s="37"/>
      <c r="Z227" s="37"/>
      <c r="AA227" s="37"/>
      <c r="AB227" s="37"/>
      <c r="AC227" s="37"/>
      <c r="AD227" s="37"/>
      <c r="AE227" s="37"/>
      <c r="AT227" s="16" t="s">
        <v>133</v>
      </c>
      <c r="AU227" s="16" t="s">
        <v>80</v>
      </c>
    </row>
    <row r="228" s="13" customFormat="1">
      <c r="A228" s="13"/>
      <c r="B228" s="225"/>
      <c r="C228" s="226"/>
      <c r="D228" s="227" t="s">
        <v>135</v>
      </c>
      <c r="E228" s="228" t="s">
        <v>19</v>
      </c>
      <c r="F228" s="229" t="s">
        <v>382</v>
      </c>
      <c r="G228" s="226"/>
      <c r="H228" s="230">
        <v>88</v>
      </c>
      <c r="I228" s="231"/>
      <c r="J228" s="226"/>
      <c r="K228" s="226"/>
      <c r="L228" s="232"/>
      <c r="M228" s="233"/>
      <c r="N228" s="234"/>
      <c r="O228" s="234"/>
      <c r="P228" s="234"/>
      <c r="Q228" s="234"/>
      <c r="R228" s="234"/>
      <c r="S228" s="234"/>
      <c r="T228" s="235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36" t="s">
        <v>135</v>
      </c>
      <c r="AU228" s="236" t="s">
        <v>80</v>
      </c>
      <c r="AV228" s="13" t="s">
        <v>80</v>
      </c>
      <c r="AW228" s="13" t="s">
        <v>33</v>
      </c>
      <c r="AX228" s="13" t="s">
        <v>78</v>
      </c>
      <c r="AY228" s="236" t="s">
        <v>124</v>
      </c>
    </row>
    <row r="229" s="2" customFormat="1" ht="16.5" customHeight="1">
      <c r="A229" s="37"/>
      <c r="B229" s="38"/>
      <c r="C229" s="207" t="s">
        <v>383</v>
      </c>
      <c r="D229" s="207" t="s">
        <v>126</v>
      </c>
      <c r="E229" s="208" t="s">
        <v>384</v>
      </c>
      <c r="F229" s="209" t="s">
        <v>385</v>
      </c>
      <c r="G229" s="210" t="s">
        <v>291</v>
      </c>
      <c r="H229" s="211">
        <v>254</v>
      </c>
      <c r="I229" s="212"/>
      <c r="J229" s="213">
        <f>ROUND(I229*H229,2)</f>
        <v>0</v>
      </c>
      <c r="K229" s="209" t="s">
        <v>130</v>
      </c>
      <c r="L229" s="43"/>
      <c r="M229" s="214" t="s">
        <v>19</v>
      </c>
      <c r="N229" s="215" t="s">
        <v>43</v>
      </c>
      <c r="O229" s="83"/>
      <c r="P229" s="216">
        <f>O229*H229</f>
        <v>0</v>
      </c>
      <c r="Q229" s="216">
        <v>0.00331</v>
      </c>
      <c r="R229" s="216">
        <f>Q229*H229</f>
        <v>0.84074000000000004</v>
      </c>
      <c r="S229" s="216">
        <v>0</v>
      </c>
      <c r="T229" s="217">
        <f>S229*H229</f>
        <v>0</v>
      </c>
      <c r="U229" s="37"/>
      <c r="V229" s="37"/>
      <c r="W229" s="37"/>
      <c r="X229" s="37"/>
      <c r="Y229" s="37"/>
      <c r="Z229" s="37"/>
      <c r="AA229" s="37"/>
      <c r="AB229" s="37"/>
      <c r="AC229" s="37"/>
      <c r="AD229" s="37"/>
      <c r="AE229" s="37"/>
      <c r="AR229" s="218" t="s">
        <v>208</v>
      </c>
      <c r="AT229" s="218" t="s">
        <v>126</v>
      </c>
      <c r="AU229" s="218" t="s">
        <v>80</v>
      </c>
      <c r="AY229" s="16" t="s">
        <v>124</v>
      </c>
      <c r="BE229" s="219">
        <f>IF(N229="základní",J229,0)</f>
        <v>0</v>
      </c>
      <c r="BF229" s="219">
        <f>IF(N229="snížená",J229,0)</f>
        <v>0</v>
      </c>
      <c r="BG229" s="219">
        <f>IF(N229="zákl. přenesená",J229,0)</f>
        <v>0</v>
      </c>
      <c r="BH229" s="219">
        <f>IF(N229="sníž. přenesená",J229,0)</f>
        <v>0</v>
      </c>
      <c r="BI229" s="219">
        <f>IF(N229="nulová",J229,0)</f>
        <v>0</v>
      </c>
      <c r="BJ229" s="16" t="s">
        <v>78</v>
      </c>
      <c r="BK229" s="219">
        <f>ROUND(I229*H229,2)</f>
        <v>0</v>
      </c>
      <c r="BL229" s="16" t="s">
        <v>208</v>
      </c>
      <c r="BM229" s="218" t="s">
        <v>386</v>
      </c>
    </row>
    <row r="230" s="2" customFormat="1">
      <c r="A230" s="37"/>
      <c r="B230" s="38"/>
      <c r="C230" s="39"/>
      <c r="D230" s="220" t="s">
        <v>133</v>
      </c>
      <c r="E230" s="39"/>
      <c r="F230" s="221" t="s">
        <v>387</v>
      </c>
      <c r="G230" s="39"/>
      <c r="H230" s="39"/>
      <c r="I230" s="222"/>
      <c r="J230" s="39"/>
      <c r="K230" s="39"/>
      <c r="L230" s="43"/>
      <c r="M230" s="223"/>
      <c r="N230" s="224"/>
      <c r="O230" s="83"/>
      <c r="P230" s="83"/>
      <c r="Q230" s="83"/>
      <c r="R230" s="83"/>
      <c r="S230" s="83"/>
      <c r="T230" s="84"/>
      <c r="U230" s="37"/>
      <c r="V230" s="37"/>
      <c r="W230" s="37"/>
      <c r="X230" s="37"/>
      <c r="Y230" s="37"/>
      <c r="Z230" s="37"/>
      <c r="AA230" s="37"/>
      <c r="AB230" s="37"/>
      <c r="AC230" s="37"/>
      <c r="AD230" s="37"/>
      <c r="AE230" s="37"/>
      <c r="AT230" s="16" t="s">
        <v>133</v>
      </c>
      <c r="AU230" s="16" t="s">
        <v>80</v>
      </c>
    </row>
    <row r="231" s="13" customFormat="1">
      <c r="A231" s="13"/>
      <c r="B231" s="225"/>
      <c r="C231" s="226"/>
      <c r="D231" s="227" t="s">
        <v>135</v>
      </c>
      <c r="E231" s="228" t="s">
        <v>19</v>
      </c>
      <c r="F231" s="229" t="s">
        <v>359</v>
      </c>
      <c r="G231" s="226"/>
      <c r="H231" s="230">
        <v>254</v>
      </c>
      <c r="I231" s="231"/>
      <c r="J231" s="226"/>
      <c r="K231" s="226"/>
      <c r="L231" s="232"/>
      <c r="M231" s="233"/>
      <c r="N231" s="234"/>
      <c r="O231" s="234"/>
      <c r="P231" s="234"/>
      <c r="Q231" s="234"/>
      <c r="R231" s="234"/>
      <c r="S231" s="234"/>
      <c r="T231" s="235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36" t="s">
        <v>135</v>
      </c>
      <c r="AU231" s="236" t="s">
        <v>80</v>
      </c>
      <c r="AV231" s="13" t="s">
        <v>80</v>
      </c>
      <c r="AW231" s="13" t="s">
        <v>33</v>
      </c>
      <c r="AX231" s="13" t="s">
        <v>78</v>
      </c>
      <c r="AY231" s="236" t="s">
        <v>124</v>
      </c>
    </row>
    <row r="232" s="2" customFormat="1" ht="16.5" customHeight="1">
      <c r="A232" s="37"/>
      <c r="B232" s="38"/>
      <c r="C232" s="207" t="s">
        <v>388</v>
      </c>
      <c r="D232" s="207" t="s">
        <v>126</v>
      </c>
      <c r="E232" s="208" t="s">
        <v>389</v>
      </c>
      <c r="F232" s="209" t="s">
        <v>390</v>
      </c>
      <c r="G232" s="210" t="s">
        <v>291</v>
      </c>
      <c r="H232" s="211">
        <v>74</v>
      </c>
      <c r="I232" s="212"/>
      <c r="J232" s="213">
        <f>ROUND(I232*H232,2)</f>
        <v>0</v>
      </c>
      <c r="K232" s="209" t="s">
        <v>130</v>
      </c>
      <c r="L232" s="43"/>
      <c r="M232" s="214" t="s">
        <v>19</v>
      </c>
      <c r="N232" s="215" t="s">
        <v>43</v>
      </c>
      <c r="O232" s="83"/>
      <c r="P232" s="216">
        <f>O232*H232</f>
        <v>0</v>
      </c>
      <c r="Q232" s="216">
        <v>0.00396</v>
      </c>
      <c r="R232" s="216">
        <f>Q232*H232</f>
        <v>0.29304000000000002</v>
      </c>
      <c r="S232" s="216">
        <v>0</v>
      </c>
      <c r="T232" s="217">
        <f>S232*H232</f>
        <v>0</v>
      </c>
      <c r="U232" s="37"/>
      <c r="V232" s="37"/>
      <c r="W232" s="37"/>
      <c r="X232" s="37"/>
      <c r="Y232" s="37"/>
      <c r="Z232" s="37"/>
      <c r="AA232" s="37"/>
      <c r="AB232" s="37"/>
      <c r="AC232" s="37"/>
      <c r="AD232" s="37"/>
      <c r="AE232" s="37"/>
      <c r="AR232" s="218" t="s">
        <v>208</v>
      </c>
      <c r="AT232" s="218" t="s">
        <v>126</v>
      </c>
      <c r="AU232" s="218" t="s">
        <v>80</v>
      </c>
      <c r="AY232" s="16" t="s">
        <v>124</v>
      </c>
      <c r="BE232" s="219">
        <f>IF(N232="základní",J232,0)</f>
        <v>0</v>
      </c>
      <c r="BF232" s="219">
        <f>IF(N232="snížená",J232,0)</f>
        <v>0</v>
      </c>
      <c r="BG232" s="219">
        <f>IF(N232="zákl. přenesená",J232,0)</f>
        <v>0</v>
      </c>
      <c r="BH232" s="219">
        <f>IF(N232="sníž. přenesená",J232,0)</f>
        <v>0</v>
      </c>
      <c r="BI232" s="219">
        <f>IF(N232="nulová",J232,0)</f>
        <v>0</v>
      </c>
      <c r="BJ232" s="16" t="s">
        <v>78</v>
      </c>
      <c r="BK232" s="219">
        <f>ROUND(I232*H232,2)</f>
        <v>0</v>
      </c>
      <c r="BL232" s="16" t="s">
        <v>208</v>
      </c>
      <c r="BM232" s="218" t="s">
        <v>391</v>
      </c>
    </row>
    <row r="233" s="2" customFormat="1">
      <c r="A233" s="37"/>
      <c r="B233" s="38"/>
      <c r="C233" s="39"/>
      <c r="D233" s="220" t="s">
        <v>133</v>
      </c>
      <c r="E233" s="39"/>
      <c r="F233" s="221" t="s">
        <v>392</v>
      </c>
      <c r="G233" s="39"/>
      <c r="H233" s="39"/>
      <c r="I233" s="222"/>
      <c r="J233" s="39"/>
      <c r="K233" s="39"/>
      <c r="L233" s="43"/>
      <c r="M233" s="223"/>
      <c r="N233" s="224"/>
      <c r="O233" s="83"/>
      <c r="P233" s="83"/>
      <c r="Q233" s="83"/>
      <c r="R233" s="83"/>
      <c r="S233" s="83"/>
      <c r="T233" s="84"/>
      <c r="U233" s="37"/>
      <c r="V233" s="37"/>
      <c r="W233" s="37"/>
      <c r="X233" s="37"/>
      <c r="Y233" s="37"/>
      <c r="Z233" s="37"/>
      <c r="AA233" s="37"/>
      <c r="AB233" s="37"/>
      <c r="AC233" s="37"/>
      <c r="AD233" s="37"/>
      <c r="AE233" s="37"/>
      <c r="AT233" s="16" t="s">
        <v>133</v>
      </c>
      <c r="AU233" s="16" t="s">
        <v>80</v>
      </c>
    </row>
    <row r="234" s="13" customFormat="1">
      <c r="A234" s="13"/>
      <c r="B234" s="225"/>
      <c r="C234" s="226"/>
      <c r="D234" s="227" t="s">
        <v>135</v>
      </c>
      <c r="E234" s="228" t="s">
        <v>19</v>
      </c>
      <c r="F234" s="229" t="s">
        <v>364</v>
      </c>
      <c r="G234" s="226"/>
      <c r="H234" s="230">
        <v>74</v>
      </c>
      <c r="I234" s="231"/>
      <c r="J234" s="226"/>
      <c r="K234" s="226"/>
      <c r="L234" s="232"/>
      <c r="M234" s="233"/>
      <c r="N234" s="234"/>
      <c r="O234" s="234"/>
      <c r="P234" s="234"/>
      <c r="Q234" s="234"/>
      <c r="R234" s="234"/>
      <c r="S234" s="234"/>
      <c r="T234" s="235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36" t="s">
        <v>135</v>
      </c>
      <c r="AU234" s="236" t="s">
        <v>80</v>
      </c>
      <c r="AV234" s="13" t="s">
        <v>80</v>
      </c>
      <c r="AW234" s="13" t="s">
        <v>33</v>
      </c>
      <c r="AX234" s="13" t="s">
        <v>78</v>
      </c>
      <c r="AY234" s="236" t="s">
        <v>124</v>
      </c>
    </row>
    <row r="235" s="2" customFormat="1" ht="16.5" customHeight="1">
      <c r="A235" s="37"/>
      <c r="B235" s="38"/>
      <c r="C235" s="207" t="s">
        <v>393</v>
      </c>
      <c r="D235" s="207" t="s">
        <v>126</v>
      </c>
      <c r="E235" s="208" t="s">
        <v>394</v>
      </c>
      <c r="F235" s="209" t="s">
        <v>395</v>
      </c>
      <c r="G235" s="210" t="s">
        <v>291</v>
      </c>
      <c r="H235" s="211">
        <v>28</v>
      </c>
      <c r="I235" s="212"/>
      <c r="J235" s="213">
        <f>ROUND(I235*H235,2)</f>
        <v>0</v>
      </c>
      <c r="K235" s="209" t="s">
        <v>130</v>
      </c>
      <c r="L235" s="43"/>
      <c r="M235" s="214" t="s">
        <v>19</v>
      </c>
      <c r="N235" s="215" t="s">
        <v>43</v>
      </c>
      <c r="O235" s="83"/>
      <c r="P235" s="216">
        <f>O235*H235</f>
        <v>0</v>
      </c>
      <c r="Q235" s="216">
        <v>0.00036000000000000002</v>
      </c>
      <c r="R235" s="216">
        <f>Q235*H235</f>
        <v>0.01008</v>
      </c>
      <c r="S235" s="216">
        <v>0</v>
      </c>
      <c r="T235" s="217">
        <f>S235*H235</f>
        <v>0</v>
      </c>
      <c r="U235" s="37"/>
      <c r="V235" s="37"/>
      <c r="W235" s="37"/>
      <c r="X235" s="37"/>
      <c r="Y235" s="37"/>
      <c r="Z235" s="37"/>
      <c r="AA235" s="37"/>
      <c r="AB235" s="37"/>
      <c r="AC235" s="37"/>
      <c r="AD235" s="37"/>
      <c r="AE235" s="37"/>
      <c r="AR235" s="218" t="s">
        <v>208</v>
      </c>
      <c r="AT235" s="218" t="s">
        <v>126</v>
      </c>
      <c r="AU235" s="218" t="s">
        <v>80</v>
      </c>
      <c r="AY235" s="16" t="s">
        <v>124</v>
      </c>
      <c r="BE235" s="219">
        <f>IF(N235="základní",J235,0)</f>
        <v>0</v>
      </c>
      <c r="BF235" s="219">
        <f>IF(N235="snížená",J235,0)</f>
        <v>0</v>
      </c>
      <c r="BG235" s="219">
        <f>IF(N235="zákl. přenesená",J235,0)</f>
        <v>0</v>
      </c>
      <c r="BH235" s="219">
        <f>IF(N235="sníž. přenesená",J235,0)</f>
        <v>0</v>
      </c>
      <c r="BI235" s="219">
        <f>IF(N235="nulová",J235,0)</f>
        <v>0</v>
      </c>
      <c r="BJ235" s="16" t="s">
        <v>78</v>
      </c>
      <c r="BK235" s="219">
        <f>ROUND(I235*H235,2)</f>
        <v>0</v>
      </c>
      <c r="BL235" s="16" t="s">
        <v>208</v>
      </c>
      <c r="BM235" s="218" t="s">
        <v>396</v>
      </c>
    </row>
    <row r="236" s="2" customFormat="1">
      <c r="A236" s="37"/>
      <c r="B236" s="38"/>
      <c r="C236" s="39"/>
      <c r="D236" s="220" t="s">
        <v>133</v>
      </c>
      <c r="E236" s="39"/>
      <c r="F236" s="221" t="s">
        <v>397</v>
      </c>
      <c r="G236" s="39"/>
      <c r="H236" s="39"/>
      <c r="I236" s="222"/>
      <c r="J236" s="39"/>
      <c r="K236" s="39"/>
      <c r="L236" s="43"/>
      <c r="M236" s="223"/>
      <c r="N236" s="224"/>
      <c r="O236" s="83"/>
      <c r="P236" s="83"/>
      <c r="Q236" s="83"/>
      <c r="R236" s="83"/>
      <c r="S236" s="83"/>
      <c r="T236" s="84"/>
      <c r="U236" s="37"/>
      <c r="V236" s="37"/>
      <c r="W236" s="37"/>
      <c r="X236" s="37"/>
      <c r="Y236" s="37"/>
      <c r="Z236" s="37"/>
      <c r="AA236" s="37"/>
      <c r="AB236" s="37"/>
      <c r="AC236" s="37"/>
      <c r="AD236" s="37"/>
      <c r="AE236" s="37"/>
      <c r="AT236" s="16" t="s">
        <v>133</v>
      </c>
      <c r="AU236" s="16" t="s">
        <v>80</v>
      </c>
    </row>
    <row r="237" s="13" customFormat="1">
      <c r="A237" s="13"/>
      <c r="B237" s="225"/>
      <c r="C237" s="226"/>
      <c r="D237" s="227" t="s">
        <v>135</v>
      </c>
      <c r="E237" s="228" t="s">
        <v>19</v>
      </c>
      <c r="F237" s="229" t="s">
        <v>275</v>
      </c>
      <c r="G237" s="226"/>
      <c r="H237" s="230">
        <v>28</v>
      </c>
      <c r="I237" s="231"/>
      <c r="J237" s="226"/>
      <c r="K237" s="226"/>
      <c r="L237" s="232"/>
      <c r="M237" s="233"/>
      <c r="N237" s="234"/>
      <c r="O237" s="234"/>
      <c r="P237" s="234"/>
      <c r="Q237" s="234"/>
      <c r="R237" s="234"/>
      <c r="S237" s="234"/>
      <c r="T237" s="235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36" t="s">
        <v>135</v>
      </c>
      <c r="AU237" s="236" t="s">
        <v>80</v>
      </c>
      <c r="AV237" s="13" t="s">
        <v>80</v>
      </c>
      <c r="AW237" s="13" t="s">
        <v>33</v>
      </c>
      <c r="AX237" s="13" t="s">
        <v>78</v>
      </c>
      <c r="AY237" s="236" t="s">
        <v>124</v>
      </c>
    </row>
    <row r="238" s="2" customFormat="1" ht="16.5" customHeight="1">
      <c r="A238" s="37"/>
      <c r="B238" s="38"/>
      <c r="C238" s="207" t="s">
        <v>398</v>
      </c>
      <c r="D238" s="207" t="s">
        <v>126</v>
      </c>
      <c r="E238" s="208" t="s">
        <v>399</v>
      </c>
      <c r="F238" s="209" t="s">
        <v>400</v>
      </c>
      <c r="G238" s="210" t="s">
        <v>291</v>
      </c>
      <c r="H238" s="211">
        <v>24</v>
      </c>
      <c r="I238" s="212"/>
      <c r="J238" s="213">
        <f>ROUND(I238*H238,2)</f>
        <v>0</v>
      </c>
      <c r="K238" s="209" t="s">
        <v>130</v>
      </c>
      <c r="L238" s="43"/>
      <c r="M238" s="214" t="s">
        <v>19</v>
      </c>
      <c r="N238" s="215" t="s">
        <v>43</v>
      </c>
      <c r="O238" s="83"/>
      <c r="P238" s="216">
        <f>O238*H238</f>
        <v>0</v>
      </c>
      <c r="Q238" s="216">
        <v>0.00072999999999999996</v>
      </c>
      <c r="R238" s="216">
        <f>Q238*H238</f>
        <v>0.017520000000000001</v>
      </c>
      <c r="S238" s="216">
        <v>0</v>
      </c>
      <c r="T238" s="217">
        <f>S238*H238</f>
        <v>0</v>
      </c>
      <c r="U238" s="37"/>
      <c r="V238" s="37"/>
      <c r="W238" s="37"/>
      <c r="X238" s="37"/>
      <c r="Y238" s="37"/>
      <c r="Z238" s="37"/>
      <c r="AA238" s="37"/>
      <c r="AB238" s="37"/>
      <c r="AC238" s="37"/>
      <c r="AD238" s="37"/>
      <c r="AE238" s="37"/>
      <c r="AR238" s="218" t="s">
        <v>208</v>
      </c>
      <c r="AT238" s="218" t="s">
        <v>126</v>
      </c>
      <c r="AU238" s="218" t="s">
        <v>80</v>
      </c>
      <c r="AY238" s="16" t="s">
        <v>124</v>
      </c>
      <c r="BE238" s="219">
        <f>IF(N238="základní",J238,0)</f>
        <v>0</v>
      </c>
      <c r="BF238" s="219">
        <f>IF(N238="snížená",J238,0)</f>
        <v>0</v>
      </c>
      <c r="BG238" s="219">
        <f>IF(N238="zákl. přenesená",J238,0)</f>
        <v>0</v>
      </c>
      <c r="BH238" s="219">
        <f>IF(N238="sníž. přenesená",J238,0)</f>
        <v>0</v>
      </c>
      <c r="BI238" s="219">
        <f>IF(N238="nulová",J238,0)</f>
        <v>0</v>
      </c>
      <c r="BJ238" s="16" t="s">
        <v>78</v>
      </c>
      <c r="BK238" s="219">
        <f>ROUND(I238*H238,2)</f>
        <v>0</v>
      </c>
      <c r="BL238" s="16" t="s">
        <v>208</v>
      </c>
      <c r="BM238" s="218" t="s">
        <v>401</v>
      </c>
    </row>
    <row r="239" s="2" customFormat="1">
      <c r="A239" s="37"/>
      <c r="B239" s="38"/>
      <c r="C239" s="39"/>
      <c r="D239" s="220" t="s">
        <v>133</v>
      </c>
      <c r="E239" s="39"/>
      <c r="F239" s="221" t="s">
        <v>402</v>
      </c>
      <c r="G239" s="39"/>
      <c r="H239" s="39"/>
      <c r="I239" s="222"/>
      <c r="J239" s="39"/>
      <c r="K239" s="39"/>
      <c r="L239" s="43"/>
      <c r="M239" s="223"/>
      <c r="N239" s="224"/>
      <c r="O239" s="83"/>
      <c r="P239" s="83"/>
      <c r="Q239" s="83"/>
      <c r="R239" s="83"/>
      <c r="S239" s="83"/>
      <c r="T239" s="84"/>
      <c r="U239" s="37"/>
      <c r="V239" s="37"/>
      <c r="W239" s="37"/>
      <c r="X239" s="37"/>
      <c r="Y239" s="37"/>
      <c r="Z239" s="37"/>
      <c r="AA239" s="37"/>
      <c r="AB239" s="37"/>
      <c r="AC239" s="37"/>
      <c r="AD239" s="37"/>
      <c r="AE239" s="37"/>
      <c r="AT239" s="16" t="s">
        <v>133</v>
      </c>
      <c r="AU239" s="16" t="s">
        <v>80</v>
      </c>
    </row>
    <row r="240" s="13" customFormat="1">
      <c r="A240" s="13"/>
      <c r="B240" s="225"/>
      <c r="C240" s="226"/>
      <c r="D240" s="227" t="s">
        <v>135</v>
      </c>
      <c r="E240" s="228" t="s">
        <v>19</v>
      </c>
      <c r="F240" s="229" t="s">
        <v>255</v>
      </c>
      <c r="G240" s="226"/>
      <c r="H240" s="230">
        <v>24</v>
      </c>
      <c r="I240" s="231"/>
      <c r="J240" s="226"/>
      <c r="K240" s="226"/>
      <c r="L240" s="232"/>
      <c r="M240" s="233"/>
      <c r="N240" s="234"/>
      <c r="O240" s="234"/>
      <c r="P240" s="234"/>
      <c r="Q240" s="234"/>
      <c r="R240" s="234"/>
      <c r="S240" s="234"/>
      <c r="T240" s="235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36" t="s">
        <v>135</v>
      </c>
      <c r="AU240" s="236" t="s">
        <v>80</v>
      </c>
      <c r="AV240" s="13" t="s">
        <v>80</v>
      </c>
      <c r="AW240" s="13" t="s">
        <v>33</v>
      </c>
      <c r="AX240" s="13" t="s">
        <v>78</v>
      </c>
      <c r="AY240" s="236" t="s">
        <v>124</v>
      </c>
    </row>
    <row r="241" s="2" customFormat="1" ht="16.5" customHeight="1">
      <c r="A241" s="37"/>
      <c r="B241" s="38"/>
      <c r="C241" s="207" t="s">
        <v>403</v>
      </c>
      <c r="D241" s="207" t="s">
        <v>126</v>
      </c>
      <c r="E241" s="208" t="s">
        <v>404</v>
      </c>
      <c r="F241" s="209" t="s">
        <v>405</v>
      </c>
      <c r="G241" s="210" t="s">
        <v>291</v>
      </c>
      <c r="H241" s="211">
        <v>108</v>
      </c>
      <c r="I241" s="212"/>
      <c r="J241" s="213">
        <f>ROUND(I241*H241,2)</f>
        <v>0</v>
      </c>
      <c r="K241" s="209" t="s">
        <v>130</v>
      </c>
      <c r="L241" s="43"/>
      <c r="M241" s="214" t="s">
        <v>19</v>
      </c>
      <c r="N241" s="215" t="s">
        <v>43</v>
      </c>
      <c r="O241" s="83"/>
      <c r="P241" s="216">
        <f>O241*H241</f>
        <v>0</v>
      </c>
      <c r="Q241" s="216">
        <v>0.00059000000000000003</v>
      </c>
      <c r="R241" s="216">
        <f>Q241*H241</f>
        <v>0.063719999999999999</v>
      </c>
      <c r="S241" s="216">
        <v>0</v>
      </c>
      <c r="T241" s="217">
        <f>S241*H241</f>
        <v>0</v>
      </c>
      <c r="U241" s="37"/>
      <c r="V241" s="37"/>
      <c r="W241" s="37"/>
      <c r="X241" s="37"/>
      <c r="Y241" s="37"/>
      <c r="Z241" s="37"/>
      <c r="AA241" s="37"/>
      <c r="AB241" s="37"/>
      <c r="AC241" s="37"/>
      <c r="AD241" s="37"/>
      <c r="AE241" s="37"/>
      <c r="AR241" s="218" t="s">
        <v>208</v>
      </c>
      <c r="AT241" s="218" t="s">
        <v>126</v>
      </c>
      <c r="AU241" s="218" t="s">
        <v>80</v>
      </c>
      <c r="AY241" s="16" t="s">
        <v>124</v>
      </c>
      <c r="BE241" s="219">
        <f>IF(N241="základní",J241,0)</f>
        <v>0</v>
      </c>
      <c r="BF241" s="219">
        <f>IF(N241="snížená",J241,0)</f>
        <v>0</v>
      </c>
      <c r="BG241" s="219">
        <f>IF(N241="zákl. přenesená",J241,0)</f>
        <v>0</v>
      </c>
      <c r="BH241" s="219">
        <f>IF(N241="sníž. přenesená",J241,0)</f>
        <v>0</v>
      </c>
      <c r="BI241" s="219">
        <f>IF(N241="nulová",J241,0)</f>
        <v>0</v>
      </c>
      <c r="BJ241" s="16" t="s">
        <v>78</v>
      </c>
      <c r="BK241" s="219">
        <f>ROUND(I241*H241,2)</f>
        <v>0</v>
      </c>
      <c r="BL241" s="16" t="s">
        <v>208</v>
      </c>
      <c r="BM241" s="218" t="s">
        <v>406</v>
      </c>
    </row>
    <row r="242" s="2" customFormat="1">
      <c r="A242" s="37"/>
      <c r="B242" s="38"/>
      <c r="C242" s="39"/>
      <c r="D242" s="220" t="s">
        <v>133</v>
      </c>
      <c r="E242" s="39"/>
      <c r="F242" s="221" t="s">
        <v>407</v>
      </c>
      <c r="G242" s="39"/>
      <c r="H242" s="39"/>
      <c r="I242" s="222"/>
      <c r="J242" s="39"/>
      <c r="K242" s="39"/>
      <c r="L242" s="43"/>
      <c r="M242" s="223"/>
      <c r="N242" s="224"/>
      <c r="O242" s="83"/>
      <c r="P242" s="83"/>
      <c r="Q242" s="83"/>
      <c r="R242" s="83"/>
      <c r="S242" s="83"/>
      <c r="T242" s="84"/>
      <c r="U242" s="37"/>
      <c r="V242" s="37"/>
      <c r="W242" s="37"/>
      <c r="X242" s="37"/>
      <c r="Y242" s="37"/>
      <c r="Z242" s="37"/>
      <c r="AA242" s="37"/>
      <c r="AB242" s="37"/>
      <c r="AC242" s="37"/>
      <c r="AD242" s="37"/>
      <c r="AE242" s="37"/>
      <c r="AT242" s="16" t="s">
        <v>133</v>
      </c>
      <c r="AU242" s="16" t="s">
        <v>80</v>
      </c>
    </row>
    <row r="243" s="13" customFormat="1">
      <c r="A243" s="13"/>
      <c r="B243" s="225"/>
      <c r="C243" s="226"/>
      <c r="D243" s="227" t="s">
        <v>135</v>
      </c>
      <c r="E243" s="228" t="s">
        <v>19</v>
      </c>
      <c r="F243" s="229" t="s">
        <v>250</v>
      </c>
      <c r="G243" s="226"/>
      <c r="H243" s="230">
        <v>108</v>
      </c>
      <c r="I243" s="231"/>
      <c r="J243" s="226"/>
      <c r="K243" s="226"/>
      <c r="L243" s="232"/>
      <c r="M243" s="233"/>
      <c r="N243" s="234"/>
      <c r="O243" s="234"/>
      <c r="P243" s="234"/>
      <c r="Q243" s="234"/>
      <c r="R243" s="234"/>
      <c r="S243" s="234"/>
      <c r="T243" s="235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36" t="s">
        <v>135</v>
      </c>
      <c r="AU243" s="236" t="s">
        <v>80</v>
      </c>
      <c r="AV243" s="13" t="s">
        <v>80</v>
      </c>
      <c r="AW243" s="13" t="s">
        <v>33</v>
      </c>
      <c r="AX243" s="13" t="s">
        <v>78</v>
      </c>
      <c r="AY243" s="236" t="s">
        <v>124</v>
      </c>
    </row>
    <row r="244" s="2" customFormat="1" ht="16.5" customHeight="1">
      <c r="A244" s="37"/>
      <c r="B244" s="38"/>
      <c r="C244" s="207" t="s">
        <v>408</v>
      </c>
      <c r="D244" s="207" t="s">
        <v>126</v>
      </c>
      <c r="E244" s="208" t="s">
        <v>409</v>
      </c>
      <c r="F244" s="209" t="s">
        <v>410</v>
      </c>
      <c r="G244" s="210" t="s">
        <v>291</v>
      </c>
      <c r="H244" s="211">
        <v>182</v>
      </c>
      <c r="I244" s="212"/>
      <c r="J244" s="213">
        <f>ROUND(I244*H244,2)</f>
        <v>0</v>
      </c>
      <c r="K244" s="209" t="s">
        <v>130</v>
      </c>
      <c r="L244" s="43"/>
      <c r="M244" s="214" t="s">
        <v>19</v>
      </c>
      <c r="N244" s="215" t="s">
        <v>43</v>
      </c>
      <c r="O244" s="83"/>
      <c r="P244" s="216">
        <f>O244*H244</f>
        <v>0</v>
      </c>
      <c r="Q244" s="216">
        <v>0.0020100000000000001</v>
      </c>
      <c r="R244" s="216">
        <f>Q244*H244</f>
        <v>0.36582000000000003</v>
      </c>
      <c r="S244" s="216">
        <v>0</v>
      </c>
      <c r="T244" s="217">
        <f>S244*H244</f>
        <v>0</v>
      </c>
      <c r="U244" s="37"/>
      <c r="V244" s="37"/>
      <c r="W244" s="37"/>
      <c r="X244" s="37"/>
      <c r="Y244" s="37"/>
      <c r="Z244" s="37"/>
      <c r="AA244" s="37"/>
      <c r="AB244" s="37"/>
      <c r="AC244" s="37"/>
      <c r="AD244" s="37"/>
      <c r="AE244" s="37"/>
      <c r="AR244" s="218" t="s">
        <v>208</v>
      </c>
      <c r="AT244" s="218" t="s">
        <v>126</v>
      </c>
      <c r="AU244" s="218" t="s">
        <v>80</v>
      </c>
      <c r="AY244" s="16" t="s">
        <v>124</v>
      </c>
      <c r="BE244" s="219">
        <f>IF(N244="základní",J244,0)</f>
        <v>0</v>
      </c>
      <c r="BF244" s="219">
        <f>IF(N244="snížená",J244,0)</f>
        <v>0</v>
      </c>
      <c r="BG244" s="219">
        <f>IF(N244="zákl. přenesená",J244,0)</f>
        <v>0</v>
      </c>
      <c r="BH244" s="219">
        <f>IF(N244="sníž. přenesená",J244,0)</f>
        <v>0</v>
      </c>
      <c r="BI244" s="219">
        <f>IF(N244="nulová",J244,0)</f>
        <v>0</v>
      </c>
      <c r="BJ244" s="16" t="s">
        <v>78</v>
      </c>
      <c r="BK244" s="219">
        <f>ROUND(I244*H244,2)</f>
        <v>0</v>
      </c>
      <c r="BL244" s="16" t="s">
        <v>208</v>
      </c>
      <c r="BM244" s="218" t="s">
        <v>411</v>
      </c>
    </row>
    <row r="245" s="2" customFormat="1">
      <c r="A245" s="37"/>
      <c r="B245" s="38"/>
      <c r="C245" s="39"/>
      <c r="D245" s="220" t="s">
        <v>133</v>
      </c>
      <c r="E245" s="39"/>
      <c r="F245" s="221" t="s">
        <v>412</v>
      </c>
      <c r="G245" s="39"/>
      <c r="H245" s="39"/>
      <c r="I245" s="222"/>
      <c r="J245" s="39"/>
      <c r="K245" s="39"/>
      <c r="L245" s="43"/>
      <c r="M245" s="223"/>
      <c r="N245" s="224"/>
      <c r="O245" s="83"/>
      <c r="P245" s="83"/>
      <c r="Q245" s="83"/>
      <c r="R245" s="83"/>
      <c r="S245" s="83"/>
      <c r="T245" s="84"/>
      <c r="U245" s="37"/>
      <c r="V245" s="37"/>
      <c r="W245" s="37"/>
      <c r="X245" s="37"/>
      <c r="Y245" s="37"/>
      <c r="Z245" s="37"/>
      <c r="AA245" s="37"/>
      <c r="AB245" s="37"/>
      <c r="AC245" s="37"/>
      <c r="AD245" s="37"/>
      <c r="AE245" s="37"/>
      <c r="AT245" s="16" t="s">
        <v>133</v>
      </c>
      <c r="AU245" s="16" t="s">
        <v>80</v>
      </c>
    </row>
    <row r="246" s="13" customFormat="1">
      <c r="A246" s="13"/>
      <c r="B246" s="225"/>
      <c r="C246" s="226"/>
      <c r="D246" s="227" t="s">
        <v>135</v>
      </c>
      <c r="E246" s="228" t="s">
        <v>19</v>
      </c>
      <c r="F246" s="229" t="s">
        <v>413</v>
      </c>
      <c r="G246" s="226"/>
      <c r="H246" s="230">
        <v>182</v>
      </c>
      <c r="I246" s="231"/>
      <c r="J246" s="226"/>
      <c r="K246" s="226"/>
      <c r="L246" s="232"/>
      <c r="M246" s="233"/>
      <c r="N246" s="234"/>
      <c r="O246" s="234"/>
      <c r="P246" s="234"/>
      <c r="Q246" s="234"/>
      <c r="R246" s="234"/>
      <c r="S246" s="234"/>
      <c r="T246" s="235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36" t="s">
        <v>135</v>
      </c>
      <c r="AU246" s="236" t="s">
        <v>80</v>
      </c>
      <c r="AV246" s="13" t="s">
        <v>80</v>
      </c>
      <c r="AW246" s="13" t="s">
        <v>33</v>
      </c>
      <c r="AX246" s="13" t="s">
        <v>78</v>
      </c>
      <c r="AY246" s="236" t="s">
        <v>124</v>
      </c>
    </row>
    <row r="247" s="2" customFormat="1" ht="16.5" customHeight="1">
      <c r="A247" s="37"/>
      <c r="B247" s="38"/>
      <c r="C247" s="207" t="s">
        <v>414</v>
      </c>
      <c r="D247" s="207" t="s">
        <v>126</v>
      </c>
      <c r="E247" s="208" t="s">
        <v>415</v>
      </c>
      <c r="F247" s="209" t="s">
        <v>416</v>
      </c>
      <c r="G247" s="210" t="s">
        <v>291</v>
      </c>
      <c r="H247" s="211">
        <v>207</v>
      </c>
      <c r="I247" s="212"/>
      <c r="J247" s="213">
        <f>ROUND(I247*H247,2)</f>
        <v>0</v>
      </c>
      <c r="K247" s="209" t="s">
        <v>130</v>
      </c>
      <c r="L247" s="43"/>
      <c r="M247" s="214" t="s">
        <v>19</v>
      </c>
      <c r="N247" s="215" t="s">
        <v>43</v>
      </c>
      <c r="O247" s="83"/>
      <c r="P247" s="216">
        <f>O247*H247</f>
        <v>0</v>
      </c>
      <c r="Q247" s="216">
        <v>0.00040000000000000002</v>
      </c>
      <c r="R247" s="216">
        <f>Q247*H247</f>
        <v>0.082799999999999999</v>
      </c>
      <c r="S247" s="216">
        <v>0</v>
      </c>
      <c r="T247" s="217">
        <f>S247*H247</f>
        <v>0</v>
      </c>
      <c r="U247" s="37"/>
      <c r="V247" s="37"/>
      <c r="W247" s="37"/>
      <c r="X247" s="37"/>
      <c r="Y247" s="37"/>
      <c r="Z247" s="37"/>
      <c r="AA247" s="37"/>
      <c r="AB247" s="37"/>
      <c r="AC247" s="37"/>
      <c r="AD247" s="37"/>
      <c r="AE247" s="37"/>
      <c r="AR247" s="218" t="s">
        <v>208</v>
      </c>
      <c r="AT247" s="218" t="s">
        <v>126</v>
      </c>
      <c r="AU247" s="218" t="s">
        <v>80</v>
      </c>
      <c r="AY247" s="16" t="s">
        <v>124</v>
      </c>
      <c r="BE247" s="219">
        <f>IF(N247="základní",J247,0)</f>
        <v>0</v>
      </c>
      <c r="BF247" s="219">
        <f>IF(N247="snížená",J247,0)</f>
        <v>0</v>
      </c>
      <c r="BG247" s="219">
        <f>IF(N247="zákl. přenesená",J247,0)</f>
        <v>0</v>
      </c>
      <c r="BH247" s="219">
        <f>IF(N247="sníž. přenesená",J247,0)</f>
        <v>0</v>
      </c>
      <c r="BI247" s="219">
        <f>IF(N247="nulová",J247,0)</f>
        <v>0</v>
      </c>
      <c r="BJ247" s="16" t="s">
        <v>78</v>
      </c>
      <c r="BK247" s="219">
        <f>ROUND(I247*H247,2)</f>
        <v>0</v>
      </c>
      <c r="BL247" s="16" t="s">
        <v>208</v>
      </c>
      <c r="BM247" s="218" t="s">
        <v>417</v>
      </c>
    </row>
    <row r="248" s="2" customFormat="1">
      <c r="A248" s="37"/>
      <c r="B248" s="38"/>
      <c r="C248" s="39"/>
      <c r="D248" s="220" t="s">
        <v>133</v>
      </c>
      <c r="E248" s="39"/>
      <c r="F248" s="221" t="s">
        <v>418</v>
      </c>
      <c r="G248" s="39"/>
      <c r="H248" s="39"/>
      <c r="I248" s="222"/>
      <c r="J248" s="39"/>
      <c r="K248" s="39"/>
      <c r="L248" s="43"/>
      <c r="M248" s="223"/>
      <c r="N248" s="224"/>
      <c r="O248" s="83"/>
      <c r="P248" s="83"/>
      <c r="Q248" s="83"/>
      <c r="R248" s="83"/>
      <c r="S248" s="83"/>
      <c r="T248" s="84"/>
      <c r="U248" s="37"/>
      <c r="V248" s="37"/>
      <c r="W248" s="37"/>
      <c r="X248" s="37"/>
      <c r="Y248" s="37"/>
      <c r="Z248" s="37"/>
      <c r="AA248" s="37"/>
      <c r="AB248" s="37"/>
      <c r="AC248" s="37"/>
      <c r="AD248" s="37"/>
      <c r="AE248" s="37"/>
      <c r="AT248" s="16" t="s">
        <v>133</v>
      </c>
      <c r="AU248" s="16" t="s">
        <v>80</v>
      </c>
    </row>
    <row r="249" s="13" customFormat="1">
      <c r="A249" s="13"/>
      <c r="B249" s="225"/>
      <c r="C249" s="226"/>
      <c r="D249" s="227" t="s">
        <v>135</v>
      </c>
      <c r="E249" s="228" t="s">
        <v>19</v>
      </c>
      <c r="F249" s="229" t="s">
        <v>419</v>
      </c>
      <c r="G249" s="226"/>
      <c r="H249" s="230">
        <v>207</v>
      </c>
      <c r="I249" s="231"/>
      <c r="J249" s="226"/>
      <c r="K249" s="226"/>
      <c r="L249" s="232"/>
      <c r="M249" s="233"/>
      <c r="N249" s="234"/>
      <c r="O249" s="234"/>
      <c r="P249" s="234"/>
      <c r="Q249" s="234"/>
      <c r="R249" s="234"/>
      <c r="S249" s="234"/>
      <c r="T249" s="235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36" t="s">
        <v>135</v>
      </c>
      <c r="AU249" s="236" t="s">
        <v>80</v>
      </c>
      <c r="AV249" s="13" t="s">
        <v>80</v>
      </c>
      <c r="AW249" s="13" t="s">
        <v>33</v>
      </c>
      <c r="AX249" s="13" t="s">
        <v>78</v>
      </c>
      <c r="AY249" s="236" t="s">
        <v>124</v>
      </c>
    </row>
    <row r="250" s="2" customFormat="1" ht="16.5" customHeight="1">
      <c r="A250" s="37"/>
      <c r="B250" s="38"/>
      <c r="C250" s="207" t="s">
        <v>420</v>
      </c>
      <c r="D250" s="207" t="s">
        <v>126</v>
      </c>
      <c r="E250" s="208" t="s">
        <v>421</v>
      </c>
      <c r="F250" s="209" t="s">
        <v>422</v>
      </c>
      <c r="G250" s="210" t="s">
        <v>291</v>
      </c>
      <c r="H250" s="211">
        <v>152</v>
      </c>
      <c r="I250" s="212"/>
      <c r="J250" s="213">
        <f>ROUND(I250*H250,2)</f>
        <v>0</v>
      </c>
      <c r="K250" s="209" t="s">
        <v>130</v>
      </c>
      <c r="L250" s="43"/>
      <c r="M250" s="214" t="s">
        <v>19</v>
      </c>
      <c r="N250" s="215" t="s">
        <v>43</v>
      </c>
      <c r="O250" s="83"/>
      <c r="P250" s="216">
        <f>O250*H250</f>
        <v>0</v>
      </c>
      <c r="Q250" s="216">
        <v>0.00048000000000000001</v>
      </c>
      <c r="R250" s="216">
        <f>Q250*H250</f>
        <v>0.072959999999999997</v>
      </c>
      <c r="S250" s="216">
        <v>0</v>
      </c>
      <c r="T250" s="217">
        <f>S250*H250</f>
        <v>0</v>
      </c>
      <c r="U250" s="37"/>
      <c r="V250" s="37"/>
      <c r="W250" s="37"/>
      <c r="X250" s="37"/>
      <c r="Y250" s="37"/>
      <c r="Z250" s="37"/>
      <c r="AA250" s="37"/>
      <c r="AB250" s="37"/>
      <c r="AC250" s="37"/>
      <c r="AD250" s="37"/>
      <c r="AE250" s="37"/>
      <c r="AR250" s="218" t="s">
        <v>208</v>
      </c>
      <c r="AT250" s="218" t="s">
        <v>126</v>
      </c>
      <c r="AU250" s="218" t="s">
        <v>80</v>
      </c>
      <c r="AY250" s="16" t="s">
        <v>124</v>
      </c>
      <c r="BE250" s="219">
        <f>IF(N250="základní",J250,0)</f>
        <v>0</v>
      </c>
      <c r="BF250" s="219">
        <f>IF(N250="snížená",J250,0)</f>
        <v>0</v>
      </c>
      <c r="BG250" s="219">
        <f>IF(N250="zákl. přenesená",J250,0)</f>
        <v>0</v>
      </c>
      <c r="BH250" s="219">
        <f>IF(N250="sníž. přenesená",J250,0)</f>
        <v>0</v>
      </c>
      <c r="BI250" s="219">
        <f>IF(N250="nulová",J250,0)</f>
        <v>0</v>
      </c>
      <c r="BJ250" s="16" t="s">
        <v>78</v>
      </c>
      <c r="BK250" s="219">
        <f>ROUND(I250*H250,2)</f>
        <v>0</v>
      </c>
      <c r="BL250" s="16" t="s">
        <v>208</v>
      </c>
      <c r="BM250" s="218" t="s">
        <v>423</v>
      </c>
    </row>
    <row r="251" s="2" customFormat="1">
      <c r="A251" s="37"/>
      <c r="B251" s="38"/>
      <c r="C251" s="39"/>
      <c r="D251" s="220" t="s">
        <v>133</v>
      </c>
      <c r="E251" s="39"/>
      <c r="F251" s="221" t="s">
        <v>424</v>
      </c>
      <c r="G251" s="39"/>
      <c r="H251" s="39"/>
      <c r="I251" s="222"/>
      <c r="J251" s="39"/>
      <c r="K251" s="39"/>
      <c r="L251" s="43"/>
      <c r="M251" s="223"/>
      <c r="N251" s="224"/>
      <c r="O251" s="83"/>
      <c r="P251" s="83"/>
      <c r="Q251" s="83"/>
      <c r="R251" s="83"/>
      <c r="S251" s="83"/>
      <c r="T251" s="84"/>
      <c r="U251" s="37"/>
      <c r="V251" s="37"/>
      <c r="W251" s="37"/>
      <c r="X251" s="37"/>
      <c r="Y251" s="37"/>
      <c r="Z251" s="37"/>
      <c r="AA251" s="37"/>
      <c r="AB251" s="37"/>
      <c r="AC251" s="37"/>
      <c r="AD251" s="37"/>
      <c r="AE251" s="37"/>
      <c r="AT251" s="16" t="s">
        <v>133</v>
      </c>
      <c r="AU251" s="16" t="s">
        <v>80</v>
      </c>
    </row>
    <row r="252" s="13" customFormat="1">
      <c r="A252" s="13"/>
      <c r="B252" s="225"/>
      <c r="C252" s="226"/>
      <c r="D252" s="227" t="s">
        <v>135</v>
      </c>
      <c r="E252" s="228" t="s">
        <v>19</v>
      </c>
      <c r="F252" s="229" t="s">
        <v>425</v>
      </c>
      <c r="G252" s="226"/>
      <c r="H252" s="230">
        <v>152</v>
      </c>
      <c r="I252" s="231"/>
      <c r="J252" s="226"/>
      <c r="K252" s="226"/>
      <c r="L252" s="232"/>
      <c r="M252" s="233"/>
      <c r="N252" s="234"/>
      <c r="O252" s="234"/>
      <c r="P252" s="234"/>
      <c r="Q252" s="234"/>
      <c r="R252" s="234"/>
      <c r="S252" s="234"/>
      <c r="T252" s="235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36" t="s">
        <v>135</v>
      </c>
      <c r="AU252" s="236" t="s">
        <v>80</v>
      </c>
      <c r="AV252" s="13" t="s">
        <v>80</v>
      </c>
      <c r="AW252" s="13" t="s">
        <v>33</v>
      </c>
      <c r="AX252" s="13" t="s">
        <v>78</v>
      </c>
      <c r="AY252" s="236" t="s">
        <v>124</v>
      </c>
    </row>
    <row r="253" s="2" customFormat="1" ht="16.5" customHeight="1">
      <c r="A253" s="37"/>
      <c r="B253" s="38"/>
      <c r="C253" s="207" t="s">
        <v>426</v>
      </c>
      <c r="D253" s="207" t="s">
        <v>126</v>
      </c>
      <c r="E253" s="208" t="s">
        <v>427</v>
      </c>
      <c r="F253" s="209" t="s">
        <v>428</v>
      </c>
      <c r="G253" s="210" t="s">
        <v>291</v>
      </c>
      <c r="H253" s="211">
        <v>92</v>
      </c>
      <c r="I253" s="212"/>
      <c r="J253" s="213">
        <f>ROUND(I253*H253,2)</f>
        <v>0</v>
      </c>
      <c r="K253" s="209" t="s">
        <v>130</v>
      </c>
      <c r="L253" s="43"/>
      <c r="M253" s="214" t="s">
        <v>19</v>
      </c>
      <c r="N253" s="215" t="s">
        <v>43</v>
      </c>
      <c r="O253" s="83"/>
      <c r="P253" s="216">
        <f>O253*H253</f>
        <v>0</v>
      </c>
      <c r="Q253" s="216">
        <v>0.0022399999999999998</v>
      </c>
      <c r="R253" s="216">
        <f>Q253*H253</f>
        <v>0.20607999999999999</v>
      </c>
      <c r="S253" s="216">
        <v>0</v>
      </c>
      <c r="T253" s="217">
        <f>S253*H253</f>
        <v>0</v>
      </c>
      <c r="U253" s="37"/>
      <c r="V253" s="37"/>
      <c r="W253" s="37"/>
      <c r="X253" s="37"/>
      <c r="Y253" s="37"/>
      <c r="Z253" s="37"/>
      <c r="AA253" s="37"/>
      <c r="AB253" s="37"/>
      <c r="AC253" s="37"/>
      <c r="AD253" s="37"/>
      <c r="AE253" s="37"/>
      <c r="AR253" s="218" t="s">
        <v>208</v>
      </c>
      <c r="AT253" s="218" t="s">
        <v>126</v>
      </c>
      <c r="AU253" s="218" t="s">
        <v>80</v>
      </c>
      <c r="AY253" s="16" t="s">
        <v>124</v>
      </c>
      <c r="BE253" s="219">
        <f>IF(N253="základní",J253,0)</f>
        <v>0</v>
      </c>
      <c r="BF253" s="219">
        <f>IF(N253="snížená",J253,0)</f>
        <v>0</v>
      </c>
      <c r="BG253" s="219">
        <f>IF(N253="zákl. přenesená",J253,0)</f>
        <v>0</v>
      </c>
      <c r="BH253" s="219">
        <f>IF(N253="sníž. přenesená",J253,0)</f>
        <v>0</v>
      </c>
      <c r="BI253" s="219">
        <f>IF(N253="nulová",J253,0)</f>
        <v>0</v>
      </c>
      <c r="BJ253" s="16" t="s">
        <v>78</v>
      </c>
      <c r="BK253" s="219">
        <f>ROUND(I253*H253,2)</f>
        <v>0</v>
      </c>
      <c r="BL253" s="16" t="s">
        <v>208</v>
      </c>
      <c r="BM253" s="218" t="s">
        <v>429</v>
      </c>
    </row>
    <row r="254" s="2" customFormat="1">
      <c r="A254" s="37"/>
      <c r="B254" s="38"/>
      <c r="C254" s="39"/>
      <c r="D254" s="220" t="s">
        <v>133</v>
      </c>
      <c r="E254" s="39"/>
      <c r="F254" s="221" t="s">
        <v>430</v>
      </c>
      <c r="G254" s="39"/>
      <c r="H254" s="39"/>
      <c r="I254" s="222"/>
      <c r="J254" s="39"/>
      <c r="K254" s="39"/>
      <c r="L254" s="43"/>
      <c r="M254" s="223"/>
      <c r="N254" s="224"/>
      <c r="O254" s="83"/>
      <c r="P254" s="83"/>
      <c r="Q254" s="83"/>
      <c r="R254" s="83"/>
      <c r="S254" s="83"/>
      <c r="T254" s="84"/>
      <c r="U254" s="37"/>
      <c r="V254" s="37"/>
      <c r="W254" s="37"/>
      <c r="X254" s="37"/>
      <c r="Y254" s="37"/>
      <c r="Z254" s="37"/>
      <c r="AA254" s="37"/>
      <c r="AB254" s="37"/>
      <c r="AC254" s="37"/>
      <c r="AD254" s="37"/>
      <c r="AE254" s="37"/>
      <c r="AT254" s="16" t="s">
        <v>133</v>
      </c>
      <c r="AU254" s="16" t="s">
        <v>80</v>
      </c>
    </row>
    <row r="255" s="13" customFormat="1">
      <c r="A255" s="13"/>
      <c r="B255" s="225"/>
      <c r="C255" s="226"/>
      <c r="D255" s="227" t="s">
        <v>135</v>
      </c>
      <c r="E255" s="228" t="s">
        <v>19</v>
      </c>
      <c r="F255" s="229" t="s">
        <v>431</v>
      </c>
      <c r="G255" s="226"/>
      <c r="H255" s="230">
        <v>92</v>
      </c>
      <c r="I255" s="231"/>
      <c r="J255" s="226"/>
      <c r="K255" s="226"/>
      <c r="L255" s="232"/>
      <c r="M255" s="233"/>
      <c r="N255" s="234"/>
      <c r="O255" s="234"/>
      <c r="P255" s="234"/>
      <c r="Q255" s="234"/>
      <c r="R255" s="234"/>
      <c r="S255" s="234"/>
      <c r="T255" s="235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36" t="s">
        <v>135</v>
      </c>
      <c r="AU255" s="236" t="s">
        <v>80</v>
      </c>
      <c r="AV255" s="13" t="s">
        <v>80</v>
      </c>
      <c r="AW255" s="13" t="s">
        <v>33</v>
      </c>
      <c r="AX255" s="13" t="s">
        <v>78</v>
      </c>
      <c r="AY255" s="236" t="s">
        <v>124</v>
      </c>
    </row>
    <row r="256" s="2" customFormat="1" ht="16.5" customHeight="1">
      <c r="A256" s="37"/>
      <c r="B256" s="38"/>
      <c r="C256" s="207" t="s">
        <v>432</v>
      </c>
      <c r="D256" s="207" t="s">
        <v>126</v>
      </c>
      <c r="E256" s="208" t="s">
        <v>433</v>
      </c>
      <c r="F256" s="209" t="s">
        <v>434</v>
      </c>
      <c r="G256" s="210" t="s">
        <v>291</v>
      </c>
      <c r="H256" s="211">
        <v>186</v>
      </c>
      <c r="I256" s="212"/>
      <c r="J256" s="213">
        <f>ROUND(I256*H256,2)</f>
        <v>0</v>
      </c>
      <c r="K256" s="209" t="s">
        <v>130</v>
      </c>
      <c r="L256" s="43"/>
      <c r="M256" s="214" t="s">
        <v>19</v>
      </c>
      <c r="N256" s="215" t="s">
        <v>43</v>
      </c>
      <c r="O256" s="83"/>
      <c r="P256" s="216">
        <f>O256*H256</f>
        <v>0</v>
      </c>
      <c r="Q256" s="216">
        <v>0.00093000000000000005</v>
      </c>
      <c r="R256" s="216">
        <f>Q256*H256</f>
        <v>0.17298000000000002</v>
      </c>
      <c r="S256" s="216">
        <v>0</v>
      </c>
      <c r="T256" s="217">
        <f>S256*H256</f>
        <v>0</v>
      </c>
      <c r="U256" s="37"/>
      <c r="V256" s="37"/>
      <c r="W256" s="37"/>
      <c r="X256" s="37"/>
      <c r="Y256" s="37"/>
      <c r="Z256" s="37"/>
      <c r="AA256" s="37"/>
      <c r="AB256" s="37"/>
      <c r="AC256" s="37"/>
      <c r="AD256" s="37"/>
      <c r="AE256" s="37"/>
      <c r="AR256" s="218" t="s">
        <v>208</v>
      </c>
      <c r="AT256" s="218" t="s">
        <v>126</v>
      </c>
      <c r="AU256" s="218" t="s">
        <v>80</v>
      </c>
      <c r="AY256" s="16" t="s">
        <v>124</v>
      </c>
      <c r="BE256" s="219">
        <f>IF(N256="základní",J256,0)</f>
        <v>0</v>
      </c>
      <c r="BF256" s="219">
        <f>IF(N256="snížená",J256,0)</f>
        <v>0</v>
      </c>
      <c r="BG256" s="219">
        <f>IF(N256="zákl. přenesená",J256,0)</f>
        <v>0</v>
      </c>
      <c r="BH256" s="219">
        <f>IF(N256="sníž. přenesená",J256,0)</f>
        <v>0</v>
      </c>
      <c r="BI256" s="219">
        <f>IF(N256="nulová",J256,0)</f>
        <v>0</v>
      </c>
      <c r="BJ256" s="16" t="s">
        <v>78</v>
      </c>
      <c r="BK256" s="219">
        <f>ROUND(I256*H256,2)</f>
        <v>0</v>
      </c>
      <c r="BL256" s="16" t="s">
        <v>208</v>
      </c>
      <c r="BM256" s="218" t="s">
        <v>435</v>
      </c>
    </row>
    <row r="257" s="2" customFormat="1">
      <c r="A257" s="37"/>
      <c r="B257" s="38"/>
      <c r="C257" s="39"/>
      <c r="D257" s="220" t="s">
        <v>133</v>
      </c>
      <c r="E257" s="39"/>
      <c r="F257" s="221" t="s">
        <v>436</v>
      </c>
      <c r="G257" s="39"/>
      <c r="H257" s="39"/>
      <c r="I257" s="222"/>
      <c r="J257" s="39"/>
      <c r="K257" s="39"/>
      <c r="L257" s="43"/>
      <c r="M257" s="223"/>
      <c r="N257" s="224"/>
      <c r="O257" s="83"/>
      <c r="P257" s="83"/>
      <c r="Q257" s="83"/>
      <c r="R257" s="83"/>
      <c r="S257" s="83"/>
      <c r="T257" s="84"/>
      <c r="U257" s="37"/>
      <c r="V257" s="37"/>
      <c r="W257" s="37"/>
      <c r="X257" s="37"/>
      <c r="Y257" s="37"/>
      <c r="Z257" s="37"/>
      <c r="AA257" s="37"/>
      <c r="AB257" s="37"/>
      <c r="AC257" s="37"/>
      <c r="AD257" s="37"/>
      <c r="AE257" s="37"/>
      <c r="AT257" s="16" t="s">
        <v>133</v>
      </c>
      <c r="AU257" s="16" t="s">
        <v>80</v>
      </c>
    </row>
    <row r="258" s="13" customFormat="1">
      <c r="A258" s="13"/>
      <c r="B258" s="225"/>
      <c r="C258" s="226"/>
      <c r="D258" s="227" t="s">
        <v>135</v>
      </c>
      <c r="E258" s="228" t="s">
        <v>19</v>
      </c>
      <c r="F258" s="229" t="s">
        <v>437</v>
      </c>
      <c r="G258" s="226"/>
      <c r="H258" s="230">
        <v>186</v>
      </c>
      <c r="I258" s="231"/>
      <c r="J258" s="226"/>
      <c r="K258" s="226"/>
      <c r="L258" s="232"/>
      <c r="M258" s="233"/>
      <c r="N258" s="234"/>
      <c r="O258" s="234"/>
      <c r="P258" s="234"/>
      <c r="Q258" s="234"/>
      <c r="R258" s="234"/>
      <c r="S258" s="234"/>
      <c r="T258" s="235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36" t="s">
        <v>135</v>
      </c>
      <c r="AU258" s="236" t="s">
        <v>80</v>
      </c>
      <c r="AV258" s="13" t="s">
        <v>80</v>
      </c>
      <c r="AW258" s="13" t="s">
        <v>33</v>
      </c>
      <c r="AX258" s="13" t="s">
        <v>78</v>
      </c>
      <c r="AY258" s="236" t="s">
        <v>124</v>
      </c>
    </row>
    <row r="259" s="2" customFormat="1" ht="16.5" customHeight="1">
      <c r="A259" s="37"/>
      <c r="B259" s="38"/>
      <c r="C259" s="207" t="s">
        <v>438</v>
      </c>
      <c r="D259" s="207" t="s">
        <v>126</v>
      </c>
      <c r="E259" s="208" t="s">
        <v>439</v>
      </c>
      <c r="F259" s="209" t="s">
        <v>440</v>
      </c>
      <c r="G259" s="210" t="s">
        <v>291</v>
      </c>
      <c r="H259" s="211">
        <v>168</v>
      </c>
      <c r="I259" s="212"/>
      <c r="J259" s="213">
        <f>ROUND(I259*H259,2)</f>
        <v>0</v>
      </c>
      <c r="K259" s="209" t="s">
        <v>130</v>
      </c>
      <c r="L259" s="43"/>
      <c r="M259" s="214" t="s">
        <v>19</v>
      </c>
      <c r="N259" s="215" t="s">
        <v>43</v>
      </c>
      <c r="O259" s="83"/>
      <c r="P259" s="216">
        <f>O259*H259</f>
        <v>0</v>
      </c>
      <c r="Q259" s="216">
        <v>0.0017700000000000001</v>
      </c>
      <c r="R259" s="216">
        <f>Q259*H259</f>
        <v>0.29736000000000001</v>
      </c>
      <c r="S259" s="216">
        <v>0</v>
      </c>
      <c r="T259" s="217">
        <f>S259*H259</f>
        <v>0</v>
      </c>
      <c r="U259" s="37"/>
      <c r="V259" s="37"/>
      <c r="W259" s="37"/>
      <c r="X259" s="37"/>
      <c r="Y259" s="37"/>
      <c r="Z259" s="37"/>
      <c r="AA259" s="37"/>
      <c r="AB259" s="37"/>
      <c r="AC259" s="37"/>
      <c r="AD259" s="37"/>
      <c r="AE259" s="37"/>
      <c r="AR259" s="218" t="s">
        <v>208</v>
      </c>
      <c r="AT259" s="218" t="s">
        <v>126</v>
      </c>
      <c r="AU259" s="218" t="s">
        <v>80</v>
      </c>
      <c r="AY259" s="16" t="s">
        <v>124</v>
      </c>
      <c r="BE259" s="219">
        <f>IF(N259="základní",J259,0)</f>
        <v>0</v>
      </c>
      <c r="BF259" s="219">
        <f>IF(N259="snížená",J259,0)</f>
        <v>0</v>
      </c>
      <c r="BG259" s="219">
        <f>IF(N259="zákl. přenesená",J259,0)</f>
        <v>0</v>
      </c>
      <c r="BH259" s="219">
        <f>IF(N259="sníž. přenesená",J259,0)</f>
        <v>0</v>
      </c>
      <c r="BI259" s="219">
        <f>IF(N259="nulová",J259,0)</f>
        <v>0</v>
      </c>
      <c r="BJ259" s="16" t="s">
        <v>78</v>
      </c>
      <c r="BK259" s="219">
        <f>ROUND(I259*H259,2)</f>
        <v>0</v>
      </c>
      <c r="BL259" s="16" t="s">
        <v>208</v>
      </c>
      <c r="BM259" s="218" t="s">
        <v>441</v>
      </c>
    </row>
    <row r="260" s="2" customFormat="1">
      <c r="A260" s="37"/>
      <c r="B260" s="38"/>
      <c r="C260" s="39"/>
      <c r="D260" s="220" t="s">
        <v>133</v>
      </c>
      <c r="E260" s="39"/>
      <c r="F260" s="221" t="s">
        <v>442</v>
      </c>
      <c r="G260" s="39"/>
      <c r="H260" s="39"/>
      <c r="I260" s="222"/>
      <c r="J260" s="39"/>
      <c r="K260" s="39"/>
      <c r="L260" s="43"/>
      <c r="M260" s="223"/>
      <c r="N260" s="224"/>
      <c r="O260" s="83"/>
      <c r="P260" s="83"/>
      <c r="Q260" s="83"/>
      <c r="R260" s="83"/>
      <c r="S260" s="83"/>
      <c r="T260" s="84"/>
      <c r="U260" s="37"/>
      <c r="V260" s="37"/>
      <c r="W260" s="37"/>
      <c r="X260" s="37"/>
      <c r="Y260" s="37"/>
      <c r="Z260" s="37"/>
      <c r="AA260" s="37"/>
      <c r="AB260" s="37"/>
      <c r="AC260" s="37"/>
      <c r="AD260" s="37"/>
      <c r="AE260" s="37"/>
      <c r="AT260" s="16" t="s">
        <v>133</v>
      </c>
      <c r="AU260" s="16" t="s">
        <v>80</v>
      </c>
    </row>
    <row r="261" s="13" customFormat="1">
      <c r="A261" s="13"/>
      <c r="B261" s="225"/>
      <c r="C261" s="226"/>
      <c r="D261" s="227" t="s">
        <v>135</v>
      </c>
      <c r="E261" s="228" t="s">
        <v>19</v>
      </c>
      <c r="F261" s="229" t="s">
        <v>443</v>
      </c>
      <c r="G261" s="226"/>
      <c r="H261" s="230">
        <v>168</v>
      </c>
      <c r="I261" s="231"/>
      <c r="J261" s="226"/>
      <c r="K261" s="226"/>
      <c r="L261" s="232"/>
      <c r="M261" s="233"/>
      <c r="N261" s="234"/>
      <c r="O261" s="234"/>
      <c r="P261" s="234"/>
      <c r="Q261" s="234"/>
      <c r="R261" s="234"/>
      <c r="S261" s="234"/>
      <c r="T261" s="235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36" t="s">
        <v>135</v>
      </c>
      <c r="AU261" s="236" t="s">
        <v>80</v>
      </c>
      <c r="AV261" s="13" t="s">
        <v>80</v>
      </c>
      <c r="AW261" s="13" t="s">
        <v>33</v>
      </c>
      <c r="AX261" s="13" t="s">
        <v>78</v>
      </c>
      <c r="AY261" s="236" t="s">
        <v>124</v>
      </c>
    </row>
    <row r="262" s="2" customFormat="1" ht="16.5" customHeight="1">
      <c r="A262" s="37"/>
      <c r="B262" s="38"/>
      <c r="C262" s="207" t="s">
        <v>444</v>
      </c>
      <c r="D262" s="207" t="s">
        <v>126</v>
      </c>
      <c r="E262" s="208" t="s">
        <v>445</v>
      </c>
      <c r="F262" s="209" t="s">
        <v>446</v>
      </c>
      <c r="G262" s="210" t="s">
        <v>291</v>
      </c>
      <c r="H262" s="211">
        <v>28</v>
      </c>
      <c r="I262" s="212"/>
      <c r="J262" s="213">
        <f>ROUND(I262*H262,2)</f>
        <v>0</v>
      </c>
      <c r="K262" s="209" t="s">
        <v>130</v>
      </c>
      <c r="L262" s="43"/>
      <c r="M262" s="214" t="s">
        <v>19</v>
      </c>
      <c r="N262" s="215" t="s">
        <v>43</v>
      </c>
      <c r="O262" s="83"/>
      <c r="P262" s="216">
        <f>O262*H262</f>
        <v>0</v>
      </c>
      <c r="Q262" s="216">
        <v>0.0010100000000000001</v>
      </c>
      <c r="R262" s="216">
        <f>Q262*H262</f>
        <v>0.02828</v>
      </c>
      <c r="S262" s="216">
        <v>0</v>
      </c>
      <c r="T262" s="217">
        <f>S262*H262</f>
        <v>0</v>
      </c>
      <c r="U262" s="37"/>
      <c r="V262" s="37"/>
      <c r="W262" s="37"/>
      <c r="X262" s="37"/>
      <c r="Y262" s="37"/>
      <c r="Z262" s="37"/>
      <c r="AA262" s="37"/>
      <c r="AB262" s="37"/>
      <c r="AC262" s="37"/>
      <c r="AD262" s="37"/>
      <c r="AE262" s="37"/>
      <c r="AR262" s="218" t="s">
        <v>208</v>
      </c>
      <c r="AT262" s="218" t="s">
        <v>126</v>
      </c>
      <c r="AU262" s="218" t="s">
        <v>80</v>
      </c>
      <c r="AY262" s="16" t="s">
        <v>124</v>
      </c>
      <c r="BE262" s="219">
        <f>IF(N262="základní",J262,0)</f>
        <v>0</v>
      </c>
      <c r="BF262" s="219">
        <f>IF(N262="snížená",J262,0)</f>
        <v>0</v>
      </c>
      <c r="BG262" s="219">
        <f>IF(N262="zákl. přenesená",J262,0)</f>
        <v>0</v>
      </c>
      <c r="BH262" s="219">
        <f>IF(N262="sníž. přenesená",J262,0)</f>
        <v>0</v>
      </c>
      <c r="BI262" s="219">
        <f>IF(N262="nulová",J262,0)</f>
        <v>0</v>
      </c>
      <c r="BJ262" s="16" t="s">
        <v>78</v>
      </c>
      <c r="BK262" s="219">
        <f>ROUND(I262*H262,2)</f>
        <v>0</v>
      </c>
      <c r="BL262" s="16" t="s">
        <v>208</v>
      </c>
      <c r="BM262" s="218" t="s">
        <v>447</v>
      </c>
    </row>
    <row r="263" s="2" customFormat="1">
      <c r="A263" s="37"/>
      <c r="B263" s="38"/>
      <c r="C263" s="39"/>
      <c r="D263" s="220" t="s">
        <v>133</v>
      </c>
      <c r="E263" s="39"/>
      <c r="F263" s="221" t="s">
        <v>448</v>
      </c>
      <c r="G263" s="39"/>
      <c r="H263" s="39"/>
      <c r="I263" s="222"/>
      <c r="J263" s="39"/>
      <c r="K263" s="39"/>
      <c r="L263" s="43"/>
      <c r="M263" s="223"/>
      <c r="N263" s="224"/>
      <c r="O263" s="83"/>
      <c r="P263" s="83"/>
      <c r="Q263" s="83"/>
      <c r="R263" s="83"/>
      <c r="S263" s="83"/>
      <c r="T263" s="84"/>
      <c r="U263" s="37"/>
      <c r="V263" s="37"/>
      <c r="W263" s="37"/>
      <c r="X263" s="37"/>
      <c r="Y263" s="37"/>
      <c r="Z263" s="37"/>
      <c r="AA263" s="37"/>
      <c r="AB263" s="37"/>
      <c r="AC263" s="37"/>
      <c r="AD263" s="37"/>
      <c r="AE263" s="37"/>
      <c r="AT263" s="16" t="s">
        <v>133</v>
      </c>
      <c r="AU263" s="16" t="s">
        <v>80</v>
      </c>
    </row>
    <row r="264" s="13" customFormat="1">
      <c r="A264" s="13"/>
      <c r="B264" s="225"/>
      <c r="C264" s="226"/>
      <c r="D264" s="227" t="s">
        <v>135</v>
      </c>
      <c r="E264" s="228" t="s">
        <v>19</v>
      </c>
      <c r="F264" s="229" t="s">
        <v>449</v>
      </c>
      <c r="G264" s="226"/>
      <c r="H264" s="230">
        <v>28</v>
      </c>
      <c r="I264" s="231"/>
      <c r="J264" s="226"/>
      <c r="K264" s="226"/>
      <c r="L264" s="232"/>
      <c r="M264" s="233"/>
      <c r="N264" s="234"/>
      <c r="O264" s="234"/>
      <c r="P264" s="234"/>
      <c r="Q264" s="234"/>
      <c r="R264" s="234"/>
      <c r="S264" s="234"/>
      <c r="T264" s="235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36" t="s">
        <v>135</v>
      </c>
      <c r="AU264" s="236" t="s">
        <v>80</v>
      </c>
      <c r="AV264" s="13" t="s">
        <v>80</v>
      </c>
      <c r="AW264" s="13" t="s">
        <v>33</v>
      </c>
      <c r="AX264" s="13" t="s">
        <v>78</v>
      </c>
      <c r="AY264" s="236" t="s">
        <v>124</v>
      </c>
    </row>
    <row r="265" s="2" customFormat="1" ht="16.5" customHeight="1">
      <c r="A265" s="37"/>
      <c r="B265" s="38"/>
      <c r="C265" s="207" t="s">
        <v>450</v>
      </c>
      <c r="D265" s="207" t="s">
        <v>126</v>
      </c>
      <c r="E265" s="208" t="s">
        <v>451</v>
      </c>
      <c r="F265" s="209" t="s">
        <v>452</v>
      </c>
      <c r="G265" s="210" t="s">
        <v>291</v>
      </c>
      <c r="H265" s="211">
        <v>64</v>
      </c>
      <c r="I265" s="212"/>
      <c r="J265" s="213">
        <f>ROUND(I265*H265,2)</f>
        <v>0</v>
      </c>
      <c r="K265" s="209" t="s">
        <v>130</v>
      </c>
      <c r="L265" s="43"/>
      <c r="M265" s="214" t="s">
        <v>19</v>
      </c>
      <c r="N265" s="215" t="s">
        <v>43</v>
      </c>
      <c r="O265" s="83"/>
      <c r="P265" s="216">
        <f>O265*H265</f>
        <v>0</v>
      </c>
      <c r="Q265" s="216">
        <v>0.00181</v>
      </c>
      <c r="R265" s="216">
        <f>Q265*H265</f>
        <v>0.11584</v>
      </c>
      <c r="S265" s="216">
        <v>0</v>
      </c>
      <c r="T265" s="217">
        <f>S265*H265</f>
        <v>0</v>
      </c>
      <c r="U265" s="37"/>
      <c r="V265" s="37"/>
      <c r="W265" s="37"/>
      <c r="X265" s="37"/>
      <c r="Y265" s="37"/>
      <c r="Z265" s="37"/>
      <c r="AA265" s="37"/>
      <c r="AB265" s="37"/>
      <c r="AC265" s="37"/>
      <c r="AD265" s="37"/>
      <c r="AE265" s="37"/>
      <c r="AR265" s="218" t="s">
        <v>208</v>
      </c>
      <c r="AT265" s="218" t="s">
        <v>126</v>
      </c>
      <c r="AU265" s="218" t="s">
        <v>80</v>
      </c>
      <c r="AY265" s="16" t="s">
        <v>124</v>
      </c>
      <c r="BE265" s="219">
        <f>IF(N265="základní",J265,0)</f>
        <v>0</v>
      </c>
      <c r="BF265" s="219">
        <f>IF(N265="snížená",J265,0)</f>
        <v>0</v>
      </c>
      <c r="BG265" s="219">
        <f>IF(N265="zákl. přenesená",J265,0)</f>
        <v>0</v>
      </c>
      <c r="BH265" s="219">
        <f>IF(N265="sníž. přenesená",J265,0)</f>
        <v>0</v>
      </c>
      <c r="BI265" s="219">
        <f>IF(N265="nulová",J265,0)</f>
        <v>0</v>
      </c>
      <c r="BJ265" s="16" t="s">
        <v>78</v>
      </c>
      <c r="BK265" s="219">
        <f>ROUND(I265*H265,2)</f>
        <v>0</v>
      </c>
      <c r="BL265" s="16" t="s">
        <v>208</v>
      </c>
      <c r="BM265" s="218" t="s">
        <v>453</v>
      </c>
    </row>
    <row r="266" s="2" customFormat="1">
      <c r="A266" s="37"/>
      <c r="B266" s="38"/>
      <c r="C266" s="39"/>
      <c r="D266" s="220" t="s">
        <v>133</v>
      </c>
      <c r="E266" s="39"/>
      <c r="F266" s="221" t="s">
        <v>454</v>
      </c>
      <c r="G266" s="39"/>
      <c r="H266" s="39"/>
      <c r="I266" s="222"/>
      <c r="J266" s="39"/>
      <c r="K266" s="39"/>
      <c r="L266" s="43"/>
      <c r="M266" s="223"/>
      <c r="N266" s="224"/>
      <c r="O266" s="83"/>
      <c r="P266" s="83"/>
      <c r="Q266" s="83"/>
      <c r="R266" s="83"/>
      <c r="S266" s="83"/>
      <c r="T266" s="84"/>
      <c r="U266" s="37"/>
      <c r="V266" s="37"/>
      <c r="W266" s="37"/>
      <c r="X266" s="37"/>
      <c r="Y266" s="37"/>
      <c r="Z266" s="37"/>
      <c r="AA266" s="37"/>
      <c r="AB266" s="37"/>
      <c r="AC266" s="37"/>
      <c r="AD266" s="37"/>
      <c r="AE266" s="37"/>
      <c r="AT266" s="16" t="s">
        <v>133</v>
      </c>
      <c r="AU266" s="16" t="s">
        <v>80</v>
      </c>
    </row>
    <row r="267" s="13" customFormat="1">
      <c r="A267" s="13"/>
      <c r="B267" s="225"/>
      <c r="C267" s="226"/>
      <c r="D267" s="227" t="s">
        <v>135</v>
      </c>
      <c r="E267" s="228" t="s">
        <v>19</v>
      </c>
      <c r="F267" s="229" t="s">
        <v>455</v>
      </c>
      <c r="G267" s="226"/>
      <c r="H267" s="230">
        <v>64</v>
      </c>
      <c r="I267" s="231"/>
      <c r="J267" s="226"/>
      <c r="K267" s="226"/>
      <c r="L267" s="232"/>
      <c r="M267" s="233"/>
      <c r="N267" s="234"/>
      <c r="O267" s="234"/>
      <c r="P267" s="234"/>
      <c r="Q267" s="234"/>
      <c r="R267" s="234"/>
      <c r="S267" s="234"/>
      <c r="T267" s="235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36" t="s">
        <v>135</v>
      </c>
      <c r="AU267" s="236" t="s">
        <v>80</v>
      </c>
      <c r="AV267" s="13" t="s">
        <v>80</v>
      </c>
      <c r="AW267" s="13" t="s">
        <v>33</v>
      </c>
      <c r="AX267" s="13" t="s">
        <v>78</v>
      </c>
      <c r="AY267" s="236" t="s">
        <v>124</v>
      </c>
    </row>
    <row r="268" s="2" customFormat="1" ht="16.5" customHeight="1">
      <c r="A268" s="37"/>
      <c r="B268" s="38"/>
      <c r="C268" s="207" t="s">
        <v>456</v>
      </c>
      <c r="D268" s="207" t="s">
        <v>126</v>
      </c>
      <c r="E268" s="208" t="s">
        <v>457</v>
      </c>
      <c r="F268" s="209" t="s">
        <v>458</v>
      </c>
      <c r="G268" s="210" t="s">
        <v>192</v>
      </c>
      <c r="H268" s="211">
        <v>31</v>
      </c>
      <c r="I268" s="212"/>
      <c r="J268" s="213">
        <f>ROUND(I268*H268,2)</f>
        <v>0</v>
      </c>
      <c r="K268" s="209" t="s">
        <v>130</v>
      </c>
      <c r="L268" s="43"/>
      <c r="M268" s="214" t="s">
        <v>19</v>
      </c>
      <c r="N268" s="215" t="s">
        <v>43</v>
      </c>
      <c r="O268" s="83"/>
      <c r="P268" s="216">
        <f>O268*H268</f>
        <v>0</v>
      </c>
      <c r="Q268" s="216">
        <v>0</v>
      </c>
      <c r="R268" s="216">
        <f>Q268*H268</f>
        <v>0</v>
      </c>
      <c r="S268" s="216">
        <v>0</v>
      </c>
      <c r="T268" s="217">
        <f>S268*H268</f>
        <v>0</v>
      </c>
      <c r="U268" s="37"/>
      <c r="V268" s="37"/>
      <c r="W268" s="37"/>
      <c r="X268" s="37"/>
      <c r="Y268" s="37"/>
      <c r="Z268" s="37"/>
      <c r="AA268" s="37"/>
      <c r="AB268" s="37"/>
      <c r="AC268" s="37"/>
      <c r="AD268" s="37"/>
      <c r="AE268" s="37"/>
      <c r="AR268" s="218" t="s">
        <v>208</v>
      </c>
      <c r="AT268" s="218" t="s">
        <v>126</v>
      </c>
      <c r="AU268" s="218" t="s">
        <v>80</v>
      </c>
      <c r="AY268" s="16" t="s">
        <v>124</v>
      </c>
      <c r="BE268" s="219">
        <f>IF(N268="základní",J268,0)</f>
        <v>0</v>
      </c>
      <c r="BF268" s="219">
        <f>IF(N268="snížená",J268,0)</f>
        <v>0</v>
      </c>
      <c r="BG268" s="219">
        <f>IF(N268="zákl. přenesená",J268,0)</f>
        <v>0</v>
      </c>
      <c r="BH268" s="219">
        <f>IF(N268="sníž. přenesená",J268,0)</f>
        <v>0</v>
      </c>
      <c r="BI268" s="219">
        <f>IF(N268="nulová",J268,0)</f>
        <v>0</v>
      </c>
      <c r="BJ268" s="16" t="s">
        <v>78</v>
      </c>
      <c r="BK268" s="219">
        <f>ROUND(I268*H268,2)</f>
        <v>0</v>
      </c>
      <c r="BL268" s="16" t="s">
        <v>208</v>
      </c>
      <c r="BM268" s="218" t="s">
        <v>459</v>
      </c>
    </row>
    <row r="269" s="2" customFormat="1">
      <c r="A269" s="37"/>
      <c r="B269" s="38"/>
      <c r="C269" s="39"/>
      <c r="D269" s="220" t="s">
        <v>133</v>
      </c>
      <c r="E269" s="39"/>
      <c r="F269" s="221" t="s">
        <v>460</v>
      </c>
      <c r="G269" s="39"/>
      <c r="H269" s="39"/>
      <c r="I269" s="222"/>
      <c r="J269" s="39"/>
      <c r="K269" s="39"/>
      <c r="L269" s="43"/>
      <c r="M269" s="223"/>
      <c r="N269" s="224"/>
      <c r="O269" s="83"/>
      <c r="P269" s="83"/>
      <c r="Q269" s="83"/>
      <c r="R269" s="83"/>
      <c r="S269" s="83"/>
      <c r="T269" s="84"/>
      <c r="U269" s="37"/>
      <c r="V269" s="37"/>
      <c r="W269" s="37"/>
      <c r="X269" s="37"/>
      <c r="Y269" s="37"/>
      <c r="Z269" s="37"/>
      <c r="AA269" s="37"/>
      <c r="AB269" s="37"/>
      <c r="AC269" s="37"/>
      <c r="AD269" s="37"/>
      <c r="AE269" s="37"/>
      <c r="AT269" s="16" t="s">
        <v>133</v>
      </c>
      <c r="AU269" s="16" t="s">
        <v>80</v>
      </c>
    </row>
    <row r="270" s="13" customFormat="1">
      <c r="A270" s="13"/>
      <c r="B270" s="225"/>
      <c r="C270" s="226"/>
      <c r="D270" s="227" t="s">
        <v>135</v>
      </c>
      <c r="E270" s="228" t="s">
        <v>19</v>
      </c>
      <c r="F270" s="229" t="s">
        <v>288</v>
      </c>
      <c r="G270" s="226"/>
      <c r="H270" s="230">
        <v>31</v>
      </c>
      <c r="I270" s="231"/>
      <c r="J270" s="226"/>
      <c r="K270" s="226"/>
      <c r="L270" s="232"/>
      <c r="M270" s="233"/>
      <c r="N270" s="234"/>
      <c r="O270" s="234"/>
      <c r="P270" s="234"/>
      <c r="Q270" s="234"/>
      <c r="R270" s="234"/>
      <c r="S270" s="234"/>
      <c r="T270" s="235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36" t="s">
        <v>135</v>
      </c>
      <c r="AU270" s="236" t="s">
        <v>80</v>
      </c>
      <c r="AV270" s="13" t="s">
        <v>80</v>
      </c>
      <c r="AW270" s="13" t="s">
        <v>33</v>
      </c>
      <c r="AX270" s="13" t="s">
        <v>78</v>
      </c>
      <c r="AY270" s="236" t="s">
        <v>124</v>
      </c>
    </row>
    <row r="271" s="2" customFormat="1" ht="16.5" customHeight="1">
      <c r="A271" s="37"/>
      <c r="B271" s="38"/>
      <c r="C271" s="207" t="s">
        <v>461</v>
      </c>
      <c r="D271" s="207" t="s">
        <v>126</v>
      </c>
      <c r="E271" s="208" t="s">
        <v>462</v>
      </c>
      <c r="F271" s="209" t="s">
        <v>463</v>
      </c>
      <c r="G271" s="210" t="s">
        <v>192</v>
      </c>
      <c r="H271" s="211">
        <v>98</v>
      </c>
      <c r="I271" s="212"/>
      <c r="J271" s="213">
        <f>ROUND(I271*H271,2)</f>
        <v>0</v>
      </c>
      <c r="K271" s="209" t="s">
        <v>130</v>
      </c>
      <c r="L271" s="43"/>
      <c r="M271" s="214" t="s">
        <v>19</v>
      </c>
      <c r="N271" s="215" t="s">
        <v>43</v>
      </c>
      <c r="O271" s="83"/>
      <c r="P271" s="216">
        <f>O271*H271</f>
        <v>0</v>
      </c>
      <c r="Q271" s="216">
        <v>0</v>
      </c>
      <c r="R271" s="216">
        <f>Q271*H271</f>
        <v>0</v>
      </c>
      <c r="S271" s="216">
        <v>0</v>
      </c>
      <c r="T271" s="217">
        <f>S271*H271</f>
        <v>0</v>
      </c>
      <c r="U271" s="37"/>
      <c r="V271" s="37"/>
      <c r="W271" s="37"/>
      <c r="X271" s="37"/>
      <c r="Y271" s="37"/>
      <c r="Z271" s="37"/>
      <c r="AA271" s="37"/>
      <c r="AB271" s="37"/>
      <c r="AC271" s="37"/>
      <c r="AD271" s="37"/>
      <c r="AE271" s="37"/>
      <c r="AR271" s="218" t="s">
        <v>208</v>
      </c>
      <c r="AT271" s="218" t="s">
        <v>126</v>
      </c>
      <c r="AU271" s="218" t="s">
        <v>80</v>
      </c>
      <c r="AY271" s="16" t="s">
        <v>124</v>
      </c>
      <c r="BE271" s="219">
        <f>IF(N271="základní",J271,0)</f>
        <v>0</v>
      </c>
      <c r="BF271" s="219">
        <f>IF(N271="snížená",J271,0)</f>
        <v>0</v>
      </c>
      <c r="BG271" s="219">
        <f>IF(N271="zákl. přenesená",J271,0)</f>
        <v>0</v>
      </c>
      <c r="BH271" s="219">
        <f>IF(N271="sníž. přenesená",J271,0)</f>
        <v>0</v>
      </c>
      <c r="BI271" s="219">
        <f>IF(N271="nulová",J271,0)</f>
        <v>0</v>
      </c>
      <c r="BJ271" s="16" t="s">
        <v>78</v>
      </c>
      <c r="BK271" s="219">
        <f>ROUND(I271*H271,2)</f>
        <v>0</v>
      </c>
      <c r="BL271" s="16" t="s">
        <v>208</v>
      </c>
      <c r="BM271" s="218" t="s">
        <v>464</v>
      </c>
    </row>
    <row r="272" s="2" customFormat="1">
      <c r="A272" s="37"/>
      <c r="B272" s="38"/>
      <c r="C272" s="39"/>
      <c r="D272" s="220" t="s">
        <v>133</v>
      </c>
      <c r="E272" s="39"/>
      <c r="F272" s="221" t="s">
        <v>465</v>
      </c>
      <c r="G272" s="39"/>
      <c r="H272" s="39"/>
      <c r="I272" s="222"/>
      <c r="J272" s="39"/>
      <c r="K272" s="39"/>
      <c r="L272" s="43"/>
      <c r="M272" s="223"/>
      <c r="N272" s="224"/>
      <c r="O272" s="83"/>
      <c r="P272" s="83"/>
      <c r="Q272" s="83"/>
      <c r="R272" s="83"/>
      <c r="S272" s="83"/>
      <c r="T272" s="84"/>
      <c r="U272" s="37"/>
      <c r="V272" s="37"/>
      <c r="W272" s="37"/>
      <c r="X272" s="37"/>
      <c r="Y272" s="37"/>
      <c r="Z272" s="37"/>
      <c r="AA272" s="37"/>
      <c r="AB272" s="37"/>
      <c r="AC272" s="37"/>
      <c r="AD272" s="37"/>
      <c r="AE272" s="37"/>
      <c r="AT272" s="16" t="s">
        <v>133</v>
      </c>
      <c r="AU272" s="16" t="s">
        <v>80</v>
      </c>
    </row>
    <row r="273" s="13" customFormat="1">
      <c r="A273" s="13"/>
      <c r="B273" s="225"/>
      <c r="C273" s="226"/>
      <c r="D273" s="227" t="s">
        <v>135</v>
      </c>
      <c r="E273" s="228" t="s">
        <v>19</v>
      </c>
      <c r="F273" s="229" t="s">
        <v>466</v>
      </c>
      <c r="G273" s="226"/>
      <c r="H273" s="230">
        <v>98</v>
      </c>
      <c r="I273" s="231"/>
      <c r="J273" s="226"/>
      <c r="K273" s="226"/>
      <c r="L273" s="232"/>
      <c r="M273" s="233"/>
      <c r="N273" s="234"/>
      <c r="O273" s="234"/>
      <c r="P273" s="234"/>
      <c r="Q273" s="234"/>
      <c r="R273" s="234"/>
      <c r="S273" s="234"/>
      <c r="T273" s="235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36" t="s">
        <v>135</v>
      </c>
      <c r="AU273" s="236" t="s">
        <v>80</v>
      </c>
      <c r="AV273" s="13" t="s">
        <v>80</v>
      </c>
      <c r="AW273" s="13" t="s">
        <v>33</v>
      </c>
      <c r="AX273" s="13" t="s">
        <v>78</v>
      </c>
      <c r="AY273" s="236" t="s">
        <v>124</v>
      </c>
    </row>
    <row r="274" s="2" customFormat="1" ht="16.5" customHeight="1">
      <c r="A274" s="37"/>
      <c r="B274" s="38"/>
      <c r="C274" s="207" t="s">
        <v>300</v>
      </c>
      <c r="D274" s="207" t="s">
        <v>126</v>
      </c>
      <c r="E274" s="208" t="s">
        <v>467</v>
      </c>
      <c r="F274" s="209" t="s">
        <v>468</v>
      </c>
      <c r="G274" s="210" t="s">
        <v>192</v>
      </c>
      <c r="H274" s="211">
        <v>49</v>
      </c>
      <c r="I274" s="212"/>
      <c r="J274" s="213">
        <f>ROUND(I274*H274,2)</f>
        <v>0</v>
      </c>
      <c r="K274" s="209" t="s">
        <v>130</v>
      </c>
      <c r="L274" s="43"/>
      <c r="M274" s="214" t="s">
        <v>19</v>
      </c>
      <c r="N274" s="215" t="s">
        <v>43</v>
      </c>
      <c r="O274" s="83"/>
      <c r="P274" s="216">
        <f>O274*H274</f>
        <v>0</v>
      </c>
      <c r="Q274" s="216">
        <v>0</v>
      </c>
      <c r="R274" s="216">
        <f>Q274*H274</f>
        <v>0</v>
      </c>
      <c r="S274" s="216">
        <v>0</v>
      </c>
      <c r="T274" s="217">
        <f>S274*H274</f>
        <v>0</v>
      </c>
      <c r="U274" s="37"/>
      <c r="V274" s="37"/>
      <c r="W274" s="37"/>
      <c r="X274" s="37"/>
      <c r="Y274" s="37"/>
      <c r="Z274" s="37"/>
      <c r="AA274" s="37"/>
      <c r="AB274" s="37"/>
      <c r="AC274" s="37"/>
      <c r="AD274" s="37"/>
      <c r="AE274" s="37"/>
      <c r="AR274" s="218" t="s">
        <v>208</v>
      </c>
      <c r="AT274" s="218" t="s">
        <v>126</v>
      </c>
      <c r="AU274" s="218" t="s">
        <v>80</v>
      </c>
      <c r="AY274" s="16" t="s">
        <v>124</v>
      </c>
      <c r="BE274" s="219">
        <f>IF(N274="základní",J274,0)</f>
        <v>0</v>
      </c>
      <c r="BF274" s="219">
        <f>IF(N274="snížená",J274,0)</f>
        <v>0</v>
      </c>
      <c r="BG274" s="219">
        <f>IF(N274="zákl. přenesená",J274,0)</f>
        <v>0</v>
      </c>
      <c r="BH274" s="219">
        <f>IF(N274="sníž. přenesená",J274,0)</f>
        <v>0</v>
      </c>
      <c r="BI274" s="219">
        <f>IF(N274="nulová",J274,0)</f>
        <v>0</v>
      </c>
      <c r="BJ274" s="16" t="s">
        <v>78</v>
      </c>
      <c r="BK274" s="219">
        <f>ROUND(I274*H274,2)</f>
        <v>0</v>
      </c>
      <c r="BL274" s="16" t="s">
        <v>208</v>
      </c>
      <c r="BM274" s="218" t="s">
        <v>469</v>
      </c>
    </row>
    <row r="275" s="2" customFormat="1">
      <c r="A275" s="37"/>
      <c r="B275" s="38"/>
      <c r="C275" s="39"/>
      <c r="D275" s="220" t="s">
        <v>133</v>
      </c>
      <c r="E275" s="39"/>
      <c r="F275" s="221" t="s">
        <v>470</v>
      </c>
      <c r="G275" s="39"/>
      <c r="H275" s="39"/>
      <c r="I275" s="222"/>
      <c r="J275" s="39"/>
      <c r="K275" s="39"/>
      <c r="L275" s="43"/>
      <c r="M275" s="223"/>
      <c r="N275" s="224"/>
      <c r="O275" s="83"/>
      <c r="P275" s="83"/>
      <c r="Q275" s="83"/>
      <c r="R275" s="83"/>
      <c r="S275" s="83"/>
      <c r="T275" s="84"/>
      <c r="U275" s="37"/>
      <c r="V275" s="37"/>
      <c r="W275" s="37"/>
      <c r="X275" s="37"/>
      <c r="Y275" s="37"/>
      <c r="Z275" s="37"/>
      <c r="AA275" s="37"/>
      <c r="AB275" s="37"/>
      <c r="AC275" s="37"/>
      <c r="AD275" s="37"/>
      <c r="AE275" s="37"/>
      <c r="AT275" s="16" t="s">
        <v>133</v>
      </c>
      <c r="AU275" s="16" t="s">
        <v>80</v>
      </c>
    </row>
    <row r="276" s="13" customFormat="1">
      <c r="A276" s="13"/>
      <c r="B276" s="225"/>
      <c r="C276" s="226"/>
      <c r="D276" s="227" t="s">
        <v>135</v>
      </c>
      <c r="E276" s="228" t="s">
        <v>19</v>
      </c>
      <c r="F276" s="229" t="s">
        <v>393</v>
      </c>
      <c r="G276" s="226"/>
      <c r="H276" s="230">
        <v>49</v>
      </c>
      <c r="I276" s="231"/>
      <c r="J276" s="226"/>
      <c r="K276" s="226"/>
      <c r="L276" s="232"/>
      <c r="M276" s="233"/>
      <c r="N276" s="234"/>
      <c r="O276" s="234"/>
      <c r="P276" s="234"/>
      <c r="Q276" s="234"/>
      <c r="R276" s="234"/>
      <c r="S276" s="234"/>
      <c r="T276" s="235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36" t="s">
        <v>135</v>
      </c>
      <c r="AU276" s="236" t="s">
        <v>80</v>
      </c>
      <c r="AV276" s="13" t="s">
        <v>80</v>
      </c>
      <c r="AW276" s="13" t="s">
        <v>33</v>
      </c>
      <c r="AX276" s="13" t="s">
        <v>78</v>
      </c>
      <c r="AY276" s="236" t="s">
        <v>124</v>
      </c>
    </row>
    <row r="277" s="2" customFormat="1" ht="21.75" customHeight="1">
      <c r="A277" s="37"/>
      <c r="B277" s="38"/>
      <c r="C277" s="207" t="s">
        <v>471</v>
      </c>
      <c r="D277" s="207" t="s">
        <v>126</v>
      </c>
      <c r="E277" s="208" t="s">
        <v>472</v>
      </c>
      <c r="F277" s="209" t="s">
        <v>473</v>
      </c>
      <c r="G277" s="210" t="s">
        <v>192</v>
      </c>
      <c r="H277" s="211">
        <v>2</v>
      </c>
      <c r="I277" s="212"/>
      <c r="J277" s="213">
        <f>ROUND(I277*H277,2)</f>
        <v>0</v>
      </c>
      <c r="K277" s="209" t="s">
        <v>130</v>
      </c>
      <c r="L277" s="43"/>
      <c r="M277" s="214" t="s">
        <v>19</v>
      </c>
      <c r="N277" s="215" t="s">
        <v>43</v>
      </c>
      <c r="O277" s="83"/>
      <c r="P277" s="216">
        <f>O277*H277</f>
        <v>0</v>
      </c>
      <c r="Q277" s="216">
        <v>0.0019</v>
      </c>
      <c r="R277" s="216">
        <f>Q277*H277</f>
        <v>0.0038</v>
      </c>
      <c r="S277" s="216">
        <v>0</v>
      </c>
      <c r="T277" s="217">
        <f>S277*H277</f>
        <v>0</v>
      </c>
      <c r="U277" s="37"/>
      <c r="V277" s="37"/>
      <c r="W277" s="37"/>
      <c r="X277" s="37"/>
      <c r="Y277" s="37"/>
      <c r="Z277" s="37"/>
      <c r="AA277" s="37"/>
      <c r="AB277" s="37"/>
      <c r="AC277" s="37"/>
      <c r="AD277" s="37"/>
      <c r="AE277" s="37"/>
      <c r="AR277" s="218" t="s">
        <v>208</v>
      </c>
      <c r="AT277" s="218" t="s">
        <v>126</v>
      </c>
      <c r="AU277" s="218" t="s">
        <v>80</v>
      </c>
      <c r="AY277" s="16" t="s">
        <v>124</v>
      </c>
      <c r="BE277" s="219">
        <f>IF(N277="základní",J277,0)</f>
        <v>0</v>
      </c>
      <c r="BF277" s="219">
        <f>IF(N277="snížená",J277,0)</f>
        <v>0</v>
      </c>
      <c r="BG277" s="219">
        <f>IF(N277="zákl. přenesená",J277,0)</f>
        <v>0</v>
      </c>
      <c r="BH277" s="219">
        <f>IF(N277="sníž. přenesená",J277,0)</f>
        <v>0</v>
      </c>
      <c r="BI277" s="219">
        <f>IF(N277="nulová",J277,0)</f>
        <v>0</v>
      </c>
      <c r="BJ277" s="16" t="s">
        <v>78</v>
      </c>
      <c r="BK277" s="219">
        <f>ROUND(I277*H277,2)</f>
        <v>0</v>
      </c>
      <c r="BL277" s="16" t="s">
        <v>208</v>
      </c>
      <c r="BM277" s="218" t="s">
        <v>474</v>
      </c>
    </row>
    <row r="278" s="2" customFormat="1">
      <c r="A278" s="37"/>
      <c r="B278" s="38"/>
      <c r="C278" s="39"/>
      <c r="D278" s="220" t="s">
        <v>133</v>
      </c>
      <c r="E278" s="39"/>
      <c r="F278" s="221" t="s">
        <v>475</v>
      </c>
      <c r="G278" s="39"/>
      <c r="H278" s="39"/>
      <c r="I278" s="222"/>
      <c r="J278" s="39"/>
      <c r="K278" s="39"/>
      <c r="L278" s="43"/>
      <c r="M278" s="223"/>
      <c r="N278" s="224"/>
      <c r="O278" s="83"/>
      <c r="P278" s="83"/>
      <c r="Q278" s="83"/>
      <c r="R278" s="83"/>
      <c r="S278" s="83"/>
      <c r="T278" s="84"/>
      <c r="U278" s="37"/>
      <c r="V278" s="37"/>
      <c r="W278" s="37"/>
      <c r="X278" s="37"/>
      <c r="Y278" s="37"/>
      <c r="Z278" s="37"/>
      <c r="AA278" s="37"/>
      <c r="AB278" s="37"/>
      <c r="AC278" s="37"/>
      <c r="AD278" s="37"/>
      <c r="AE278" s="37"/>
      <c r="AT278" s="16" t="s">
        <v>133</v>
      </c>
      <c r="AU278" s="16" t="s">
        <v>80</v>
      </c>
    </row>
    <row r="279" s="13" customFormat="1">
      <c r="A279" s="13"/>
      <c r="B279" s="225"/>
      <c r="C279" s="226"/>
      <c r="D279" s="227" t="s">
        <v>135</v>
      </c>
      <c r="E279" s="228" t="s">
        <v>19</v>
      </c>
      <c r="F279" s="229" t="s">
        <v>80</v>
      </c>
      <c r="G279" s="226"/>
      <c r="H279" s="230">
        <v>2</v>
      </c>
      <c r="I279" s="231"/>
      <c r="J279" s="226"/>
      <c r="K279" s="226"/>
      <c r="L279" s="232"/>
      <c r="M279" s="233"/>
      <c r="N279" s="234"/>
      <c r="O279" s="234"/>
      <c r="P279" s="234"/>
      <c r="Q279" s="234"/>
      <c r="R279" s="234"/>
      <c r="S279" s="234"/>
      <c r="T279" s="235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36" t="s">
        <v>135</v>
      </c>
      <c r="AU279" s="236" t="s">
        <v>80</v>
      </c>
      <c r="AV279" s="13" t="s">
        <v>80</v>
      </c>
      <c r="AW279" s="13" t="s">
        <v>33</v>
      </c>
      <c r="AX279" s="13" t="s">
        <v>78</v>
      </c>
      <c r="AY279" s="236" t="s">
        <v>124</v>
      </c>
    </row>
    <row r="280" s="2" customFormat="1" ht="16.5" customHeight="1">
      <c r="A280" s="37"/>
      <c r="B280" s="38"/>
      <c r="C280" s="207" t="s">
        <v>455</v>
      </c>
      <c r="D280" s="207" t="s">
        <v>126</v>
      </c>
      <c r="E280" s="208" t="s">
        <v>476</v>
      </c>
      <c r="F280" s="209" t="s">
        <v>477</v>
      </c>
      <c r="G280" s="210" t="s">
        <v>192</v>
      </c>
      <c r="H280" s="211">
        <v>10</v>
      </c>
      <c r="I280" s="212"/>
      <c r="J280" s="213">
        <f>ROUND(I280*H280,2)</f>
        <v>0</v>
      </c>
      <c r="K280" s="209" t="s">
        <v>130</v>
      </c>
      <c r="L280" s="43"/>
      <c r="M280" s="214" t="s">
        <v>19</v>
      </c>
      <c r="N280" s="215" t="s">
        <v>43</v>
      </c>
      <c r="O280" s="83"/>
      <c r="P280" s="216">
        <f>O280*H280</f>
        <v>0</v>
      </c>
      <c r="Q280" s="216">
        <v>0.00034000000000000002</v>
      </c>
      <c r="R280" s="216">
        <f>Q280*H280</f>
        <v>0.0034000000000000002</v>
      </c>
      <c r="S280" s="216">
        <v>0</v>
      </c>
      <c r="T280" s="217">
        <f>S280*H280</f>
        <v>0</v>
      </c>
      <c r="U280" s="37"/>
      <c r="V280" s="37"/>
      <c r="W280" s="37"/>
      <c r="X280" s="37"/>
      <c r="Y280" s="37"/>
      <c r="Z280" s="37"/>
      <c r="AA280" s="37"/>
      <c r="AB280" s="37"/>
      <c r="AC280" s="37"/>
      <c r="AD280" s="37"/>
      <c r="AE280" s="37"/>
      <c r="AR280" s="218" t="s">
        <v>208</v>
      </c>
      <c r="AT280" s="218" t="s">
        <v>126</v>
      </c>
      <c r="AU280" s="218" t="s">
        <v>80</v>
      </c>
      <c r="AY280" s="16" t="s">
        <v>124</v>
      </c>
      <c r="BE280" s="219">
        <f>IF(N280="základní",J280,0)</f>
        <v>0</v>
      </c>
      <c r="BF280" s="219">
        <f>IF(N280="snížená",J280,0)</f>
        <v>0</v>
      </c>
      <c r="BG280" s="219">
        <f>IF(N280="zákl. přenesená",J280,0)</f>
        <v>0</v>
      </c>
      <c r="BH280" s="219">
        <f>IF(N280="sníž. přenesená",J280,0)</f>
        <v>0</v>
      </c>
      <c r="BI280" s="219">
        <f>IF(N280="nulová",J280,0)</f>
        <v>0</v>
      </c>
      <c r="BJ280" s="16" t="s">
        <v>78</v>
      </c>
      <c r="BK280" s="219">
        <f>ROUND(I280*H280,2)</f>
        <v>0</v>
      </c>
      <c r="BL280" s="16" t="s">
        <v>208</v>
      </c>
      <c r="BM280" s="218" t="s">
        <v>478</v>
      </c>
    </row>
    <row r="281" s="2" customFormat="1">
      <c r="A281" s="37"/>
      <c r="B281" s="38"/>
      <c r="C281" s="39"/>
      <c r="D281" s="220" t="s">
        <v>133</v>
      </c>
      <c r="E281" s="39"/>
      <c r="F281" s="221" t="s">
        <v>479</v>
      </c>
      <c r="G281" s="39"/>
      <c r="H281" s="39"/>
      <c r="I281" s="222"/>
      <c r="J281" s="39"/>
      <c r="K281" s="39"/>
      <c r="L281" s="43"/>
      <c r="M281" s="223"/>
      <c r="N281" s="224"/>
      <c r="O281" s="83"/>
      <c r="P281" s="83"/>
      <c r="Q281" s="83"/>
      <c r="R281" s="83"/>
      <c r="S281" s="83"/>
      <c r="T281" s="84"/>
      <c r="U281" s="37"/>
      <c r="V281" s="37"/>
      <c r="W281" s="37"/>
      <c r="X281" s="37"/>
      <c r="Y281" s="37"/>
      <c r="Z281" s="37"/>
      <c r="AA281" s="37"/>
      <c r="AB281" s="37"/>
      <c r="AC281" s="37"/>
      <c r="AD281" s="37"/>
      <c r="AE281" s="37"/>
      <c r="AT281" s="16" t="s">
        <v>133</v>
      </c>
      <c r="AU281" s="16" t="s">
        <v>80</v>
      </c>
    </row>
    <row r="282" s="13" customFormat="1">
      <c r="A282" s="13"/>
      <c r="B282" s="225"/>
      <c r="C282" s="226"/>
      <c r="D282" s="227" t="s">
        <v>135</v>
      </c>
      <c r="E282" s="228" t="s">
        <v>19</v>
      </c>
      <c r="F282" s="229" t="s">
        <v>179</v>
      </c>
      <c r="G282" s="226"/>
      <c r="H282" s="230">
        <v>10</v>
      </c>
      <c r="I282" s="231"/>
      <c r="J282" s="226"/>
      <c r="K282" s="226"/>
      <c r="L282" s="232"/>
      <c r="M282" s="233"/>
      <c r="N282" s="234"/>
      <c r="O282" s="234"/>
      <c r="P282" s="234"/>
      <c r="Q282" s="234"/>
      <c r="R282" s="234"/>
      <c r="S282" s="234"/>
      <c r="T282" s="235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36" t="s">
        <v>135</v>
      </c>
      <c r="AU282" s="236" t="s">
        <v>80</v>
      </c>
      <c r="AV282" s="13" t="s">
        <v>80</v>
      </c>
      <c r="AW282" s="13" t="s">
        <v>33</v>
      </c>
      <c r="AX282" s="13" t="s">
        <v>78</v>
      </c>
      <c r="AY282" s="236" t="s">
        <v>124</v>
      </c>
    </row>
    <row r="283" s="2" customFormat="1" ht="16.5" customHeight="1">
      <c r="A283" s="37"/>
      <c r="B283" s="38"/>
      <c r="C283" s="207" t="s">
        <v>480</v>
      </c>
      <c r="D283" s="207" t="s">
        <v>126</v>
      </c>
      <c r="E283" s="208" t="s">
        <v>481</v>
      </c>
      <c r="F283" s="209" t="s">
        <v>482</v>
      </c>
      <c r="G283" s="210" t="s">
        <v>192</v>
      </c>
      <c r="H283" s="211">
        <v>39</v>
      </c>
      <c r="I283" s="212"/>
      <c r="J283" s="213">
        <f>ROUND(I283*H283,2)</f>
        <v>0</v>
      </c>
      <c r="K283" s="209" t="s">
        <v>130</v>
      </c>
      <c r="L283" s="43"/>
      <c r="M283" s="214" t="s">
        <v>19</v>
      </c>
      <c r="N283" s="215" t="s">
        <v>43</v>
      </c>
      <c r="O283" s="83"/>
      <c r="P283" s="216">
        <f>O283*H283</f>
        <v>0</v>
      </c>
      <c r="Q283" s="216">
        <v>6.0000000000000002E-05</v>
      </c>
      <c r="R283" s="216">
        <f>Q283*H283</f>
        <v>0.0023400000000000001</v>
      </c>
      <c r="S283" s="216">
        <v>0</v>
      </c>
      <c r="T283" s="217">
        <f>S283*H283</f>
        <v>0</v>
      </c>
      <c r="U283" s="37"/>
      <c r="V283" s="37"/>
      <c r="W283" s="37"/>
      <c r="X283" s="37"/>
      <c r="Y283" s="37"/>
      <c r="Z283" s="37"/>
      <c r="AA283" s="37"/>
      <c r="AB283" s="37"/>
      <c r="AC283" s="37"/>
      <c r="AD283" s="37"/>
      <c r="AE283" s="37"/>
      <c r="AR283" s="218" t="s">
        <v>208</v>
      </c>
      <c r="AT283" s="218" t="s">
        <v>126</v>
      </c>
      <c r="AU283" s="218" t="s">
        <v>80</v>
      </c>
      <c r="AY283" s="16" t="s">
        <v>124</v>
      </c>
      <c r="BE283" s="219">
        <f>IF(N283="základní",J283,0)</f>
        <v>0</v>
      </c>
      <c r="BF283" s="219">
        <f>IF(N283="snížená",J283,0)</f>
        <v>0</v>
      </c>
      <c r="BG283" s="219">
        <f>IF(N283="zákl. přenesená",J283,0)</f>
        <v>0</v>
      </c>
      <c r="BH283" s="219">
        <f>IF(N283="sníž. přenesená",J283,0)</f>
        <v>0</v>
      </c>
      <c r="BI283" s="219">
        <f>IF(N283="nulová",J283,0)</f>
        <v>0</v>
      </c>
      <c r="BJ283" s="16" t="s">
        <v>78</v>
      </c>
      <c r="BK283" s="219">
        <f>ROUND(I283*H283,2)</f>
        <v>0</v>
      </c>
      <c r="BL283" s="16" t="s">
        <v>208</v>
      </c>
      <c r="BM283" s="218" t="s">
        <v>483</v>
      </c>
    </row>
    <row r="284" s="2" customFormat="1">
      <c r="A284" s="37"/>
      <c r="B284" s="38"/>
      <c r="C284" s="39"/>
      <c r="D284" s="220" t="s">
        <v>133</v>
      </c>
      <c r="E284" s="39"/>
      <c r="F284" s="221" t="s">
        <v>484</v>
      </c>
      <c r="G284" s="39"/>
      <c r="H284" s="39"/>
      <c r="I284" s="222"/>
      <c r="J284" s="39"/>
      <c r="K284" s="39"/>
      <c r="L284" s="43"/>
      <c r="M284" s="223"/>
      <c r="N284" s="224"/>
      <c r="O284" s="83"/>
      <c r="P284" s="83"/>
      <c r="Q284" s="83"/>
      <c r="R284" s="83"/>
      <c r="S284" s="83"/>
      <c r="T284" s="84"/>
      <c r="U284" s="37"/>
      <c r="V284" s="37"/>
      <c r="W284" s="37"/>
      <c r="X284" s="37"/>
      <c r="Y284" s="37"/>
      <c r="Z284" s="37"/>
      <c r="AA284" s="37"/>
      <c r="AB284" s="37"/>
      <c r="AC284" s="37"/>
      <c r="AD284" s="37"/>
      <c r="AE284" s="37"/>
      <c r="AT284" s="16" t="s">
        <v>133</v>
      </c>
      <c r="AU284" s="16" t="s">
        <v>80</v>
      </c>
    </row>
    <row r="285" s="13" customFormat="1">
      <c r="A285" s="13"/>
      <c r="B285" s="225"/>
      <c r="C285" s="226"/>
      <c r="D285" s="227" t="s">
        <v>135</v>
      </c>
      <c r="E285" s="228" t="s">
        <v>19</v>
      </c>
      <c r="F285" s="229" t="s">
        <v>485</v>
      </c>
      <c r="G285" s="226"/>
      <c r="H285" s="230">
        <v>39</v>
      </c>
      <c r="I285" s="231"/>
      <c r="J285" s="226"/>
      <c r="K285" s="226"/>
      <c r="L285" s="232"/>
      <c r="M285" s="233"/>
      <c r="N285" s="234"/>
      <c r="O285" s="234"/>
      <c r="P285" s="234"/>
      <c r="Q285" s="234"/>
      <c r="R285" s="234"/>
      <c r="S285" s="234"/>
      <c r="T285" s="235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36" t="s">
        <v>135</v>
      </c>
      <c r="AU285" s="236" t="s">
        <v>80</v>
      </c>
      <c r="AV285" s="13" t="s">
        <v>80</v>
      </c>
      <c r="AW285" s="13" t="s">
        <v>33</v>
      </c>
      <c r="AX285" s="13" t="s">
        <v>78</v>
      </c>
      <c r="AY285" s="236" t="s">
        <v>124</v>
      </c>
    </row>
    <row r="286" s="2" customFormat="1" ht="16.5" customHeight="1">
      <c r="A286" s="37"/>
      <c r="B286" s="38"/>
      <c r="C286" s="237" t="s">
        <v>486</v>
      </c>
      <c r="D286" s="237" t="s">
        <v>174</v>
      </c>
      <c r="E286" s="238" t="s">
        <v>487</v>
      </c>
      <c r="F286" s="239" t="s">
        <v>488</v>
      </c>
      <c r="G286" s="240" t="s">
        <v>192</v>
      </c>
      <c r="H286" s="241">
        <v>8</v>
      </c>
      <c r="I286" s="242"/>
      <c r="J286" s="243">
        <f>ROUND(I286*H286,2)</f>
        <v>0</v>
      </c>
      <c r="K286" s="239" t="s">
        <v>130</v>
      </c>
      <c r="L286" s="244"/>
      <c r="M286" s="245" t="s">
        <v>19</v>
      </c>
      <c r="N286" s="246" t="s">
        <v>43</v>
      </c>
      <c r="O286" s="83"/>
      <c r="P286" s="216">
        <f>O286*H286</f>
        <v>0</v>
      </c>
      <c r="Q286" s="216">
        <v>9.0000000000000006E-05</v>
      </c>
      <c r="R286" s="216">
        <f>Q286*H286</f>
        <v>0.00072000000000000005</v>
      </c>
      <c r="S286" s="216">
        <v>0</v>
      </c>
      <c r="T286" s="217">
        <f>S286*H286</f>
        <v>0</v>
      </c>
      <c r="U286" s="37"/>
      <c r="V286" s="37"/>
      <c r="W286" s="37"/>
      <c r="X286" s="37"/>
      <c r="Y286" s="37"/>
      <c r="Z286" s="37"/>
      <c r="AA286" s="37"/>
      <c r="AB286" s="37"/>
      <c r="AC286" s="37"/>
      <c r="AD286" s="37"/>
      <c r="AE286" s="37"/>
      <c r="AR286" s="218" t="s">
        <v>295</v>
      </c>
      <c r="AT286" s="218" t="s">
        <v>174</v>
      </c>
      <c r="AU286" s="218" t="s">
        <v>80</v>
      </c>
      <c r="AY286" s="16" t="s">
        <v>124</v>
      </c>
      <c r="BE286" s="219">
        <f>IF(N286="základní",J286,0)</f>
        <v>0</v>
      </c>
      <c r="BF286" s="219">
        <f>IF(N286="snížená",J286,0)</f>
        <v>0</v>
      </c>
      <c r="BG286" s="219">
        <f>IF(N286="zákl. přenesená",J286,0)</f>
        <v>0</v>
      </c>
      <c r="BH286" s="219">
        <f>IF(N286="sníž. přenesená",J286,0)</f>
        <v>0</v>
      </c>
      <c r="BI286" s="219">
        <f>IF(N286="nulová",J286,0)</f>
        <v>0</v>
      </c>
      <c r="BJ286" s="16" t="s">
        <v>78</v>
      </c>
      <c r="BK286" s="219">
        <f>ROUND(I286*H286,2)</f>
        <v>0</v>
      </c>
      <c r="BL286" s="16" t="s">
        <v>208</v>
      </c>
      <c r="BM286" s="218" t="s">
        <v>489</v>
      </c>
    </row>
    <row r="287" s="13" customFormat="1">
      <c r="A287" s="13"/>
      <c r="B287" s="225"/>
      <c r="C287" s="226"/>
      <c r="D287" s="227" t="s">
        <v>135</v>
      </c>
      <c r="E287" s="228" t="s">
        <v>19</v>
      </c>
      <c r="F287" s="229" t="s">
        <v>167</v>
      </c>
      <c r="G287" s="226"/>
      <c r="H287" s="230">
        <v>8</v>
      </c>
      <c r="I287" s="231"/>
      <c r="J287" s="226"/>
      <c r="K287" s="226"/>
      <c r="L287" s="232"/>
      <c r="M287" s="233"/>
      <c r="N287" s="234"/>
      <c r="O287" s="234"/>
      <c r="P287" s="234"/>
      <c r="Q287" s="234"/>
      <c r="R287" s="234"/>
      <c r="S287" s="234"/>
      <c r="T287" s="235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36" t="s">
        <v>135</v>
      </c>
      <c r="AU287" s="236" t="s">
        <v>80</v>
      </c>
      <c r="AV287" s="13" t="s">
        <v>80</v>
      </c>
      <c r="AW287" s="13" t="s">
        <v>33</v>
      </c>
      <c r="AX287" s="13" t="s">
        <v>78</v>
      </c>
      <c r="AY287" s="236" t="s">
        <v>124</v>
      </c>
    </row>
    <row r="288" s="2" customFormat="1" ht="16.5" customHeight="1">
      <c r="A288" s="37"/>
      <c r="B288" s="38"/>
      <c r="C288" s="237" t="s">
        <v>490</v>
      </c>
      <c r="D288" s="237" t="s">
        <v>174</v>
      </c>
      <c r="E288" s="238" t="s">
        <v>491</v>
      </c>
      <c r="F288" s="239" t="s">
        <v>492</v>
      </c>
      <c r="G288" s="240" t="s">
        <v>192</v>
      </c>
      <c r="H288" s="241">
        <v>31</v>
      </c>
      <c r="I288" s="242"/>
      <c r="J288" s="243">
        <f>ROUND(I288*H288,2)</f>
        <v>0</v>
      </c>
      <c r="K288" s="239" t="s">
        <v>130</v>
      </c>
      <c r="L288" s="244"/>
      <c r="M288" s="245" t="s">
        <v>19</v>
      </c>
      <c r="N288" s="246" t="s">
        <v>43</v>
      </c>
      <c r="O288" s="83"/>
      <c r="P288" s="216">
        <f>O288*H288</f>
        <v>0</v>
      </c>
      <c r="Q288" s="216">
        <v>0.00012</v>
      </c>
      <c r="R288" s="216">
        <f>Q288*H288</f>
        <v>0.0037200000000000002</v>
      </c>
      <c r="S288" s="216">
        <v>0</v>
      </c>
      <c r="T288" s="217">
        <f>S288*H288</f>
        <v>0</v>
      </c>
      <c r="U288" s="37"/>
      <c r="V288" s="37"/>
      <c r="W288" s="37"/>
      <c r="X288" s="37"/>
      <c r="Y288" s="37"/>
      <c r="Z288" s="37"/>
      <c r="AA288" s="37"/>
      <c r="AB288" s="37"/>
      <c r="AC288" s="37"/>
      <c r="AD288" s="37"/>
      <c r="AE288" s="37"/>
      <c r="AR288" s="218" t="s">
        <v>295</v>
      </c>
      <c r="AT288" s="218" t="s">
        <v>174</v>
      </c>
      <c r="AU288" s="218" t="s">
        <v>80</v>
      </c>
      <c r="AY288" s="16" t="s">
        <v>124</v>
      </c>
      <c r="BE288" s="219">
        <f>IF(N288="základní",J288,0)</f>
        <v>0</v>
      </c>
      <c r="BF288" s="219">
        <f>IF(N288="snížená",J288,0)</f>
        <v>0</v>
      </c>
      <c r="BG288" s="219">
        <f>IF(N288="zákl. přenesená",J288,0)</f>
        <v>0</v>
      </c>
      <c r="BH288" s="219">
        <f>IF(N288="sníž. přenesená",J288,0)</f>
        <v>0</v>
      </c>
      <c r="BI288" s="219">
        <f>IF(N288="nulová",J288,0)</f>
        <v>0</v>
      </c>
      <c r="BJ288" s="16" t="s">
        <v>78</v>
      </c>
      <c r="BK288" s="219">
        <f>ROUND(I288*H288,2)</f>
        <v>0</v>
      </c>
      <c r="BL288" s="16" t="s">
        <v>208</v>
      </c>
      <c r="BM288" s="218" t="s">
        <v>493</v>
      </c>
    </row>
    <row r="289" s="13" customFormat="1">
      <c r="A289" s="13"/>
      <c r="B289" s="225"/>
      <c r="C289" s="226"/>
      <c r="D289" s="227" t="s">
        <v>135</v>
      </c>
      <c r="E289" s="228" t="s">
        <v>19</v>
      </c>
      <c r="F289" s="229" t="s">
        <v>288</v>
      </c>
      <c r="G289" s="226"/>
      <c r="H289" s="230">
        <v>31</v>
      </c>
      <c r="I289" s="231"/>
      <c r="J289" s="226"/>
      <c r="K289" s="226"/>
      <c r="L289" s="232"/>
      <c r="M289" s="233"/>
      <c r="N289" s="234"/>
      <c r="O289" s="234"/>
      <c r="P289" s="234"/>
      <c r="Q289" s="234"/>
      <c r="R289" s="234"/>
      <c r="S289" s="234"/>
      <c r="T289" s="235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36" t="s">
        <v>135</v>
      </c>
      <c r="AU289" s="236" t="s">
        <v>80</v>
      </c>
      <c r="AV289" s="13" t="s">
        <v>80</v>
      </c>
      <c r="AW289" s="13" t="s">
        <v>33</v>
      </c>
      <c r="AX289" s="13" t="s">
        <v>78</v>
      </c>
      <c r="AY289" s="236" t="s">
        <v>124</v>
      </c>
    </row>
    <row r="290" s="2" customFormat="1" ht="16.5" customHeight="1">
      <c r="A290" s="37"/>
      <c r="B290" s="38"/>
      <c r="C290" s="207" t="s">
        <v>494</v>
      </c>
      <c r="D290" s="207" t="s">
        <v>126</v>
      </c>
      <c r="E290" s="208" t="s">
        <v>495</v>
      </c>
      <c r="F290" s="209" t="s">
        <v>496</v>
      </c>
      <c r="G290" s="210" t="s">
        <v>192</v>
      </c>
      <c r="H290" s="211">
        <v>16</v>
      </c>
      <c r="I290" s="212"/>
      <c r="J290" s="213">
        <f>ROUND(I290*H290,2)</f>
        <v>0</v>
      </c>
      <c r="K290" s="209" t="s">
        <v>130</v>
      </c>
      <c r="L290" s="43"/>
      <c r="M290" s="214" t="s">
        <v>19</v>
      </c>
      <c r="N290" s="215" t="s">
        <v>43</v>
      </c>
      <c r="O290" s="83"/>
      <c r="P290" s="216">
        <f>O290*H290</f>
        <v>0</v>
      </c>
      <c r="Q290" s="216">
        <v>0.00189</v>
      </c>
      <c r="R290" s="216">
        <f>Q290*H290</f>
        <v>0.03024</v>
      </c>
      <c r="S290" s="216">
        <v>0</v>
      </c>
      <c r="T290" s="217">
        <f>S290*H290</f>
        <v>0</v>
      </c>
      <c r="U290" s="37"/>
      <c r="V290" s="37"/>
      <c r="W290" s="37"/>
      <c r="X290" s="37"/>
      <c r="Y290" s="37"/>
      <c r="Z290" s="37"/>
      <c r="AA290" s="37"/>
      <c r="AB290" s="37"/>
      <c r="AC290" s="37"/>
      <c r="AD290" s="37"/>
      <c r="AE290" s="37"/>
      <c r="AR290" s="218" t="s">
        <v>208</v>
      </c>
      <c r="AT290" s="218" t="s">
        <v>126</v>
      </c>
      <c r="AU290" s="218" t="s">
        <v>80</v>
      </c>
      <c r="AY290" s="16" t="s">
        <v>124</v>
      </c>
      <c r="BE290" s="219">
        <f>IF(N290="základní",J290,0)</f>
        <v>0</v>
      </c>
      <c r="BF290" s="219">
        <f>IF(N290="snížená",J290,0)</f>
        <v>0</v>
      </c>
      <c r="BG290" s="219">
        <f>IF(N290="zákl. přenesená",J290,0)</f>
        <v>0</v>
      </c>
      <c r="BH290" s="219">
        <f>IF(N290="sníž. přenesená",J290,0)</f>
        <v>0</v>
      </c>
      <c r="BI290" s="219">
        <f>IF(N290="nulová",J290,0)</f>
        <v>0</v>
      </c>
      <c r="BJ290" s="16" t="s">
        <v>78</v>
      </c>
      <c r="BK290" s="219">
        <f>ROUND(I290*H290,2)</f>
        <v>0</v>
      </c>
      <c r="BL290" s="16" t="s">
        <v>208</v>
      </c>
      <c r="BM290" s="218" t="s">
        <v>497</v>
      </c>
    </row>
    <row r="291" s="2" customFormat="1">
      <c r="A291" s="37"/>
      <c r="B291" s="38"/>
      <c r="C291" s="39"/>
      <c r="D291" s="220" t="s">
        <v>133</v>
      </c>
      <c r="E291" s="39"/>
      <c r="F291" s="221" t="s">
        <v>498</v>
      </c>
      <c r="G291" s="39"/>
      <c r="H291" s="39"/>
      <c r="I291" s="222"/>
      <c r="J291" s="39"/>
      <c r="K291" s="39"/>
      <c r="L291" s="43"/>
      <c r="M291" s="223"/>
      <c r="N291" s="224"/>
      <c r="O291" s="83"/>
      <c r="P291" s="83"/>
      <c r="Q291" s="83"/>
      <c r="R291" s="83"/>
      <c r="S291" s="83"/>
      <c r="T291" s="84"/>
      <c r="U291" s="37"/>
      <c r="V291" s="37"/>
      <c r="W291" s="37"/>
      <c r="X291" s="37"/>
      <c r="Y291" s="37"/>
      <c r="Z291" s="37"/>
      <c r="AA291" s="37"/>
      <c r="AB291" s="37"/>
      <c r="AC291" s="37"/>
      <c r="AD291" s="37"/>
      <c r="AE291" s="37"/>
      <c r="AT291" s="16" t="s">
        <v>133</v>
      </c>
      <c r="AU291" s="16" t="s">
        <v>80</v>
      </c>
    </row>
    <row r="292" s="13" customFormat="1">
      <c r="A292" s="13"/>
      <c r="B292" s="225"/>
      <c r="C292" s="226"/>
      <c r="D292" s="227" t="s">
        <v>135</v>
      </c>
      <c r="E292" s="228" t="s">
        <v>19</v>
      </c>
      <c r="F292" s="229" t="s">
        <v>208</v>
      </c>
      <c r="G292" s="226"/>
      <c r="H292" s="230">
        <v>16</v>
      </c>
      <c r="I292" s="231"/>
      <c r="J292" s="226"/>
      <c r="K292" s="226"/>
      <c r="L292" s="232"/>
      <c r="M292" s="233"/>
      <c r="N292" s="234"/>
      <c r="O292" s="234"/>
      <c r="P292" s="234"/>
      <c r="Q292" s="234"/>
      <c r="R292" s="234"/>
      <c r="S292" s="234"/>
      <c r="T292" s="235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36" t="s">
        <v>135</v>
      </c>
      <c r="AU292" s="236" t="s">
        <v>80</v>
      </c>
      <c r="AV292" s="13" t="s">
        <v>80</v>
      </c>
      <c r="AW292" s="13" t="s">
        <v>33</v>
      </c>
      <c r="AX292" s="13" t="s">
        <v>78</v>
      </c>
      <c r="AY292" s="236" t="s">
        <v>124</v>
      </c>
    </row>
    <row r="293" s="2" customFormat="1" ht="16.5" customHeight="1">
      <c r="A293" s="37"/>
      <c r="B293" s="38"/>
      <c r="C293" s="237" t="s">
        <v>499</v>
      </c>
      <c r="D293" s="237" t="s">
        <v>174</v>
      </c>
      <c r="E293" s="238" t="s">
        <v>500</v>
      </c>
      <c r="F293" s="239" t="s">
        <v>501</v>
      </c>
      <c r="G293" s="240" t="s">
        <v>192</v>
      </c>
      <c r="H293" s="241">
        <v>16</v>
      </c>
      <c r="I293" s="242"/>
      <c r="J293" s="243">
        <f>ROUND(I293*H293,2)</f>
        <v>0</v>
      </c>
      <c r="K293" s="239" t="s">
        <v>130</v>
      </c>
      <c r="L293" s="244"/>
      <c r="M293" s="245" t="s">
        <v>19</v>
      </c>
      <c r="N293" s="246" t="s">
        <v>43</v>
      </c>
      <c r="O293" s="83"/>
      <c r="P293" s="216">
        <f>O293*H293</f>
        <v>0</v>
      </c>
      <c r="Q293" s="216">
        <v>0.00014999999999999999</v>
      </c>
      <c r="R293" s="216">
        <f>Q293*H293</f>
        <v>0.0023999999999999998</v>
      </c>
      <c r="S293" s="216">
        <v>0</v>
      </c>
      <c r="T293" s="217">
        <f>S293*H293</f>
        <v>0</v>
      </c>
      <c r="U293" s="37"/>
      <c r="V293" s="37"/>
      <c r="W293" s="37"/>
      <c r="X293" s="37"/>
      <c r="Y293" s="37"/>
      <c r="Z293" s="37"/>
      <c r="AA293" s="37"/>
      <c r="AB293" s="37"/>
      <c r="AC293" s="37"/>
      <c r="AD293" s="37"/>
      <c r="AE293" s="37"/>
      <c r="AR293" s="218" t="s">
        <v>295</v>
      </c>
      <c r="AT293" s="218" t="s">
        <v>174</v>
      </c>
      <c r="AU293" s="218" t="s">
        <v>80</v>
      </c>
      <c r="AY293" s="16" t="s">
        <v>124</v>
      </c>
      <c r="BE293" s="219">
        <f>IF(N293="základní",J293,0)</f>
        <v>0</v>
      </c>
      <c r="BF293" s="219">
        <f>IF(N293="snížená",J293,0)</f>
        <v>0</v>
      </c>
      <c r="BG293" s="219">
        <f>IF(N293="zákl. přenesená",J293,0)</f>
        <v>0</v>
      </c>
      <c r="BH293" s="219">
        <f>IF(N293="sníž. přenesená",J293,0)</f>
        <v>0</v>
      </c>
      <c r="BI293" s="219">
        <f>IF(N293="nulová",J293,0)</f>
        <v>0</v>
      </c>
      <c r="BJ293" s="16" t="s">
        <v>78</v>
      </c>
      <c r="BK293" s="219">
        <f>ROUND(I293*H293,2)</f>
        <v>0</v>
      </c>
      <c r="BL293" s="16" t="s">
        <v>208</v>
      </c>
      <c r="BM293" s="218" t="s">
        <v>502</v>
      </c>
    </row>
    <row r="294" s="13" customFormat="1">
      <c r="A294" s="13"/>
      <c r="B294" s="225"/>
      <c r="C294" s="226"/>
      <c r="D294" s="227" t="s">
        <v>135</v>
      </c>
      <c r="E294" s="228" t="s">
        <v>19</v>
      </c>
      <c r="F294" s="229" t="s">
        <v>208</v>
      </c>
      <c r="G294" s="226"/>
      <c r="H294" s="230">
        <v>16</v>
      </c>
      <c r="I294" s="231"/>
      <c r="J294" s="226"/>
      <c r="K294" s="226"/>
      <c r="L294" s="232"/>
      <c r="M294" s="233"/>
      <c r="N294" s="234"/>
      <c r="O294" s="234"/>
      <c r="P294" s="234"/>
      <c r="Q294" s="234"/>
      <c r="R294" s="234"/>
      <c r="S294" s="234"/>
      <c r="T294" s="235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36" t="s">
        <v>135</v>
      </c>
      <c r="AU294" s="236" t="s">
        <v>80</v>
      </c>
      <c r="AV294" s="13" t="s">
        <v>80</v>
      </c>
      <c r="AW294" s="13" t="s">
        <v>33</v>
      </c>
      <c r="AX294" s="13" t="s">
        <v>78</v>
      </c>
      <c r="AY294" s="236" t="s">
        <v>124</v>
      </c>
    </row>
    <row r="295" s="2" customFormat="1" ht="21.75" customHeight="1">
      <c r="A295" s="37"/>
      <c r="B295" s="38"/>
      <c r="C295" s="207" t="s">
        <v>503</v>
      </c>
      <c r="D295" s="207" t="s">
        <v>126</v>
      </c>
      <c r="E295" s="208" t="s">
        <v>504</v>
      </c>
      <c r="F295" s="209" t="s">
        <v>505</v>
      </c>
      <c r="G295" s="210" t="s">
        <v>192</v>
      </c>
      <c r="H295" s="211">
        <v>20</v>
      </c>
      <c r="I295" s="212"/>
      <c r="J295" s="213">
        <f>ROUND(I295*H295,2)</f>
        <v>0</v>
      </c>
      <c r="K295" s="209" t="s">
        <v>130</v>
      </c>
      <c r="L295" s="43"/>
      <c r="M295" s="214" t="s">
        <v>19</v>
      </c>
      <c r="N295" s="215" t="s">
        <v>43</v>
      </c>
      <c r="O295" s="83"/>
      <c r="P295" s="216">
        <f>O295*H295</f>
        <v>0</v>
      </c>
      <c r="Q295" s="216">
        <v>0.0021199999999999999</v>
      </c>
      <c r="R295" s="216">
        <f>Q295*H295</f>
        <v>0.0424</v>
      </c>
      <c r="S295" s="216">
        <v>0</v>
      </c>
      <c r="T295" s="217">
        <f>S295*H295</f>
        <v>0</v>
      </c>
      <c r="U295" s="37"/>
      <c r="V295" s="37"/>
      <c r="W295" s="37"/>
      <c r="X295" s="37"/>
      <c r="Y295" s="37"/>
      <c r="Z295" s="37"/>
      <c r="AA295" s="37"/>
      <c r="AB295" s="37"/>
      <c r="AC295" s="37"/>
      <c r="AD295" s="37"/>
      <c r="AE295" s="37"/>
      <c r="AR295" s="218" t="s">
        <v>208</v>
      </c>
      <c r="AT295" s="218" t="s">
        <v>126</v>
      </c>
      <c r="AU295" s="218" t="s">
        <v>80</v>
      </c>
      <c r="AY295" s="16" t="s">
        <v>124</v>
      </c>
      <c r="BE295" s="219">
        <f>IF(N295="základní",J295,0)</f>
        <v>0</v>
      </c>
      <c r="BF295" s="219">
        <f>IF(N295="snížená",J295,0)</f>
        <v>0</v>
      </c>
      <c r="BG295" s="219">
        <f>IF(N295="zákl. přenesená",J295,0)</f>
        <v>0</v>
      </c>
      <c r="BH295" s="219">
        <f>IF(N295="sníž. přenesená",J295,0)</f>
        <v>0</v>
      </c>
      <c r="BI295" s="219">
        <f>IF(N295="nulová",J295,0)</f>
        <v>0</v>
      </c>
      <c r="BJ295" s="16" t="s">
        <v>78</v>
      </c>
      <c r="BK295" s="219">
        <f>ROUND(I295*H295,2)</f>
        <v>0</v>
      </c>
      <c r="BL295" s="16" t="s">
        <v>208</v>
      </c>
      <c r="BM295" s="218" t="s">
        <v>506</v>
      </c>
    </row>
    <row r="296" s="2" customFormat="1">
      <c r="A296" s="37"/>
      <c r="B296" s="38"/>
      <c r="C296" s="39"/>
      <c r="D296" s="220" t="s">
        <v>133</v>
      </c>
      <c r="E296" s="39"/>
      <c r="F296" s="221" t="s">
        <v>507</v>
      </c>
      <c r="G296" s="39"/>
      <c r="H296" s="39"/>
      <c r="I296" s="222"/>
      <c r="J296" s="39"/>
      <c r="K296" s="39"/>
      <c r="L296" s="43"/>
      <c r="M296" s="223"/>
      <c r="N296" s="224"/>
      <c r="O296" s="83"/>
      <c r="P296" s="83"/>
      <c r="Q296" s="83"/>
      <c r="R296" s="83"/>
      <c r="S296" s="83"/>
      <c r="T296" s="84"/>
      <c r="U296" s="37"/>
      <c r="V296" s="37"/>
      <c r="W296" s="37"/>
      <c r="X296" s="37"/>
      <c r="Y296" s="37"/>
      <c r="Z296" s="37"/>
      <c r="AA296" s="37"/>
      <c r="AB296" s="37"/>
      <c r="AC296" s="37"/>
      <c r="AD296" s="37"/>
      <c r="AE296" s="37"/>
      <c r="AT296" s="16" t="s">
        <v>133</v>
      </c>
      <c r="AU296" s="16" t="s">
        <v>80</v>
      </c>
    </row>
    <row r="297" s="13" customFormat="1">
      <c r="A297" s="13"/>
      <c r="B297" s="225"/>
      <c r="C297" s="226"/>
      <c r="D297" s="227" t="s">
        <v>135</v>
      </c>
      <c r="E297" s="228" t="s">
        <v>19</v>
      </c>
      <c r="F297" s="229" t="s">
        <v>233</v>
      </c>
      <c r="G297" s="226"/>
      <c r="H297" s="230">
        <v>20</v>
      </c>
      <c r="I297" s="231"/>
      <c r="J297" s="226"/>
      <c r="K297" s="226"/>
      <c r="L297" s="232"/>
      <c r="M297" s="233"/>
      <c r="N297" s="234"/>
      <c r="O297" s="234"/>
      <c r="P297" s="234"/>
      <c r="Q297" s="234"/>
      <c r="R297" s="234"/>
      <c r="S297" s="234"/>
      <c r="T297" s="235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36" t="s">
        <v>135</v>
      </c>
      <c r="AU297" s="236" t="s">
        <v>80</v>
      </c>
      <c r="AV297" s="13" t="s">
        <v>80</v>
      </c>
      <c r="AW297" s="13" t="s">
        <v>33</v>
      </c>
      <c r="AX297" s="13" t="s">
        <v>78</v>
      </c>
      <c r="AY297" s="236" t="s">
        <v>124</v>
      </c>
    </row>
    <row r="298" s="2" customFormat="1" ht="16.5" customHeight="1">
      <c r="A298" s="37"/>
      <c r="B298" s="38"/>
      <c r="C298" s="237" t="s">
        <v>508</v>
      </c>
      <c r="D298" s="237" t="s">
        <v>174</v>
      </c>
      <c r="E298" s="238" t="s">
        <v>509</v>
      </c>
      <c r="F298" s="239" t="s">
        <v>510</v>
      </c>
      <c r="G298" s="240" t="s">
        <v>192</v>
      </c>
      <c r="H298" s="241">
        <v>20</v>
      </c>
      <c r="I298" s="242"/>
      <c r="J298" s="243">
        <f>ROUND(I298*H298,2)</f>
        <v>0</v>
      </c>
      <c r="K298" s="239" t="s">
        <v>130</v>
      </c>
      <c r="L298" s="244"/>
      <c r="M298" s="245" t="s">
        <v>19</v>
      </c>
      <c r="N298" s="246" t="s">
        <v>43</v>
      </c>
      <c r="O298" s="83"/>
      <c r="P298" s="216">
        <f>O298*H298</f>
        <v>0</v>
      </c>
      <c r="Q298" s="216">
        <v>0.00023000000000000001</v>
      </c>
      <c r="R298" s="216">
        <f>Q298*H298</f>
        <v>0.0045999999999999999</v>
      </c>
      <c r="S298" s="216">
        <v>0</v>
      </c>
      <c r="T298" s="217">
        <f>S298*H298</f>
        <v>0</v>
      </c>
      <c r="U298" s="37"/>
      <c r="V298" s="37"/>
      <c r="W298" s="37"/>
      <c r="X298" s="37"/>
      <c r="Y298" s="37"/>
      <c r="Z298" s="37"/>
      <c r="AA298" s="37"/>
      <c r="AB298" s="37"/>
      <c r="AC298" s="37"/>
      <c r="AD298" s="37"/>
      <c r="AE298" s="37"/>
      <c r="AR298" s="218" t="s">
        <v>295</v>
      </c>
      <c r="AT298" s="218" t="s">
        <v>174</v>
      </c>
      <c r="AU298" s="218" t="s">
        <v>80</v>
      </c>
      <c r="AY298" s="16" t="s">
        <v>124</v>
      </c>
      <c r="BE298" s="219">
        <f>IF(N298="základní",J298,0)</f>
        <v>0</v>
      </c>
      <c r="BF298" s="219">
        <f>IF(N298="snížená",J298,0)</f>
        <v>0</v>
      </c>
      <c r="BG298" s="219">
        <f>IF(N298="zákl. přenesená",J298,0)</f>
        <v>0</v>
      </c>
      <c r="BH298" s="219">
        <f>IF(N298="sníž. přenesená",J298,0)</f>
        <v>0</v>
      </c>
      <c r="BI298" s="219">
        <f>IF(N298="nulová",J298,0)</f>
        <v>0</v>
      </c>
      <c r="BJ298" s="16" t="s">
        <v>78</v>
      </c>
      <c r="BK298" s="219">
        <f>ROUND(I298*H298,2)</f>
        <v>0</v>
      </c>
      <c r="BL298" s="16" t="s">
        <v>208</v>
      </c>
      <c r="BM298" s="218" t="s">
        <v>511</v>
      </c>
    </row>
    <row r="299" s="13" customFormat="1">
      <c r="A299" s="13"/>
      <c r="B299" s="225"/>
      <c r="C299" s="226"/>
      <c r="D299" s="227" t="s">
        <v>135</v>
      </c>
      <c r="E299" s="228" t="s">
        <v>19</v>
      </c>
      <c r="F299" s="229" t="s">
        <v>233</v>
      </c>
      <c r="G299" s="226"/>
      <c r="H299" s="230">
        <v>20</v>
      </c>
      <c r="I299" s="231"/>
      <c r="J299" s="226"/>
      <c r="K299" s="226"/>
      <c r="L299" s="232"/>
      <c r="M299" s="233"/>
      <c r="N299" s="234"/>
      <c r="O299" s="234"/>
      <c r="P299" s="234"/>
      <c r="Q299" s="234"/>
      <c r="R299" s="234"/>
      <c r="S299" s="234"/>
      <c r="T299" s="235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36" t="s">
        <v>135</v>
      </c>
      <c r="AU299" s="236" t="s">
        <v>80</v>
      </c>
      <c r="AV299" s="13" t="s">
        <v>80</v>
      </c>
      <c r="AW299" s="13" t="s">
        <v>33</v>
      </c>
      <c r="AX299" s="13" t="s">
        <v>78</v>
      </c>
      <c r="AY299" s="236" t="s">
        <v>124</v>
      </c>
    </row>
    <row r="300" s="2" customFormat="1" ht="16.5" customHeight="1">
      <c r="A300" s="37"/>
      <c r="B300" s="38"/>
      <c r="C300" s="207" t="s">
        <v>512</v>
      </c>
      <c r="D300" s="207" t="s">
        <v>126</v>
      </c>
      <c r="E300" s="208" t="s">
        <v>513</v>
      </c>
      <c r="F300" s="209" t="s">
        <v>514</v>
      </c>
      <c r="G300" s="210" t="s">
        <v>192</v>
      </c>
      <c r="H300" s="211">
        <v>18</v>
      </c>
      <c r="I300" s="212"/>
      <c r="J300" s="213">
        <f>ROUND(I300*H300,2)</f>
        <v>0</v>
      </c>
      <c r="K300" s="209" t="s">
        <v>130</v>
      </c>
      <c r="L300" s="43"/>
      <c r="M300" s="214" t="s">
        <v>19</v>
      </c>
      <c r="N300" s="215" t="s">
        <v>43</v>
      </c>
      <c r="O300" s="83"/>
      <c r="P300" s="216">
        <f>O300*H300</f>
        <v>0</v>
      </c>
      <c r="Q300" s="216">
        <v>4.0000000000000003E-05</v>
      </c>
      <c r="R300" s="216">
        <f>Q300*H300</f>
        <v>0.00072000000000000005</v>
      </c>
      <c r="S300" s="216">
        <v>0</v>
      </c>
      <c r="T300" s="217">
        <f>S300*H300</f>
        <v>0</v>
      </c>
      <c r="U300" s="37"/>
      <c r="V300" s="37"/>
      <c r="W300" s="37"/>
      <c r="X300" s="37"/>
      <c r="Y300" s="37"/>
      <c r="Z300" s="37"/>
      <c r="AA300" s="37"/>
      <c r="AB300" s="37"/>
      <c r="AC300" s="37"/>
      <c r="AD300" s="37"/>
      <c r="AE300" s="37"/>
      <c r="AR300" s="218" t="s">
        <v>208</v>
      </c>
      <c r="AT300" s="218" t="s">
        <v>126</v>
      </c>
      <c r="AU300" s="218" t="s">
        <v>80</v>
      </c>
      <c r="AY300" s="16" t="s">
        <v>124</v>
      </c>
      <c r="BE300" s="219">
        <f>IF(N300="základní",J300,0)</f>
        <v>0</v>
      </c>
      <c r="BF300" s="219">
        <f>IF(N300="snížená",J300,0)</f>
        <v>0</v>
      </c>
      <c r="BG300" s="219">
        <f>IF(N300="zákl. přenesená",J300,0)</f>
        <v>0</v>
      </c>
      <c r="BH300" s="219">
        <f>IF(N300="sníž. přenesená",J300,0)</f>
        <v>0</v>
      </c>
      <c r="BI300" s="219">
        <f>IF(N300="nulová",J300,0)</f>
        <v>0</v>
      </c>
      <c r="BJ300" s="16" t="s">
        <v>78</v>
      </c>
      <c r="BK300" s="219">
        <f>ROUND(I300*H300,2)</f>
        <v>0</v>
      </c>
      <c r="BL300" s="16" t="s">
        <v>208</v>
      </c>
      <c r="BM300" s="218" t="s">
        <v>515</v>
      </c>
    </row>
    <row r="301" s="2" customFormat="1">
      <c r="A301" s="37"/>
      <c r="B301" s="38"/>
      <c r="C301" s="39"/>
      <c r="D301" s="220" t="s">
        <v>133</v>
      </c>
      <c r="E301" s="39"/>
      <c r="F301" s="221" t="s">
        <v>516</v>
      </c>
      <c r="G301" s="39"/>
      <c r="H301" s="39"/>
      <c r="I301" s="222"/>
      <c r="J301" s="39"/>
      <c r="K301" s="39"/>
      <c r="L301" s="43"/>
      <c r="M301" s="223"/>
      <c r="N301" s="224"/>
      <c r="O301" s="83"/>
      <c r="P301" s="83"/>
      <c r="Q301" s="83"/>
      <c r="R301" s="83"/>
      <c r="S301" s="83"/>
      <c r="T301" s="84"/>
      <c r="U301" s="37"/>
      <c r="V301" s="37"/>
      <c r="W301" s="37"/>
      <c r="X301" s="37"/>
      <c r="Y301" s="37"/>
      <c r="Z301" s="37"/>
      <c r="AA301" s="37"/>
      <c r="AB301" s="37"/>
      <c r="AC301" s="37"/>
      <c r="AD301" s="37"/>
      <c r="AE301" s="37"/>
      <c r="AT301" s="16" t="s">
        <v>133</v>
      </c>
      <c r="AU301" s="16" t="s">
        <v>80</v>
      </c>
    </row>
    <row r="302" s="13" customFormat="1">
      <c r="A302" s="13"/>
      <c r="B302" s="225"/>
      <c r="C302" s="226"/>
      <c r="D302" s="227" t="s">
        <v>135</v>
      </c>
      <c r="E302" s="228" t="s">
        <v>19</v>
      </c>
      <c r="F302" s="229" t="s">
        <v>517</v>
      </c>
      <c r="G302" s="226"/>
      <c r="H302" s="230">
        <v>18</v>
      </c>
      <c r="I302" s="231"/>
      <c r="J302" s="226"/>
      <c r="K302" s="226"/>
      <c r="L302" s="232"/>
      <c r="M302" s="233"/>
      <c r="N302" s="234"/>
      <c r="O302" s="234"/>
      <c r="P302" s="234"/>
      <c r="Q302" s="234"/>
      <c r="R302" s="234"/>
      <c r="S302" s="234"/>
      <c r="T302" s="235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36" t="s">
        <v>135</v>
      </c>
      <c r="AU302" s="236" t="s">
        <v>80</v>
      </c>
      <c r="AV302" s="13" t="s">
        <v>80</v>
      </c>
      <c r="AW302" s="13" t="s">
        <v>33</v>
      </c>
      <c r="AX302" s="13" t="s">
        <v>78</v>
      </c>
      <c r="AY302" s="236" t="s">
        <v>124</v>
      </c>
    </row>
    <row r="303" s="2" customFormat="1" ht="16.5" customHeight="1">
      <c r="A303" s="37"/>
      <c r="B303" s="38"/>
      <c r="C303" s="237" t="s">
        <v>518</v>
      </c>
      <c r="D303" s="237" t="s">
        <v>174</v>
      </c>
      <c r="E303" s="238" t="s">
        <v>519</v>
      </c>
      <c r="F303" s="239" t="s">
        <v>520</v>
      </c>
      <c r="G303" s="240" t="s">
        <v>192</v>
      </c>
      <c r="H303" s="241">
        <v>3</v>
      </c>
      <c r="I303" s="242"/>
      <c r="J303" s="243">
        <f>ROUND(I303*H303,2)</f>
        <v>0</v>
      </c>
      <c r="K303" s="239" t="s">
        <v>130</v>
      </c>
      <c r="L303" s="244"/>
      <c r="M303" s="245" t="s">
        <v>19</v>
      </c>
      <c r="N303" s="246" t="s">
        <v>43</v>
      </c>
      <c r="O303" s="83"/>
      <c r="P303" s="216">
        <f>O303*H303</f>
        <v>0</v>
      </c>
      <c r="Q303" s="216">
        <v>0.00077999999999999999</v>
      </c>
      <c r="R303" s="216">
        <f>Q303*H303</f>
        <v>0.0023400000000000001</v>
      </c>
      <c r="S303" s="216">
        <v>0</v>
      </c>
      <c r="T303" s="217">
        <f>S303*H303</f>
        <v>0</v>
      </c>
      <c r="U303" s="37"/>
      <c r="V303" s="37"/>
      <c r="W303" s="37"/>
      <c r="X303" s="37"/>
      <c r="Y303" s="37"/>
      <c r="Z303" s="37"/>
      <c r="AA303" s="37"/>
      <c r="AB303" s="37"/>
      <c r="AC303" s="37"/>
      <c r="AD303" s="37"/>
      <c r="AE303" s="37"/>
      <c r="AR303" s="218" t="s">
        <v>295</v>
      </c>
      <c r="AT303" s="218" t="s">
        <v>174</v>
      </c>
      <c r="AU303" s="218" t="s">
        <v>80</v>
      </c>
      <c r="AY303" s="16" t="s">
        <v>124</v>
      </c>
      <c r="BE303" s="219">
        <f>IF(N303="základní",J303,0)</f>
        <v>0</v>
      </c>
      <c r="BF303" s="219">
        <f>IF(N303="snížená",J303,0)</f>
        <v>0</v>
      </c>
      <c r="BG303" s="219">
        <f>IF(N303="zákl. přenesená",J303,0)</f>
        <v>0</v>
      </c>
      <c r="BH303" s="219">
        <f>IF(N303="sníž. přenesená",J303,0)</f>
        <v>0</v>
      </c>
      <c r="BI303" s="219">
        <f>IF(N303="nulová",J303,0)</f>
        <v>0</v>
      </c>
      <c r="BJ303" s="16" t="s">
        <v>78</v>
      </c>
      <c r="BK303" s="219">
        <f>ROUND(I303*H303,2)</f>
        <v>0</v>
      </c>
      <c r="BL303" s="16" t="s">
        <v>208</v>
      </c>
      <c r="BM303" s="218" t="s">
        <v>521</v>
      </c>
    </row>
    <row r="304" s="13" customFormat="1">
      <c r="A304" s="13"/>
      <c r="B304" s="225"/>
      <c r="C304" s="226"/>
      <c r="D304" s="227" t="s">
        <v>135</v>
      </c>
      <c r="E304" s="228" t="s">
        <v>19</v>
      </c>
      <c r="F304" s="229" t="s">
        <v>141</v>
      </c>
      <c r="G304" s="226"/>
      <c r="H304" s="230">
        <v>3</v>
      </c>
      <c r="I304" s="231"/>
      <c r="J304" s="226"/>
      <c r="K304" s="226"/>
      <c r="L304" s="232"/>
      <c r="M304" s="233"/>
      <c r="N304" s="234"/>
      <c r="O304" s="234"/>
      <c r="P304" s="234"/>
      <c r="Q304" s="234"/>
      <c r="R304" s="234"/>
      <c r="S304" s="234"/>
      <c r="T304" s="235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36" t="s">
        <v>135</v>
      </c>
      <c r="AU304" s="236" t="s">
        <v>80</v>
      </c>
      <c r="AV304" s="13" t="s">
        <v>80</v>
      </c>
      <c r="AW304" s="13" t="s">
        <v>33</v>
      </c>
      <c r="AX304" s="13" t="s">
        <v>78</v>
      </c>
      <c r="AY304" s="236" t="s">
        <v>124</v>
      </c>
    </row>
    <row r="305" s="2" customFormat="1" ht="16.5" customHeight="1">
      <c r="A305" s="37"/>
      <c r="B305" s="38"/>
      <c r="C305" s="237" t="s">
        <v>522</v>
      </c>
      <c r="D305" s="237" t="s">
        <v>174</v>
      </c>
      <c r="E305" s="238" t="s">
        <v>523</v>
      </c>
      <c r="F305" s="239" t="s">
        <v>524</v>
      </c>
      <c r="G305" s="240" t="s">
        <v>192</v>
      </c>
      <c r="H305" s="241">
        <v>1</v>
      </c>
      <c r="I305" s="242"/>
      <c r="J305" s="243">
        <f>ROUND(I305*H305,2)</f>
        <v>0</v>
      </c>
      <c r="K305" s="239" t="s">
        <v>130</v>
      </c>
      <c r="L305" s="244"/>
      <c r="M305" s="245" t="s">
        <v>19</v>
      </c>
      <c r="N305" s="246" t="s">
        <v>43</v>
      </c>
      <c r="O305" s="83"/>
      <c r="P305" s="216">
        <f>O305*H305</f>
        <v>0</v>
      </c>
      <c r="Q305" s="216">
        <v>0.00091</v>
      </c>
      <c r="R305" s="216">
        <f>Q305*H305</f>
        <v>0.00091</v>
      </c>
      <c r="S305" s="216">
        <v>0</v>
      </c>
      <c r="T305" s="217">
        <f>S305*H305</f>
        <v>0</v>
      </c>
      <c r="U305" s="37"/>
      <c r="V305" s="37"/>
      <c r="W305" s="37"/>
      <c r="X305" s="37"/>
      <c r="Y305" s="37"/>
      <c r="Z305" s="37"/>
      <c r="AA305" s="37"/>
      <c r="AB305" s="37"/>
      <c r="AC305" s="37"/>
      <c r="AD305" s="37"/>
      <c r="AE305" s="37"/>
      <c r="AR305" s="218" t="s">
        <v>295</v>
      </c>
      <c r="AT305" s="218" t="s">
        <v>174</v>
      </c>
      <c r="AU305" s="218" t="s">
        <v>80</v>
      </c>
      <c r="AY305" s="16" t="s">
        <v>124</v>
      </c>
      <c r="BE305" s="219">
        <f>IF(N305="základní",J305,0)</f>
        <v>0</v>
      </c>
      <c r="BF305" s="219">
        <f>IF(N305="snížená",J305,0)</f>
        <v>0</v>
      </c>
      <c r="BG305" s="219">
        <f>IF(N305="zákl. přenesená",J305,0)</f>
        <v>0</v>
      </c>
      <c r="BH305" s="219">
        <f>IF(N305="sníž. přenesená",J305,0)</f>
        <v>0</v>
      </c>
      <c r="BI305" s="219">
        <f>IF(N305="nulová",J305,0)</f>
        <v>0</v>
      </c>
      <c r="BJ305" s="16" t="s">
        <v>78</v>
      </c>
      <c r="BK305" s="219">
        <f>ROUND(I305*H305,2)</f>
        <v>0</v>
      </c>
      <c r="BL305" s="16" t="s">
        <v>208</v>
      </c>
      <c r="BM305" s="218" t="s">
        <v>525</v>
      </c>
    </row>
    <row r="306" s="13" customFormat="1">
      <c r="A306" s="13"/>
      <c r="B306" s="225"/>
      <c r="C306" s="226"/>
      <c r="D306" s="227" t="s">
        <v>135</v>
      </c>
      <c r="E306" s="228" t="s">
        <v>19</v>
      </c>
      <c r="F306" s="229" t="s">
        <v>78</v>
      </c>
      <c r="G306" s="226"/>
      <c r="H306" s="230">
        <v>1</v>
      </c>
      <c r="I306" s="231"/>
      <c r="J306" s="226"/>
      <c r="K306" s="226"/>
      <c r="L306" s="232"/>
      <c r="M306" s="233"/>
      <c r="N306" s="234"/>
      <c r="O306" s="234"/>
      <c r="P306" s="234"/>
      <c r="Q306" s="234"/>
      <c r="R306" s="234"/>
      <c r="S306" s="234"/>
      <c r="T306" s="235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36" t="s">
        <v>135</v>
      </c>
      <c r="AU306" s="236" t="s">
        <v>80</v>
      </c>
      <c r="AV306" s="13" t="s">
        <v>80</v>
      </c>
      <c r="AW306" s="13" t="s">
        <v>33</v>
      </c>
      <c r="AX306" s="13" t="s">
        <v>78</v>
      </c>
      <c r="AY306" s="236" t="s">
        <v>124</v>
      </c>
    </row>
    <row r="307" s="2" customFormat="1" ht="16.5" customHeight="1">
      <c r="A307" s="37"/>
      <c r="B307" s="38"/>
      <c r="C307" s="237" t="s">
        <v>526</v>
      </c>
      <c r="D307" s="237" t="s">
        <v>174</v>
      </c>
      <c r="E307" s="238" t="s">
        <v>527</v>
      </c>
      <c r="F307" s="239" t="s">
        <v>528</v>
      </c>
      <c r="G307" s="240" t="s">
        <v>192</v>
      </c>
      <c r="H307" s="241">
        <v>13</v>
      </c>
      <c r="I307" s="242"/>
      <c r="J307" s="243">
        <f>ROUND(I307*H307,2)</f>
        <v>0</v>
      </c>
      <c r="K307" s="239" t="s">
        <v>130</v>
      </c>
      <c r="L307" s="244"/>
      <c r="M307" s="245" t="s">
        <v>19</v>
      </c>
      <c r="N307" s="246" t="s">
        <v>43</v>
      </c>
      <c r="O307" s="83"/>
      <c r="P307" s="216">
        <f>O307*H307</f>
        <v>0</v>
      </c>
      <c r="Q307" s="216">
        <v>0.0011999999999999999</v>
      </c>
      <c r="R307" s="216">
        <f>Q307*H307</f>
        <v>0.015599999999999999</v>
      </c>
      <c r="S307" s="216">
        <v>0</v>
      </c>
      <c r="T307" s="217">
        <f>S307*H307</f>
        <v>0</v>
      </c>
      <c r="U307" s="37"/>
      <c r="V307" s="37"/>
      <c r="W307" s="37"/>
      <c r="X307" s="37"/>
      <c r="Y307" s="37"/>
      <c r="Z307" s="37"/>
      <c r="AA307" s="37"/>
      <c r="AB307" s="37"/>
      <c r="AC307" s="37"/>
      <c r="AD307" s="37"/>
      <c r="AE307" s="37"/>
      <c r="AR307" s="218" t="s">
        <v>295</v>
      </c>
      <c r="AT307" s="218" t="s">
        <v>174</v>
      </c>
      <c r="AU307" s="218" t="s">
        <v>80</v>
      </c>
      <c r="AY307" s="16" t="s">
        <v>124</v>
      </c>
      <c r="BE307" s="219">
        <f>IF(N307="základní",J307,0)</f>
        <v>0</v>
      </c>
      <c r="BF307" s="219">
        <f>IF(N307="snížená",J307,0)</f>
        <v>0</v>
      </c>
      <c r="BG307" s="219">
        <f>IF(N307="zákl. přenesená",J307,0)</f>
        <v>0</v>
      </c>
      <c r="BH307" s="219">
        <f>IF(N307="sníž. přenesená",J307,0)</f>
        <v>0</v>
      </c>
      <c r="BI307" s="219">
        <f>IF(N307="nulová",J307,0)</f>
        <v>0</v>
      </c>
      <c r="BJ307" s="16" t="s">
        <v>78</v>
      </c>
      <c r="BK307" s="219">
        <f>ROUND(I307*H307,2)</f>
        <v>0</v>
      </c>
      <c r="BL307" s="16" t="s">
        <v>208</v>
      </c>
      <c r="BM307" s="218" t="s">
        <v>529</v>
      </c>
    </row>
    <row r="308" s="13" customFormat="1">
      <c r="A308" s="13"/>
      <c r="B308" s="225"/>
      <c r="C308" s="226"/>
      <c r="D308" s="227" t="s">
        <v>135</v>
      </c>
      <c r="E308" s="228" t="s">
        <v>19</v>
      </c>
      <c r="F308" s="229" t="s">
        <v>530</v>
      </c>
      <c r="G308" s="226"/>
      <c r="H308" s="230">
        <v>13</v>
      </c>
      <c r="I308" s="231"/>
      <c r="J308" s="226"/>
      <c r="K308" s="226"/>
      <c r="L308" s="232"/>
      <c r="M308" s="233"/>
      <c r="N308" s="234"/>
      <c r="O308" s="234"/>
      <c r="P308" s="234"/>
      <c r="Q308" s="234"/>
      <c r="R308" s="234"/>
      <c r="S308" s="234"/>
      <c r="T308" s="235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36" t="s">
        <v>135</v>
      </c>
      <c r="AU308" s="236" t="s">
        <v>80</v>
      </c>
      <c r="AV308" s="13" t="s">
        <v>80</v>
      </c>
      <c r="AW308" s="13" t="s">
        <v>33</v>
      </c>
      <c r="AX308" s="13" t="s">
        <v>78</v>
      </c>
      <c r="AY308" s="236" t="s">
        <v>124</v>
      </c>
    </row>
    <row r="309" s="2" customFormat="1" ht="16.5" customHeight="1">
      <c r="A309" s="37"/>
      <c r="B309" s="38"/>
      <c r="C309" s="237" t="s">
        <v>531</v>
      </c>
      <c r="D309" s="237" t="s">
        <v>174</v>
      </c>
      <c r="E309" s="238" t="s">
        <v>532</v>
      </c>
      <c r="F309" s="239" t="s">
        <v>533</v>
      </c>
      <c r="G309" s="240" t="s">
        <v>192</v>
      </c>
      <c r="H309" s="241">
        <v>1</v>
      </c>
      <c r="I309" s="242"/>
      <c r="J309" s="243">
        <f>ROUND(I309*H309,2)</f>
        <v>0</v>
      </c>
      <c r="K309" s="239" t="s">
        <v>130</v>
      </c>
      <c r="L309" s="244"/>
      <c r="M309" s="245" t="s">
        <v>19</v>
      </c>
      <c r="N309" s="246" t="s">
        <v>43</v>
      </c>
      <c r="O309" s="83"/>
      <c r="P309" s="216">
        <f>O309*H309</f>
        <v>0</v>
      </c>
      <c r="Q309" s="216">
        <v>0.0015</v>
      </c>
      <c r="R309" s="216">
        <f>Q309*H309</f>
        <v>0.0015</v>
      </c>
      <c r="S309" s="216">
        <v>0</v>
      </c>
      <c r="T309" s="217">
        <f>S309*H309</f>
        <v>0</v>
      </c>
      <c r="U309" s="37"/>
      <c r="V309" s="37"/>
      <c r="W309" s="37"/>
      <c r="X309" s="37"/>
      <c r="Y309" s="37"/>
      <c r="Z309" s="37"/>
      <c r="AA309" s="37"/>
      <c r="AB309" s="37"/>
      <c r="AC309" s="37"/>
      <c r="AD309" s="37"/>
      <c r="AE309" s="37"/>
      <c r="AR309" s="218" t="s">
        <v>295</v>
      </c>
      <c r="AT309" s="218" t="s">
        <v>174</v>
      </c>
      <c r="AU309" s="218" t="s">
        <v>80</v>
      </c>
      <c r="AY309" s="16" t="s">
        <v>124</v>
      </c>
      <c r="BE309" s="219">
        <f>IF(N309="základní",J309,0)</f>
        <v>0</v>
      </c>
      <c r="BF309" s="219">
        <f>IF(N309="snížená",J309,0)</f>
        <v>0</v>
      </c>
      <c r="BG309" s="219">
        <f>IF(N309="zákl. přenesená",J309,0)</f>
        <v>0</v>
      </c>
      <c r="BH309" s="219">
        <f>IF(N309="sníž. přenesená",J309,0)</f>
        <v>0</v>
      </c>
      <c r="BI309" s="219">
        <f>IF(N309="nulová",J309,0)</f>
        <v>0</v>
      </c>
      <c r="BJ309" s="16" t="s">
        <v>78</v>
      </c>
      <c r="BK309" s="219">
        <f>ROUND(I309*H309,2)</f>
        <v>0</v>
      </c>
      <c r="BL309" s="16" t="s">
        <v>208</v>
      </c>
      <c r="BM309" s="218" t="s">
        <v>534</v>
      </c>
    </row>
    <row r="310" s="13" customFormat="1">
      <c r="A310" s="13"/>
      <c r="B310" s="225"/>
      <c r="C310" s="226"/>
      <c r="D310" s="227" t="s">
        <v>135</v>
      </c>
      <c r="E310" s="228" t="s">
        <v>19</v>
      </c>
      <c r="F310" s="229" t="s">
        <v>78</v>
      </c>
      <c r="G310" s="226"/>
      <c r="H310" s="230">
        <v>1</v>
      </c>
      <c r="I310" s="231"/>
      <c r="J310" s="226"/>
      <c r="K310" s="226"/>
      <c r="L310" s="232"/>
      <c r="M310" s="233"/>
      <c r="N310" s="234"/>
      <c r="O310" s="234"/>
      <c r="P310" s="234"/>
      <c r="Q310" s="234"/>
      <c r="R310" s="234"/>
      <c r="S310" s="234"/>
      <c r="T310" s="235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36" t="s">
        <v>135</v>
      </c>
      <c r="AU310" s="236" t="s">
        <v>80</v>
      </c>
      <c r="AV310" s="13" t="s">
        <v>80</v>
      </c>
      <c r="AW310" s="13" t="s">
        <v>33</v>
      </c>
      <c r="AX310" s="13" t="s">
        <v>78</v>
      </c>
      <c r="AY310" s="236" t="s">
        <v>124</v>
      </c>
    </row>
    <row r="311" s="2" customFormat="1" ht="16.5" customHeight="1">
      <c r="A311" s="37"/>
      <c r="B311" s="38"/>
      <c r="C311" s="207" t="s">
        <v>535</v>
      </c>
      <c r="D311" s="207" t="s">
        <v>126</v>
      </c>
      <c r="E311" s="208" t="s">
        <v>536</v>
      </c>
      <c r="F311" s="209" t="s">
        <v>537</v>
      </c>
      <c r="G311" s="210" t="s">
        <v>192</v>
      </c>
      <c r="H311" s="211">
        <v>7</v>
      </c>
      <c r="I311" s="212"/>
      <c r="J311" s="213">
        <f>ROUND(I311*H311,2)</f>
        <v>0</v>
      </c>
      <c r="K311" s="209" t="s">
        <v>130</v>
      </c>
      <c r="L311" s="43"/>
      <c r="M311" s="214" t="s">
        <v>19</v>
      </c>
      <c r="N311" s="215" t="s">
        <v>43</v>
      </c>
      <c r="O311" s="83"/>
      <c r="P311" s="216">
        <f>O311*H311</f>
        <v>0</v>
      </c>
      <c r="Q311" s="216">
        <v>8.0000000000000007E-05</v>
      </c>
      <c r="R311" s="216">
        <f>Q311*H311</f>
        <v>0.00056000000000000006</v>
      </c>
      <c r="S311" s="216">
        <v>0</v>
      </c>
      <c r="T311" s="217">
        <f>S311*H311</f>
        <v>0</v>
      </c>
      <c r="U311" s="37"/>
      <c r="V311" s="37"/>
      <c r="W311" s="37"/>
      <c r="X311" s="37"/>
      <c r="Y311" s="37"/>
      <c r="Z311" s="37"/>
      <c r="AA311" s="37"/>
      <c r="AB311" s="37"/>
      <c r="AC311" s="37"/>
      <c r="AD311" s="37"/>
      <c r="AE311" s="37"/>
      <c r="AR311" s="218" t="s">
        <v>208</v>
      </c>
      <c r="AT311" s="218" t="s">
        <v>126</v>
      </c>
      <c r="AU311" s="218" t="s">
        <v>80</v>
      </c>
      <c r="AY311" s="16" t="s">
        <v>124</v>
      </c>
      <c r="BE311" s="219">
        <f>IF(N311="základní",J311,0)</f>
        <v>0</v>
      </c>
      <c r="BF311" s="219">
        <f>IF(N311="snížená",J311,0)</f>
        <v>0</v>
      </c>
      <c r="BG311" s="219">
        <f>IF(N311="zákl. přenesená",J311,0)</f>
        <v>0</v>
      </c>
      <c r="BH311" s="219">
        <f>IF(N311="sníž. přenesená",J311,0)</f>
        <v>0</v>
      </c>
      <c r="BI311" s="219">
        <f>IF(N311="nulová",J311,0)</f>
        <v>0</v>
      </c>
      <c r="BJ311" s="16" t="s">
        <v>78</v>
      </c>
      <c r="BK311" s="219">
        <f>ROUND(I311*H311,2)</f>
        <v>0</v>
      </c>
      <c r="BL311" s="16" t="s">
        <v>208</v>
      </c>
      <c r="BM311" s="218" t="s">
        <v>538</v>
      </c>
    </row>
    <row r="312" s="2" customFormat="1">
      <c r="A312" s="37"/>
      <c r="B312" s="38"/>
      <c r="C312" s="39"/>
      <c r="D312" s="220" t="s">
        <v>133</v>
      </c>
      <c r="E312" s="39"/>
      <c r="F312" s="221" t="s">
        <v>539</v>
      </c>
      <c r="G312" s="39"/>
      <c r="H312" s="39"/>
      <c r="I312" s="222"/>
      <c r="J312" s="39"/>
      <c r="K312" s="39"/>
      <c r="L312" s="43"/>
      <c r="M312" s="223"/>
      <c r="N312" s="224"/>
      <c r="O312" s="83"/>
      <c r="P312" s="83"/>
      <c r="Q312" s="83"/>
      <c r="R312" s="83"/>
      <c r="S312" s="83"/>
      <c r="T312" s="84"/>
      <c r="U312" s="37"/>
      <c r="V312" s="37"/>
      <c r="W312" s="37"/>
      <c r="X312" s="37"/>
      <c r="Y312" s="37"/>
      <c r="Z312" s="37"/>
      <c r="AA312" s="37"/>
      <c r="AB312" s="37"/>
      <c r="AC312" s="37"/>
      <c r="AD312" s="37"/>
      <c r="AE312" s="37"/>
      <c r="AT312" s="16" t="s">
        <v>133</v>
      </c>
      <c r="AU312" s="16" t="s">
        <v>80</v>
      </c>
    </row>
    <row r="313" s="13" customFormat="1">
      <c r="A313" s="13"/>
      <c r="B313" s="225"/>
      <c r="C313" s="226"/>
      <c r="D313" s="227" t="s">
        <v>135</v>
      </c>
      <c r="E313" s="228" t="s">
        <v>19</v>
      </c>
      <c r="F313" s="229" t="s">
        <v>162</v>
      </c>
      <c r="G313" s="226"/>
      <c r="H313" s="230">
        <v>7</v>
      </c>
      <c r="I313" s="231"/>
      <c r="J313" s="226"/>
      <c r="K313" s="226"/>
      <c r="L313" s="232"/>
      <c r="M313" s="233"/>
      <c r="N313" s="234"/>
      <c r="O313" s="234"/>
      <c r="P313" s="234"/>
      <c r="Q313" s="234"/>
      <c r="R313" s="234"/>
      <c r="S313" s="234"/>
      <c r="T313" s="235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36" t="s">
        <v>135</v>
      </c>
      <c r="AU313" s="236" t="s">
        <v>80</v>
      </c>
      <c r="AV313" s="13" t="s">
        <v>80</v>
      </c>
      <c r="AW313" s="13" t="s">
        <v>33</v>
      </c>
      <c r="AX313" s="13" t="s">
        <v>78</v>
      </c>
      <c r="AY313" s="236" t="s">
        <v>124</v>
      </c>
    </row>
    <row r="314" s="2" customFormat="1" ht="16.5" customHeight="1">
      <c r="A314" s="37"/>
      <c r="B314" s="38"/>
      <c r="C314" s="207" t="s">
        <v>540</v>
      </c>
      <c r="D314" s="207" t="s">
        <v>126</v>
      </c>
      <c r="E314" s="208" t="s">
        <v>541</v>
      </c>
      <c r="F314" s="209" t="s">
        <v>542</v>
      </c>
      <c r="G314" s="210" t="s">
        <v>192</v>
      </c>
      <c r="H314" s="211">
        <v>9</v>
      </c>
      <c r="I314" s="212"/>
      <c r="J314" s="213">
        <f>ROUND(I314*H314,2)</f>
        <v>0</v>
      </c>
      <c r="K314" s="209" t="s">
        <v>130</v>
      </c>
      <c r="L314" s="43"/>
      <c r="M314" s="214" t="s">
        <v>19</v>
      </c>
      <c r="N314" s="215" t="s">
        <v>43</v>
      </c>
      <c r="O314" s="83"/>
      <c r="P314" s="216">
        <f>O314*H314</f>
        <v>0</v>
      </c>
      <c r="Q314" s="216">
        <v>0.00014999999999999999</v>
      </c>
      <c r="R314" s="216">
        <f>Q314*H314</f>
        <v>0.0013499999999999999</v>
      </c>
      <c r="S314" s="216">
        <v>0</v>
      </c>
      <c r="T314" s="217">
        <f>S314*H314</f>
        <v>0</v>
      </c>
      <c r="U314" s="37"/>
      <c r="V314" s="37"/>
      <c r="W314" s="37"/>
      <c r="X314" s="37"/>
      <c r="Y314" s="37"/>
      <c r="Z314" s="37"/>
      <c r="AA314" s="37"/>
      <c r="AB314" s="37"/>
      <c r="AC314" s="37"/>
      <c r="AD314" s="37"/>
      <c r="AE314" s="37"/>
      <c r="AR314" s="218" t="s">
        <v>208</v>
      </c>
      <c r="AT314" s="218" t="s">
        <v>126</v>
      </c>
      <c r="AU314" s="218" t="s">
        <v>80</v>
      </c>
      <c r="AY314" s="16" t="s">
        <v>124</v>
      </c>
      <c r="BE314" s="219">
        <f>IF(N314="základní",J314,0)</f>
        <v>0</v>
      </c>
      <c r="BF314" s="219">
        <f>IF(N314="snížená",J314,0)</f>
        <v>0</v>
      </c>
      <c r="BG314" s="219">
        <f>IF(N314="zákl. přenesená",J314,0)</f>
        <v>0</v>
      </c>
      <c r="BH314" s="219">
        <f>IF(N314="sníž. přenesená",J314,0)</f>
        <v>0</v>
      </c>
      <c r="BI314" s="219">
        <f>IF(N314="nulová",J314,0)</f>
        <v>0</v>
      </c>
      <c r="BJ314" s="16" t="s">
        <v>78</v>
      </c>
      <c r="BK314" s="219">
        <f>ROUND(I314*H314,2)</f>
        <v>0</v>
      </c>
      <c r="BL314" s="16" t="s">
        <v>208</v>
      </c>
      <c r="BM314" s="218" t="s">
        <v>543</v>
      </c>
    </row>
    <row r="315" s="2" customFormat="1">
      <c r="A315" s="37"/>
      <c r="B315" s="38"/>
      <c r="C315" s="39"/>
      <c r="D315" s="220" t="s">
        <v>133</v>
      </c>
      <c r="E315" s="39"/>
      <c r="F315" s="221" t="s">
        <v>544</v>
      </c>
      <c r="G315" s="39"/>
      <c r="H315" s="39"/>
      <c r="I315" s="222"/>
      <c r="J315" s="39"/>
      <c r="K315" s="39"/>
      <c r="L315" s="43"/>
      <c r="M315" s="223"/>
      <c r="N315" s="224"/>
      <c r="O315" s="83"/>
      <c r="P315" s="83"/>
      <c r="Q315" s="83"/>
      <c r="R315" s="83"/>
      <c r="S315" s="83"/>
      <c r="T315" s="84"/>
      <c r="U315" s="37"/>
      <c r="V315" s="37"/>
      <c r="W315" s="37"/>
      <c r="X315" s="37"/>
      <c r="Y315" s="37"/>
      <c r="Z315" s="37"/>
      <c r="AA315" s="37"/>
      <c r="AB315" s="37"/>
      <c r="AC315" s="37"/>
      <c r="AD315" s="37"/>
      <c r="AE315" s="37"/>
      <c r="AT315" s="16" t="s">
        <v>133</v>
      </c>
      <c r="AU315" s="16" t="s">
        <v>80</v>
      </c>
    </row>
    <row r="316" s="13" customFormat="1">
      <c r="A316" s="13"/>
      <c r="B316" s="225"/>
      <c r="C316" s="226"/>
      <c r="D316" s="227" t="s">
        <v>135</v>
      </c>
      <c r="E316" s="228" t="s">
        <v>19</v>
      </c>
      <c r="F316" s="229" t="s">
        <v>173</v>
      </c>
      <c r="G316" s="226"/>
      <c r="H316" s="230">
        <v>9</v>
      </c>
      <c r="I316" s="231"/>
      <c r="J316" s="226"/>
      <c r="K316" s="226"/>
      <c r="L316" s="232"/>
      <c r="M316" s="233"/>
      <c r="N316" s="234"/>
      <c r="O316" s="234"/>
      <c r="P316" s="234"/>
      <c r="Q316" s="234"/>
      <c r="R316" s="234"/>
      <c r="S316" s="234"/>
      <c r="T316" s="235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36" t="s">
        <v>135</v>
      </c>
      <c r="AU316" s="236" t="s">
        <v>80</v>
      </c>
      <c r="AV316" s="13" t="s">
        <v>80</v>
      </c>
      <c r="AW316" s="13" t="s">
        <v>33</v>
      </c>
      <c r="AX316" s="13" t="s">
        <v>78</v>
      </c>
      <c r="AY316" s="236" t="s">
        <v>124</v>
      </c>
    </row>
    <row r="317" s="2" customFormat="1" ht="16.5" customHeight="1">
      <c r="A317" s="37"/>
      <c r="B317" s="38"/>
      <c r="C317" s="207" t="s">
        <v>545</v>
      </c>
      <c r="D317" s="207" t="s">
        <v>126</v>
      </c>
      <c r="E317" s="208" t="s">
        <v>546</v>
      </c>
      <c r="F317" s="209" t="s">
        <v>547</v>
      </c>
      <c r="G317" s="210" t="s">
        <v>192</v>
      </c>
      <c r="H317" s="211">
        <v>8</v>
      </c>
      <c r="I317" s="212"/>
      <c r="J317" s="213">
        <f>ROUND(I317*H317,2)</f>
        <v>0</v>
      </c>
      <c r="K317" s="209" t="s">
        <v>130</v>
      </c>
      <c r="L317" s="43"/>
      <c r="M317" s="214" t="s">
        <v>19</v>
      </c>
      <c r="N317" s="215" t="s">
        <v>43</v>
      </c>
      <c r="O317" s="83"/>
      <c r="P317" s="216">
        <f>O317*H317</f>
        <v>0</v>
      </c>
      <c r="Q317" s="216">
        <v>3.0000000000000001E-05</v>
      </c>
      <c r="R317" s="216">
        <f>Q317*H317</f>
        <v>0.00024000000000000001</v>
      </c>
      <c r="S317" s="216">
        <v>0</v>
      </c>
      <c r="T317" s="217">
        <f>S317*H317</f>
        <v>0</v>
      </c>
      <c r="U317" s="37"/>
      <c r="V317" s="37"/>
      <c r="W317" s="37"/>
      <c r="X317" s="37"/>
      <c r="Y317" s="37"/>
      <c r="Z317" s="37"/>
      <c r="AA317" s="37"/>
      <c r="AB317" s="37"/>
      <c r="AC317" s="37"/>
      <c r="AD317" s="37"/>
      <c r="AE317" s="37"/>
      <c r="AR317" s="218" t="s">
        <v>208</v>
      </c>
      <c r="AT317" s="218" t="s">
        <v>126</v>
      </c>
      <c r="AU317" s="218" t="s">
        <v>80</v>
      </c>
      <c r="AY317" s="16" t="s">
        <v>124</v>
      </c>
      <c r="BE317" s="219">
        <f>IF(N317="základní",J317,0)</f>
        <v>0</v>
      </c>
      <c r="BF317" s="219">
        <f>IF(N317="snížená",J317,0)</f>
        <v>0</v>
      </c>
      <c r="BG317" s="219">
        <f>IF(N317="zákl. přenesená",J317,0)</f>
        <v>0</v>
      </c>
      <c r="BH317" s="219">
        <f>IF(N317="sníž. přenesená",J317,0)</f>
        <v>0</v>
      </c>
      <c r="BI317" s="219">
        <f>IF(N317="nulová",J317,0)</f>
        <v>0</v>
      </c>
      <c r="BJ317" s="16" t="s">
        <v>78</v>
      </c>
      <c r="BK317" s="219">
        <f>ROUND(I317*H317,2)</f>
        <v>0</v>
      </c>
      <c r="BL317" s="16" t="s">
        <v>208</v>
      </c>
      <c r="BM317" s="218" t="s">
        <v>548</v>
      </c>
    </row>
    <row r="318" s="2" customFormat="1">
      <c r="A318" s="37"/>
      <c r="B318" s="38"/>
      <c r="C318" s="39"/>
      <c r="D318" s="220" t="s">
        <v>133</v>
      </c>
      <c r="E318" s="39"/>
      <c r="F318" s="221" t="s">
        <v>549</v>
      </c>
      <c r="G318" s="39"/>
      <c r="H318" s="39"/>
      <c r="I318" s="222"/>
      <c r="J318" s="39"/>
      <c r="K318" s="39"/>
      <c r="L318" s="43"/>
      <c r="M318" s="223"/>
      <c r="N318" s="224"/>
      <c r="O318" s="83"/>
      <c r="P318" s="83"/>
      <c r="Q318" s="83"/>
      <c r="R318" s="83"/>
      <c r="S318" s="83"/>
      <c r="T318" s="84"/>
      <c r="U318" s="37"/>
      <c r="V318" s="37"/>
      <c r="W318" s="37"/>
      <c r="X318" s="37"/>
      <c r="Y318" s="37"/>
      <c r="Z318" s="37"/>
      <c r="AA318" s="37"/>
      <c r="AB318" s="37"/>
      <c r="AC318" s="37"/>
      <c r="AD318" s="37"/>
      <c r="AE318" s="37"/>
      <c r="AT318" s="16" t="s">
        <v>133</v>
      </c>
      <c r="AU318" s="16" t="s">
        <v>80</v>
      </c>
    </row>
    <row r="319" s="13" customFormat="1">
      <c r="A319" s="13"/>
      <c r="B319" s="225"/>
      <c r="C319" s="226"/>
      <c r="D319" s="227" t="s">
        <v>135</v>
      </c>
      <c r="E319" s="228" t="s">
        <v>19</v>
      </c>
      <c r="F319" s="229" t="s">
        <v>167</v>
      </c>
      <c r="G319" s="226"/>
      <c r="H319" s="230">
        <v>8</v>
      </c>
      <c r="I319" s="231"/>
      <c r="J319" s="226"/>
      <c r="K319" s="226"/>
      <c r="L319" s="232"/>
      <c r="M319" s="233"/>
      <c r="N319" s="234"/>
      <c r="O319" s="234"/>
      <c r="P319" s="234"/>
      <c r="Q319" s="234"/>
      <c r="R319" s="234"/>
      <c r="S319" s="234"/>
      <c r="T319" s="235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36" t="s">
        <v>135</v>
      </c>
      <c r="AU319" s="236" t="s">
        <v>80</v>
      </c>
      <c r="AV319" s="13" t="s">
        <v>80</v>
      </c>
      <c r="AW319" s="13" t="s">
        <v>33</v>
      </c>
      <c r="AX319" s="13" t="s">
        <v>78</v>
      </c>
      <c r="AY319" s="236" t="s">
        <v>124</v>
      </c>
    </row>
    <row r="320" s="2" customFormat="1" ht="16.5" customHeight="1">
      <c r="A320" s="37"/>
      <c r="B320" s="38"/>
      <c r="C320" s="237" t="s">
        <v>550</v>
      </c>
      <c r="D320" s="237" t="s">
        <v>174</v>
      </c>
      <c r="E320" s="238" t="s">
        <v>551</v>
      </c>
      <c r="F320" s="239" t="s">
        <v>552</v>
      </c>
      <c r="G320" s="240" t="s">
        <v>192</v>
      </c>
      <c r="H320" s="241">
        <v>8</v>
      </c>
      <c r="I320" s="242"/>
      <c r="J320" s="243">
        <f>ROUND(I320*H320,2)</f>
        <v>0</v>
      </c>
      <c r="K320" s="239" t="s">
        <v>130</v>
      </c>
      <c r="L320" s="244"/>
      <c r="M320" s="245" t="s">
        <v>19</v>
      </c>
      <c r="N320" s="246" t="s">
        <v>43</v>
      </c>
      <c r="O320" s="83"/>
      <c r="P320" s="216">
        <f>O320*H320</f>
        <v>0</v>
      </c>
      <c r="Q320" s="216">
        <v>0.00139</v>
      </c>
      <c r="R320" s="216">
        <f>Q320*H320</f>
        <v>0.01112</v>
      </c>
      <c r="S320" s="216">
        <v>0</v>
      </c>
      <c r="T320" s="217">
        <f>S320*H320</f>
        <v>0</v>
      </c>
      <c r="U320" s="37"/>
      <c r="V320" s="37"/>
      <c r="W320" s="37"/>
      <c r="X320" s="37"/>
      <c r="Y320" s="37"/>
      <c r="Z320" s="37"/>
      <c r="AA320" s="37"/>
      <c r="AB320" s="37"/>
      <c r="AC320" s="37"/>
      <c r="AD320" s="37"/>
      <c r="AE320" s="37"/>
      <c r="AR320" s="218" t="s">
        <v>295</v>
      </c>
      <c r="AT320" s="218" t="s">
        <v>174</v>
      </c>
      <c r="AU320" s="218" t="s">
        <v>80</v>
      </c>
      <c r="AY320" s="16" t="s">
        <v>124</v>
      </c>
      <c r="BE320" s="219">
        <f>IF(N320="základní",J320,0)</f>
        <v>0</v>
      </c>
      <c r="BF320" s="219">
        <f>IF(N320="snížená",J320,0)</f>
        <v>0</v>
      </c>
      <c r="BG320" s="219">
        <f>IF(N320="zákl. přenesená",J320,0)</f>
        <v>0</v>
      </c>
      <c r="BH320" s="219">
        <f>IF(N320="sníž. přenesená",J320,0)</f>
        <v>0</v>
      </c>
      <c r="BI320" s="219">
        <f>IF(N320="nulová",J320,0)</f>
        <v>0</v>
      </c>
      <c r="BJ320" s="16" t="s">
        <v>78</v>
      </c>
      <c r="BK320" s="219">
        <f>ROUND(I320*H320,2)</f>
        <v>0</v>
      </c>
      <c r="BL320" s="16" t="s">
        <v>208</v>
      </c>
      <c r="BM320" s="218" t="s">
        <v>553</v>
      </c>
    </row>
    <row r="321" s="13" customFormat="1">
      <c r="A321" s="13"/>
      <c r="B321" s="225"/>
      <c r="C321" s="226"/>
      <c r="D321" s="227" t="s">
        <v>135</v>
      </c>
      <c r="E321" s="228" t="s">
        <v>19</v>
      </c>
      <c r="F321" s="229" t="s">
        <v>167</v>
      </c>
      <c r="G321" s="226"/>
      <c r="H321" s="230">
        <v>8</v>
      </c>
      <c r="I321" s="231"/>
      <c r="J321" s="226"/>
      <c r="K321" s="226"/>
      <c r="L321" s="232"/>
      <c r="M321" s="233"/>
      <c r="N321" s="234"/>
      <c r="O321" s="234"/>
      <c r="P321" s="234"/>
      <c r="Q321" s="234"/>
      <c r="R321" s="234"/>
      <c r="S321" s="234"/>
      <c r="T321" s="235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36" t="s">
        <v>135</v>
      </c>
      <c r="AU321" s="236" t="s">
        <v>80</v>
      </c>
      <c r="AV321" s="13" t="s">
        <v>80</v>
      </c>
      <c r="AW321" s="13" t="s">
        <v>33</v>
      </c>
      <c r="AX321" s="13" t="s">
        <v>78</v>
      </c>
      <c r="AY321" s="236" t="s">
        <v>124</v>
      </c>
    </row>
    <row r="322" s="2" customFormat="1" ht="16.5" customHeight="1">
      <c r="A322" s="37"/>
      <c r="B322" s="38"/>
      <c r="C322" s="207" t="s">
        <v>554</v>
      </c>
      <c r="D322" s="207" t="s">
        <v>126</v>
      </c>
      <c r="E322" s="208" t="s">
        <v>555</v>
      </c>
      <c r="F322" s="209" t="s">
        <v>556</v>
      </c>
      <c r="G322" s="210" t="s">
        <v>291</v>
      </c>
      <c r="H322" s="211">
        <v>1781</v>
      </c>
      <c r="I322" s="212"/>
      <c r="J322" s="213">
        <f>ROUND(I322*H322,2)</f>
        <v>0</v>
      </c>
      <c r="K322" s="209" t="s">
        <v>130</v>
      </c>
      <c r="L322" s="43"/>
      <c r="M322" s="214" t="s">
        <v>19</v>
      </c>
      <c r="N322" s="215" t="s">
        <v>43</v>
      </c>
      <c r="O322" s="83"/>
      <c r="P322" s="216">
        <f>O322*H322</f>
        <v>0</v>
      </c>
      <c r="Q322" s="216">
        <v>0</v>
      </c>
      <c r="R322" s="216">
        <f>Q322*H322</f>
        <v>0</v>
      </c>
      <c r="S322" s="216">
        <v>0</v>
      </c>
      <c r="T322" s="217">
        <f>S322*H322</f>
        <v>0</v>
      </c>
      <c r="U322" s="37"/>
      <c r="V322" s="37"/>
      <c r="W322" s="37"/>
      <c r="X322" s="37"/>
      <c r="Y322" s="37"/>
      <c r="Z322" s="37"/>
      <c r="AA322" s="37"/>
      <c r="AB322" s="37"/>
      <c r="AC322" s="37"/>
      <c r="AD322" s="37"/>
      <c r="AE322" s="37"/>
      <c r="AR322" s="218" t="s">
        <v>208</v>
      </c>
      <c r="AT322" s="218" t="s">
        <v>126</v>
      </c>
      <c r="AU322" s="218" t="s">
        <v>80</v>
      </c>
      <c r="AY322" s="16" t="s">
        <v>124</v>
      </c>
      <c r="BE322" s="219">
        <f>IF(N322="základní",J322,0)</f>
        <v>0</v>
      </c>
      <c r="BF322" s="219">
        <f>IF(N322="snížená",J322,0)</f>
        <v>0</v>
      </c>
      <c r="BG322" s="219">
        <f>IF(N322="zákl. přenesená",J322,0)</f>
        <v>0</v>
      </c>
      <c r="BH322" s="219">
        <f>IF(N322="sníž. přenesená",J322,0)</f>
        <v>0</v>
      </c>
      <c r="BI322" s="219">
        <f>IF(N322="nulová",J322,0)</f>
        <v>0</v>
      </c>
      <c r="BJ322" s="16" t="s">
        <v>78</v>
      </c>
      <c r="BK322" s="219">
        <f>ROUND(I322*H322,2)</f>
        <v>0</v>
      </c>
      <c r="BL322" s="16" t="s">
        <v>208</v>
      </c>
      <c r="BM322" s="218" t="s">
        <v>557</v>
      </c>
    </row>
    <row r="323" s="2" customFormat="1">
      <c r="A323" s="37"/>
      <c r="B323" s="38"/>
      <c r="C323" s="39"/>
      <c r="D323" s="220" t="s">
        <v>133</v>
      </c>
      <c r="E323" s="39"/>
      <c r="F323" s="221" t="s">
        <v>558</v>
      </c>
      <c r="G323" s="39"/>
      <c r="H323" s="39"/>
      <c r="I323" s="222"/>
      <c r="J323" s="39"/>
      <c r="K323" s="39"/>
      <c r="L323" s="43"/>
      <c r="M323" s="223"/>
      <c r="N323" s="224"/>
      <c r="O323" s="83"/>
      <c r="P323" s="83"/>
      <c r="Q323" s="83"/>
      <c r="R323" s="83"/>
      <c r="S323" s="83"/>
      <c r="T323" s="84"/>
      <c r="U323" s="37"/>
      <c r="V323" s="37"/>
      <c r="W323" s="37"/>
      <c r="X323" s="37"/>
      <c r="Y323" s="37"/>
      <c r="Z323" s="37"/>
      <c r="AA323" s="37"/>
      <c r="AB323" s="37"/>
      <c r="AC323" s="37"/>
      <c r="AD323" s="37"/>
      <c r="AE323" s="37"/>
      <c r="AT323" s="16" t="s">
        <v>133</v>
      </c>
      <c r="AU323" s="16" t="s">
        <v>80</v>
      </c>
    </row>
    <row r="324" s="13" customFormat="1">
      <c r="A324" s="13"/>
      <c r="B324" s="225"/>
      <c r="C324" s="226"/>
      <c r="D324" s="227" t="s">
        <v>135</v>
      </c>
      <c r="E324" s="228" t="s">
        <v>19</v>
      </c>
      <c r="F324" s="229" t="s">
        <v>559</v>
      </c>
      <c r="G324" s="226"/>
      <c r="H324" s="230">
        <v>1781</v>
      </c>
      <c r="I324" s="231"/>
      <c r="J324" s="226"/>
      <c r="K324" s="226"/>
      <c r="L324" s="232"/>
      <c r="M324" s="233"/>
      <c r="N324" s="234"/>
      <c r="O324" s="234"/>
      <c r="P324" s="234"/>
      <c r="Q324" s="234"/>
      <c r="R324" s="234"/>
      <c r="S324" s="234"/>
      <c r="T324" s="235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36" t="s">
        <v>135</v>
      </c>
      <c r="AU324" s="236" t="s">
        <v>80</v>
      </c>
      <c r="AV324" s="13" t="s">
        <v>80</v>
      </c>
      <c r="AW324" s="13" t="s">
        <v>33</v>
      </c>
      <c r="AX324" s="13" t="s">
        <v>78</v>
      </c>
      <c r="AY324" s="236" t="s">
        <v>124</v>
      </c>
    </row>
    <row r="325" s="2" customFormat="1" ht="16.5" customHeight="1">
      <c r="A325" s="37"/>
      <c r="B325" s="38"/>
      <c r="C325" s="207" t="s">
        <v>560</v>
      </c>
      <c r="D325" s="207" t="s">
        <v>126</v>
      </c>
      <c r="E325" s="208" t="s">
        <v>561</v>
      </c>
      <c r="F325" s="209" t="s">
        <v>562</v>
      </c>
      <c r="G325" s="210" t="s">
        <v>291</v>
      </c>
      <c r="H325" s="211">
        <v>212</v>
      </c>
      <c r="I325" s="212"/>
      <c r="J325" s="213">
        <f>ROUND(I325*H325,2)</f>
        <v>0</v>
      </c>
      <c r="K325" s="209" t="s">
        <v>130</v>
      </c>
      <c r="L325" s="43"/>
      <c r="M325" s="214" t="s">
        <v>19</v>
      </c>
      <c r="N325" s="215" t="s">
        <v>43</v>
      </c>
      <c r="O325" s="83"/>
      <c r="P325" s="216">
        <f>O325*H325</f>
        <v>0</v>
      </c>
      <c r="Q325" s="216">
        <v>0</v>
      </c>
      <c r="R325" s="216">
        <f>Q325*H325</f>
        <v>0</v>
      </c>
      <c r="S325" s="216">
        <v>0</v>
      </c>
      <c r="T325" s="217">
        <f>S325*H325</f>
        <v>0</v>
      </c>
      <c r="U325" s="37"/>
      <c r="V325" s="37"/>
      <c r="W325" s="37"/>
      <c r="X325" s="37"/>
      <c r="Y325" s="37"/>
      <c r="Z325" s="37"/>
      <c r="AA325" s="37"/>
      <c r="AB325" s="37"/>
      <c r="AC325" s="37"/>
      <c r="AD325" s="37"/>
      <c r="AE325" s="37"/>
      <c r="AR325" s="218" t="s">
        <v>208</v>
      </c>
      <c r="AT325" s="218" t="s">
        <v>126</v>
      </c>
      <c r="AU325" s="218" t="s">
        <v>80</v>
      </c>
      <c r="AY325" s="16" t="s">
        <v>124</v>
      </c>
      <c r="BE325" s="219">
        <f>IF(N325="základní",J325,0)</f>
        <v>0</v>
      </c>
      <c r="BF325" s="219">
        <f>IF(N325="snížená",J325,0)</f>
        <v>0</v>
      </c>
      <c r="BG325" s="219">
        <f>IF(N325="zákl. přenesená",J325,0)</f>
        <v>0</v>
      </c>
      <c r="BH325" s="219">
        <f>IF(N325="sníž. přenesená",J325,0)</f>
        <v>0</v>
      </c>
      <c r="BI325" s="219">
        <f>IF(N325="nulová",J325,0)</f>
        <v>0</v>
      </c>
      <c r="BJ325" s="16" t="s">
        <v>78</v>
      </c>
      <c r="BK325" s="219">
        <f>ROUND(I325*H325,2)</f>
        <v>0</v>
      </c>
      <c r="BL325" s="16" t="s">
        <v>208</v>
      </c>
      <c r="BM325" s="218" t="s">
        <v>563</v>
      </c>
    </row>
    <row r="326" s="2" customFormat="1">
      <c r="A326" s="37"/>
      <c r="B326" s="38"/>
      <c r="C326" s="39"/>
      <c r="D326" s="220" t="s">
        <v>133</v>
      </c>
      <c r="E326" s="39"/>
      <c r="F326" s="221" t="s">
        <v>564</v>
      </c>
      <c r="G326" s="39"/>
      <c r="H326" s="39"/>
      <c r="I326" s="222"/>
      <c r="J326" s="39"/>
      <c r="K326" s="39"/>
      <c r="L326" s="43"/>
      <c r="M326" s="223"/>
      <c r="N326" s="224"/>
      <c r="O326" s="83"/>
      <c r="P326" s="83"/>
      <c r="Q326" s="83"/>
      <c r="R326" s="83"/>
      <c r="S326" s="83"/>
      <c r="T326" s="84"/>
      <c r="U326" s="37"/>
      <c r="V326" s="37"/>
      <c r="W326" s="37"/>
      <c r="X326" s="37"/>
      <c r="Y326" s="37"/>
      <c r="Z326" s="37"/>
      <c r="AA326" s="37"/>
      <c r="AB326" s="37"/>
      <c r="AC326" s="37"/>
      <c r="AD326" s="37"/>
      <c r="AE326" s="37"/>
      <c r="AT326" s="16" t="s">
        <v>133</v>
      </c>
      <c r="AU326" s="16" t="s">
        <v>80</v>
      </c>
    </row>
    <row r="327" s="13" customFormat="1">
      <c r="A327" s="13"/>
      <c r="B327" s="225"/>
      <c r="C327" s="226"/>
      <c r="D327" s="227" t="s">
        <v>135</v>
      </c>
      <c r="E327" s="228" t="s">
        <v>19</v>
      </c>
      <c r="F327" s="229" t="s">
        <v>565</v>
      </c>
      <c r="G327" s="226"/>
      <c r="H327" s="230">
        <v>212</v>
      </c>
      <c r="I327" s="231"/>
      <c r="J327" s="226"/>
      <c r="K327" s="226"/>
      <c r="L327" s="232"/>
      <c r="M327" s="233"/>
      <c r="N327" s="234"/>
      <c r="O327" s="234"/>
      <c r="P327" s="234"/>
      <c r="Q327" s="234"/>
      <c r="R327" s="234"/>
      <c r="S327" s="234"/>
      <c r="T327" s="235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236" t="s">
        <v>135</v>
      </c>
      <c r="AU327" s="236" t="s">
        <v>80</v>
      </c>
      <c r="AV327" s="13" t="s">
        <v>80</v>
      </c>
      <c r="AW327" s="13" t="s">
        <v>33</v>
      </c>
      <c r="AX327" s="13" t="s">
        <v>78</v>
      </c>
      <c r="AY327" s="236" t="s">
        <v>124</v>
      </c>
    </row>
    <row r="328" s="2" customFormat="1" ht="24.15" customHeight="1">
      <c r="A328" s="37"/>
      <c r="B328" s="38"/>
      <c r="C328" s="207" t="s">
        <v>566</v>
      </c>
      <c r="D328" s="207" t="s">
        <v>126</v>
      </c>
      <c r="E328" s="208" t="s">
        <v>567</v>
      </c>
      <c r="F328" s="209" t="s">
        <v>568</v>
      </c>
      <c r="G328" s="210" t="s">
        <v>158</v>
      </c>
      <c r="H328" s="211">
        <v>4.8739999999999997</v>
      </c>
      <c r="I328" s="212"/>
      <c r="J328" s="213">
        <f>ROUND(I328*H328,2)</f>
        <v>0</v>
      </c>
      <c r="K328" s="209" t="s">
        <v>130</v>
      </c>
      <c r="L328" s="43"/>
      <c r="M328" s="214" t="s">
        <v>19</v>
      </c>
      <c r="N328" s="215" t="s">
        <v>43</v>
      </c>
      <c r="O328" s="83"/>
      <c r="P328" s="216">
        <f>O328*H328</f>
        <v>0</v>
      </c>
      <c r="Q328" s="216">
        <v>0</v>
      </c>
      <c r="R328" s="216">
        <f>Q328*H328</f>
        <v>0</v>
      </c>
      <c r="S328" s="216">
        <v>0</v>
      </c>
      <c r="T328" s="217">
        <f>S328*H328</f>
        <v>0</v>
      </c>
      <c r="U328" s="37"/>
      <c r="V328" s="37"/>
      <c r="W328" s="37"/>
      <c r="X328" s="37"/>
      <c r="Y328" s="37"/>
      <c r="Z328" s="37"/>
      <c r="AA328" s="37"/>
      <c r="AB328" s="37"/>
      <c r="AC328" s="37"/>
      <c r="AD328" s="37"/>
      <c r="AE328" s="37"/>
      <c r="AR328" s="218" t="s">
        <v>208</v>
      </c>
      <c r="AT328" s="218" t="s">
        <v>126</v>
      </c>
      <c r="AU328" s="218" t="s">
        <v>80</v>
      </c>
      <c r="AY328" s="16" t="s">
        <v>124</v>
      </c>
      <c r="BE328" s="219">
        <f>IF(N328="základní",J328,0)</f>
        <v>0</v>
      </c>
      <c r="BF328" s="219">
        <f>IF(N328="snížená",J328,0)</f>
        <v>0</v>
      </c>
      <c r="BG328" s="219">
        <f>IF(N328="zákl. přenesená",J328,0)</f>
        <v>0</v>
      </c>
      <c r="BH328" s="219">
        <f>IF(N328="sníž. přenesená",J328,0)</f>
        <v>0</v>
      </c>
      <c r="BI328" s="219">
        <f>IF(N328="nulová",J328,0)</f>
        <v>0</v>
      </c>
      <c r="BJ328" s="16" t="s">
        <v>78</v>
      </c>
      <c r="BK328" s="219">
        <f>ROUND(I328*H328,2)</f>
        <v>0</v>
      </c>
      <c r="BL328" s="16" t="s">
        <v>208</v>
      </c>
      <c r="BM328" s="218" t="s">
        <v>569</v>
      </c>
    </row>
    <row r="329" s="2" customFormat="1">
      <c r="A329" s="37"/>
      <c r="B329" s="38"/>
      <c r="C329" s="39"/>
      <c r="D329" s="220" t="s">
        <v>133</v>
      </c>
      <c r="E329" s="39"/>
      <c r="F329" s="221" t="s">
        <v>570</v>
      </c>
      <c r="G329" s="39"/>
      <c r="H329" s="39"/>
      <c r="I329" s="222"/>
      <c r="J329" s="39"/>
      <c r="K329" s="39"/>
      <c r="L329" s="43"/>
      <c r="M329" s="223"/>
      <c r="N329" s="224"/>
      <c r="O329" s="83"/>
      <c r="P329" s="83"/>
      <c r="Q329" s="83"/>
      <c r="R329" s="83"/>
      <c r="S329" s="83"/>
      <c r="T329" s="84"/>
      <c r="U329" s="37"/>
      <c r="V329" s="37"/>
      <c r="W329" s="37"/>
      <c r="X329" s="37"/>
      <c r="Y329" s="37"/>
      <c r="Z329" s="37"/>
      <c r="AA329" s="37"/>
      <c r="AB329" s="37"/>
      <c r="AC329" s="37"/>
      <c r="AD329" s="37"/>
      <c r="AE329" s="37"/>
      <c r="AT329" s="16" t="s">
        <v>133</v>
      </c>
      <c r="AU329" s="16" t="s">
        <v>80</v>
      </c>
    </row>
    <row r="330" s="12" customFormat="1" ht="22.8" customHeight="1">
      <c r="A330" s="12"/>
      <c r="B330" s="191"/>
      <c r="C330" s="192"/>
      <c r="D330" s="193" t="s">
        <v>71</v>
      </c>
      <c r="E330" s="205" t="s">
        <v>571</v>
      </c>
      <c r="F330" s="205" t="s">
        <v>572</v>
      </c>
      <c r="G330" s="192"/>
      <c r="H330" s="192"/>
      <c r="I330" s="195"/>
      <c r="J330" s="206">
        <f>BK330</f>
        <v>0</v>
      </c>
      <c r="K330" s="192"/>
      <c r="L330" s="197"/>
      <c r="M330" s="198"/>
      <c r="N330" s="199"/>
      <c r="O330" s="199"/>
      <c r="P330" s="200">
        <f>SUM(P331:P443)</f>
        <v>0</v>
      </c>
      <c r="Q330" s="199"/>
      <c r="R330" s="200">
        <f>SUM(R331:R443)</f>
        <v>3.5998600000000005</v>
      </c>
      <c r="S330" s="199"/>
      <c r="T330" s="201">
        <f>SUM(T331:T443)</f>
        <v>0</v>
      </c>
      <c r="U330" s="12"/>
      <c r="V330" s="12"/>
      <c r="W330" s="12"/>
      <c r="X330" s="12"/>
      <c r="Y330" s="12"/>
      <c r="Z330" s="12"/>
      <c r="AA330" s="12"/>
      <c r="AB330" s="12"/>
      <c r="AC330" s="12"/>
      <c r="AD330" s="12"/>
      <c r="AE330" s="12"/>
      <c r="AR330" s="202" t="s">
        <v>80</v>
      </c>
      <c r="AT330" s="203" t="s">
        <v>71</v>
      </c>
      <c r="AU330" s="203" t="s">
        <v>78</v>
      </c>
      <c r="AY330" s="202" t="s">
        <v>124</v>
      </c>
      <c r="BK330" s="204">
        <f>SUM(BK331:BK443)</f>
        <v>0</v>
      </c>
    </row>
    <row r="331" s="2" customFormat="1" ht="16.5" customHeight="1">
      <c r="A331" s="37"/>
      <c r="B331" s="38"/>
      <c r="C331" s="207" t="s">
        <v>573</v>
      </c>
      <c r="D331" s="207" t="s">
        <v>126</v>
      </c>
      <c r="E331" s="208" t="s">
        <v>574</v>
      </c>
      <c r="F331" s="209" t="s">
        <v>575</v>
      </c>
      <c r="G331" s="210" t="s">
        <v>291</v>
      </c>
      <c r="H331" s="211">
        <v>104</v>
      </c>
      <c r="I331" s="212"/>
      <c r="J331" s="213">
        <f>ROUND(I331*H331,2)</f>
        <v>0</v>
      </c>
      <c r="K331" s="209" t="s">
        <v>130</v>
      </c>
      <c r="L331" s="43"/>
      <c r="M331" s="214" t="s">
        <v>19</v>
      </c>
      <c r="N331" s="215" t="s">
        <v>43</v>
      </c>
      <c r="O331" s="83"/>
      <c r="P331" s="216">
        <f>O331*H331</f>
        <v>0</v>
      </c>
      <c r="Q331" s="216">
        <v>0.0015</v>
      </c>
      <c r="R331" s="216">
        <f>Q331*H331</f>
        <v>0.156</v>
      </c>
      <c r="S331" s="216">
        <v>0</v>
      </c>
      <c r="T331" s="217">
        <f>S331*H331</f>
        <v>0</v>
      </c>
      <c r="U331" s="37"/>
      <c r="V331" s="37"/>
      <c r="W331" s="37"/>
      <c r="X331" s="37"/>
      <c r="Y331" s="37"/>
      <c r="Z331" s="37"/>
      <c r="AA331" s="37"/>
      <c r="AB331" s="37"/>
      <c r="AC331" s="37"/>
      <c r="AD331" s="37"/>
      <c r="AE331" s="37"/>
      <c r="AR331" s="218" t="s">
        <v>208</v>
      </c>
      <c r="AT331" s="218" t="s">
        <v>126</v>
      </c>
      <c r="AU331" s="218" t="s">
        <v>80</v>
      </c>
      <c r="AY331" s="16" t="s">
        <v>124</v>
      </c>
      <c r="BE331" s="219">
        <f>IF(N331="základní",J331,0)</f>
        <v>0</v>
      </c>
      <c r="BF331" s="219">
        <f>IF(N331="snížená",J331,0)</f>
        <v>0</v>
      </c>
      <c r="BG331" s="219">
        <f>IF(N331="zákl. přenesená",J331,0)</f>
        <v>0</v>
      </c>
      <c r="BH331" s="219">
        <f>IF(N331="sníž. přenesená",J331,0)</f>
        <v>0</v>
      </c>
      <c r="BI331" s="219">
        <f>IF(N331="nulová",J331,0)</f>
        <v>0</v>
      </c>
      <c r="BJ331" s="16" t="s">
        <v>78</v>
      </c>
      <c r="BK331" s="219">
        <f>ROUND(I331*H331,2)</f>
        <v>0</v>
      </c>
      <c r="BL331" s="16" t="s">
        <v>208</v>
      </c>
      <c r="BM331" s="218" t="s">
        <v>576</v>
      </c>
    </row>
    <row r="332" s="2" customFormat="1">
      <c r="A332" s="37"/>
      <c r="B332" s="38"/>
      <c r="C332" s="39"/>
      <c r="D332" s="220" t="s">
        <v>133</v>
      </c>
      <c r="E332" s="39"/>
      <c r="F332" s="221" t="s">
        <v>577</v>
      </c>
      <c r="G332" s="39"/>
      <c r="H332" s="39"/>
      <c r="I332" s="222"/>
      <c r="J332" s="39"/>
      <c r="K332" s="39"/>
      <c r="L332" s="43"/>
      <c r="M332" s="223"/>
      <c r="N332" s="224"/>
      <c r="O332" s="83"/>
      <c r="P332" s="83"/>
      <c r="Q332" s="83"/>
      <c r="R332" s="83"/>
      <c r="S332" s="83"/>
      <c r="T332" s="84"/>
      <c r="U332" s="37"/>
      <c r="V332" s="37"/>
      <c r="W332" s="37"/>
      <c r="X332" s="37"/>
      <c r="Y332" s="37"/>
      <c r="Z332" s="37"/>
      <c r="AA332" s="37"/>
      <c r="AB332" s="37"/>
      <c r="AC332" s="37"/>
      <c r="AD332" s="37"/>
      <c r="AE332" s="37"/>
      <c r="AT332" s="16" t="s">
        <v>133</v>
      </c>
      <c r="AU332" s="16" t="s">
        <v>80</v>
      </c>
    </row>
    <row r="333" s="13" customFormat="1">
      <c r="A333" s="13"/>
      <c r="B333" s="225"/>
      <c r="C333" s="226"/>
      <c r="D333" s="227" t="s">
        <v>135</v>
      </c>
      <c r="E333" s="228" t="s">
        <v>19</v>
      </c>
      <c r="F333" s="229" t="s">
        <v>578</v>
      </c>
      <c r="G333" s="226"/>
      <c r="H333" s="230">
        <v>104</v>
      </c>
      <c r="I333" s="231"/>
      <c r="J333" s="226"/>
      <c r="K333" s="226"/>
      <c r="L333" s="232"/>
      <c r="M333" s="233"/>
      <c r="N333" s="234"/>
      <c r="O333" s="234"/>
      <c r="P333" s="234"/>
      <c r="Q333" s="234"/>
      <c r="R333" s="234"/>
      <c r="S333" s="234"/>
      <c r="T333" s="235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236" t="s">
        <v>135</v>
      </c>
      <c r="AU333" s="236" t="s">
        <v>80</v>
      </c>
      <c r="AV333" s="13" t="s">
        <v>80</v>
      </c>
      <c r="AW333" s="13" t="s">
        <v>33</v>
      </c>
      <c r="AX333" s="13" t="s">
        <v>78</v>
      </c>
      <c r="AY333" s="236" t="s">
        <v>124</v>
      </c>
    </row>
    <row r="334" s="2" customFormat="1" ht="16.5" customHeight="1">
      <c r="A334" s="37"/>
      <c r="B334" s="38"/>
      <c r="C334" s="207" t="s">
        <v>579</v>
      </c>
      <c r="D334" s="207" t="s">
        <v>126</v>
      </c>
      <c r="E334" s="208" t="s">
        <v>580</v>
      </c>
      <c r="F334" s="209" t="s">
        <v>581</v>
      </c>
      <c r="G334" s="210" t="s">
        <v>291</v>
      </c>
      <c r="H334" s="211">
        <v>132</v>
      </c>
      <c r="I334" s="212"/>
      <c r="J334" s="213">
        <f>ROUND(I334*H334,2)</f>
        <v>0</v>
      </c>
      <c r="K334" s="209" t="s">
        <v>130</v>
      </c>
      <c r="L334" s="43"/>
      <c r="M334" s="214" t="s">
        <v>19</v>
      </c>
      <c r="N334" s="215" t="s">
        <v>43</v>
      </c>
      <c r="O334" s="83"/>
      <c r="P334" s="216">
        <f>O334*H334</f>
        <v>0</v>
      </c>
      <c r="Q334" s="216">
        <v>0.0026099999999999999</v>
      </c>
      <c r="R334" s="216">
        <f>Q334*H334</f>
        <v>0.34451999999999999</v>
      </c>
      <c r="S334" s="216">
        <v>0</v>
      </c>
      <c r="T334" s="217">
        <f>S334*H334</f>
        <v>0</v>
      </c>
      <c r="U334" s="37"/>
      <c r="V334" s="37"/>
      <c r="W334" s="37"/>
      <c r="X334" s="37"/>
      <c r="Y334" s="37"/>
      <c r="Z334" s="37"/>
      <c r="AA334" s="37"/>
      <c r="AB334" s="37"/>
      <c r="AC334" s="37"/>
      <c r="AD334" s="37"/>
      <c r="AE334" s="37"/>
      <c r="AR334" s="218" t="s">
        <v>208</v>
      </c>
      <c r="AT334" s="218" t="s">
        <v>126</v>
      </c>
      <c r="AU334" s="218" t="s">
        <v>80</v>
      </c>
      <c r="AY334" s="16" t="s">
        <v>124</v>
      </c>
      <c r="BE334" s="219">
        <f>IF(N334="základní",J334,0)</f>
        <v>0</v>
      </c>
      <c r="BF334" s="219">
        <f>IF(N334="snížená",J334,0)</f>
        <v>0</v>
      </c>
      <c r="BG334" s="219">
        <f>IF(N334="zákl. přenesená",J334,0)</f>
        <v>0</v>
      </c>
      <c r="BH334" s="219">
        <f>IF(N334="sníž. přenesená",J334,0)</f>
        <v>0</v>
      </c>
      <c r="BI334" s="219">
        <f>IF(N334="nulová",J334,0)</f>
        <v>0</v>
      </c>
      <c r="BJ334" s="16" t="s">
        <v>78</v>
      </c>
      <c r="BK334" s="219">
        <f>ROUND(I334*H334,2)</f>
        <v>0</v>
      </c>
      <c r="BL334" s="16" t="s">
        <v>208</v>
      </c>
      <c r="BM334" s="218" t="s">
        <v>582</v>
      </c>
    </row>
    <row r="335" s="2" customFormat="1">
      <c r="A335" s="37"/>
      <c r="B335" s="38"/>
      <c r="C335" s="39"/>
      <c r="D335" s="220" t="s">
        <v>133</v>
      </c>
      <c r="E335" s="39"/>
      <c r="F335" s="221" t="s">
        <v>583</v>
      </c>
      <c r="G335" s="39"/>
      <c r="H335" s="39"/>
      <c r="I335" s="222"/>
      <c r="J335" s="39"/>
      <c r="K335" s="39"/>
      <c r="L335" s="43"/>
      <c r="M335" s="223"/>
      <c r="N335" s="224"/>
      <c r="O335" s="83"/>
      <c r="P335" s="83"/>
      <c r="Q335" s="83"/>
      <c r="R335" s="83"/>
      <c r="S335" s="83"/>
      <c r="T335" s="84"/>
      <c r="U335" s="37"/>
      <c r="V335" s="37"/>
      <c r="W335" s="37"/>
      <c r="X335" s="37"/>
      <c r="Y335" s="37"/>
      <c r="Z335" s="37"/>
      <c r="AA335" s="37"/>
      <c r="AB335" s="37"/>
      <c r="AC335" s="37"/>
      <c r="AD335" s="37"/>
      <c r="AE335" s="37"/>
      <c r="AT335" s="16" t="s">
        <v>133</v>
      </c>
      <c r="AU335" s="16" t="s">
        <v>80</v>
      </c>
    </row>
    <row r="336" s="13" customFormat="1">
      <c r="A336" s="13"/>
      <c r="B336" s="225"/>
      <c r="C336" s="226"/>
      <c r="D336" s="227" t="s">
        <v>135</v>
      </c>
      <c r="E336" s="228" t="s">
        <v>19</v>
      </c>
      <c r="F336" s="229" t="s">
        <v>584</v>
      </c>
      <c r="G336" s="226"/>
      <c r="H336" s="230">
        <v>132</v>
      </c>
      <c r="I336" s="231"/>
      <c r="J336" s="226"/>
      <c r="K336" s="226"/>
      <c r="L336" s="232"/>
      <c r="M336" s="233"/>
      <c r="N336" s="234"/>
      <c r="O336" s="234"/>
      <c r="P336" s="234"/>
      <c r="Q336" s="234"/>
      <c r="R336" s="234"/>
      <c r="S336" s="234"/>
      <c r="T336" s="235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T336" s="236" t="s">
        <v>135</v>
      </c>
      <c r="AU336" s="236" t="s">
        <v>80</v>
      </c>
      <c r="AV336" s="13" t="s">
        <v>80</v>
      </c>
      <c r="AW336" s="13" t="s">
        <v>33</v>
      </c>
      <c r="AX336" s="13" t="s">
        <v>78</v>
      </c>
      <c r="AY336" s="236" t="s">
        <v>124</v>
      </c>
    </row>
    <row r="337" s="2" customFormat="1" ht="16.5" customHeight="1">
      <c r="A337" s="37"/>
      <c r="B337" s="38"/>
      <c r="C337" s="207" t="s">
        <v>585</v>
      </c>
      <c r="D337" s="207" t="s">
        <v>126</v>
      </c>
      <c r="E337" s="208" t="s">
        <v>586</v>
      </c>
      <c r="F337" s="209" t="s">
        <v>587</v>
      </c>
      <c r="G337" s="210" t="s">
        <v>291</v>
      </c>
      <c r="H337" s="211">
        <v>1145</v>
      </c>
      <c r="I337" s="212"/>
      <c r="J337" s="213">
        <f>ROUND(I337*H337,2)</f>
        <v>0</v>
      </c>
      <c r="K337" s="209" t="s">
        <v>130</v>
      </c>
      <c r="L337" s="43"/>
      <c r="M337" s="214" t="s">
        <v>19</v>
      </c>
      <c r="N337" s="215" t="s">
        <v>43</v>
      </c>
      <c r="O337" s="83"/>
      <c r="P337" s="216">
        <f>O337*H337</f>
        <v>0</v>
      </c>
      <c r="Q337" s="216">
        <v>0.00034000000000000002</v>
      </c>
      <c r="R337" s="216">
        <f>Q337*H337</f>
        <v>0.38930000000000003</v>
      </c>
      <c r="S337" s="216">
        <v>0</v>
      </c>
      <c r="T337" s="217">
        <f>S337*H337</f>
        <v>0</v>
      </c>
      <c r="U337" s="37"/>
      <c r="V337" s="37"/>
      <c r="W337" s="37"/>
      <c r="X337" s="37"/>
      <c r="Y337" s="37"/>
      <c r="Z337" s="37"/>
      <c r="AA337" s="37"/>
      <c r="AB337" s="37"/>
      <c r="AC337" s="37"/>
      <c r="AD337" s="37"/>
      <c r="AE337" s="37"/>
      <c r="AR337" s="218" t="s">
        <v>208</v>
      </c>
      <c r="AT337" s="218" t="s">
        <v>126</v>
      </c>
      <c r="AU337" s="218" t="s">
        <v>80</v>
      </c>
      <c r="AY337" s="16" t="s">
        <v>124</v>
      </c>
      <c r="BE337" s="219">
        <f>IF(N337="základní",J337,0)</f>
        <v>0</v>
      </c>
      <c r="BF337" s="219">
        <f>IF(N337="snížená",J337,0)</f>
        <v>0</v>
      </c>
      <c r="BG337" s="219">
        <f>IF(N337="zákl. přenesená",J337,0)</f>
        <v>0</v>
      </c>
      <c r="BH337" s="219">
        <f>IF(N337="sníž. přenesená",J337,0)</f>
        <v>0</v>
      </c>
      <c r="BI337" s="219">
        <f>IF(N337="nulová",J337,0)</f>
        <v>0</v>
      </c>
      <c r="BJ337" s="16" t="s">
        <v>78</v>
      </c>
      <c r="BK337" s="219">
        <f>ROUND(I337*H337,2)</f>
        <v>0</v>
      </c>
      <c r="BL337" s="16" t="s">
        <v>208</v>
      </c>
      <c r="BM337" s="218" t="s">
        <v>588</v>
      </c>
    </row>
    <row r="338" s="2" customFormat="1">
      <c r="A338" s="37"/>
      <c r="B338" s="38"/>
      <c r="C338" s="39"/>
      <c r="D338" s="220" t="s">
        <v>133</v>
      </c>
      <c r="E338" s="39"/>
      <c r="F338" s="221" t="s">
        <v>589</v>
      </c>
      <c r="G338" s="39"/>
      <c r="H338" s="39"/>
      <c r="I338" s="222"/>
      <c r="J338" s="39"/>
      <c r="K338" s="39"/>
      <c r="L338" s="43"/>
      <c r="M338" s="223"/>
      <c r="N338" s="224"/>
      <c r="O338" s="83"/>
      <c r="P338" s="83"/>
      <c r="Q338" s="83"/>
      <c r="R338" s="83"/>
      <c r="S338" s="83"/>
      <c r="T338" s="84"/>
      <c r="U338" s="37"/>
      <c r="V338" s="37"/>
      <c r="W338" s="37"/>
      <c r="X338" s="37"/>
      <c r="Y338" s="37"/>
      <c r="Z338" s="37"/>
      <c r="AA338" s="37"/>
      <c r="AB338" s="37"/>
      <c r="AC338" s="37"/>
      <c r="AD338" s="37"/>
      <c r="AE338" s="37"/>
      <c r="AT338" s="16" t="s">
        <v>133</v>
      </c>
      <c r="AU338" s="16" t="s">
        <v>80</v>
      </c>
    </row>
    <row r="339" s="13" customFormat="1">
      <c r="A339" s="13"/>
      <c r="B339" s="225"/>
      <c r="C339" s="226"/>
      <c r="D339" s="227" t="s">
        <v>135</v>
      </c>
      <c r="E339" s="228" t="s">
        <v>19</v>
      </c>
      <c r="F339" s="229" t="s">
        <v>590</v>
      </c>
      <c r="G339" s="226"/>
      <c r="H339" s="230">
        <v>1145</v>
      </c>
      <c r="I339" s="231"/>
      <c r="J339" s="226"/>
      <c r="K339" s="226"/>
      <c r="L339" s="232"/>
      <c r="M339" s="233"/>
      <c r="N339" s="234"/>
      <c r="O339" s="234"/>
      <c r="P339" s="234"/>
      <c r="Q339" s="234"/>
      <c r="R339" s="234"/>
      <c r="S339" s="234"/>
      <c r="T339" s="235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236" t="s">
        <v>135</v>
      </c>
      <c r="AU339" s="236" t="s">
        <v>80</v>
      </c>
      <c r="AV339" s="13" t="s">
        <v>80</v>
      </c>
      <c r="AW339" s="13" t="s">
        <v>33</v>
      </c>
      <c r="AX339" s="13" t="s">
        <v>78</v>
      </c>
      <c r="AY339" s="236" t="s">
        <v>124</v>
      </c>
    </row>
    <row r="340" s="2" customFormat="1" ht="16.5" customHeight="1">
      <c r="A340" s="37"/>
      <c r="B340" s="38"/>
      <c r="C340" s="237" t="s">
        <v>591</v>
      </c>
      <c r="D340" s="237" t="s">
        <v>174</v>
      </c>
      <c r="E340" s="238" t="s">
        <v>592</v>
      </c>
      <c r="F340" s="239" t="s">
        <v>593</v>
      </c>
      <c r="G340" s="240" t="s">
        <v>291</v>
      </c>
      <c r="H340" s="241">
        <v>1145</v>
      </c>
      <c r="I340" s="242"/>
      <c r="J340" s="243">
        <f>ROUND(I340*H340,2)</f>
        <v>0</v>
      </c>
      <c r="K340" s="239" t="s">
        <v>130</v>
      </c>
      <c r="L340" s="244"/>
      <c r="M340" s="245" t="s">
        <v>19</v>
      </c>
      <c r="N340" s="246" t="s">
        <v>43</v>
      </c>
      <c r="O340" s="83"/>
      <c r="P340" s="216">
        <f>O340*H340</f>
        <v>0</v>
      </c>
      <c r="Q340" s="216">
        <v>0.00021000000000000001</v>
      </c>
      <c r="R340" s="216">
        <f>Q340*H340</f>
        <v>0.24045</v>
      </c>
      <c r="S340" s="216">
        <v>0</v>
      </c>
      <c r="T340" s="217">
        <f>S340*H340</f>
        <v>0</v>
      </c>
      <c r="U340" s="37"/>
      <c r="V340" s="37"/>
      <c r="W340" s="37"/>
      <c r="X340" s="37"/>
      <c r="Y340" s="37"/>
      <c r="Z340" s="37"/>
      <c r="AA340" s="37"/>
      <c r="AB340" s="37"/>
      <c r="AC340" s="37"/>
      <c r="AD340" s="37"/>
      <c r="AE340" s="37"/>
      <c r="AR340" s="218" t="s">
        <v>295</v>
      </c>
      <c r="AT340" s="218" t="s">
        <v>174</v>
      </c>
      <c r="AU340" s="218" t="s">
        <v>80</v>
      </c>
      <c r="AY340" s="16" t="s">
        <v>124</v>
      </c>
      <c r="BE340" s="219">
        <f>IF(N340="základní",J340,0)</f>
        <v>0</v>
      </c>
      <c r="BF340" s="219">
        <f>IF(N340="snížená",J340,0)</f>
        <v>0</v>
      </c>
      <c r="BG340" s="219">
        <f>IF(N340="zákl. přenesená",J340,0)</f>
        <v>0</v>
      </c>
      <c r="BH340" s="219">
        <f>IF(N340="sníž. přenesená",J340,0)</f>
        <v>0</v>
      </c>
      <c r="BI340" s="219">
        <f>IF(N340="nulová",J340,0)</f>
        <v>0</v>
      </c>
      <c r="BJ340" s="16" t="s">
        <v>78</v>
      </c>
      <c r="BK340" s="219">
        <f>ROUND(I340*H340,2)</f>
        <v>0</v>
      </c>
      <c r="BL340" s="16" t="s">
        <v>208</v>
      </c>
      <c r="BM340" s="218" t="s">
        <v>594</v>
      </c>
    </row>
    <row r="341" s="13" customFormat="1">
      <c r="A341" s="13"/>
      <c r="B341" s="225"/>
      <c r="C341" s="226"/>
      <c r="D341" s="227" t="s">
        <v>135</v>
      </c>
      <c r="E341" s="228" t="s">
        <v>19</v>
      </c>
      <c r="F341" s="229" t="s">
        <v>590</v>
      </c>
      <c r="G341" s="226"/>
      <c r="H341" s="230">
        <v>1145</v>
      </c>
      <c r="I341" s="231"/>
      <c r="J341" s="226"/>
      <c r="K341" s="226"/>
      <c r="L341" s="232"/>
      <c r="M341" s="233"/>
      <c r="N341" s="234"/>
      <c r="O341" s="234"/>
      <c r="P341" s="234"/>
      <c r="Q341" s="234"/>
      <c r="R341" s="234"/>
      <c r="S341" s="234"/>
      <c r="T341" s="235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T341" s="236" t="s">
        <v>135</v>
      </c>
      <c r="AU341" s="236" t="s">
        <v>80</v>
      </c>
      <c r="AV341" s="13" t="s">
        <v>80</v>
      </c>
      <c r="AW341" s="13" t="s">
        <v>33</v>
      </c>
      <c r="AX341" s="13" t="s">
        <v>78</v>
      </c>
      <c r="AY341" s="236" t="s">
        <v>124</v>
      </c>
    </row>
    <row r="342" s="2" customFormat="1" ht="16.5" customHeight="1">
      <c r="A342" s="37"/>
      <c r="B342" s="38"/>
      <c r="C342" s="207" t="s">
        <v>595</v>
      </c>
      <c r="D342" s="207" t="s">
        <v>126</v>
      </c>
      <c r="E342" s="208" t="s">
        <v>596</v>
      </c>
      <c r="F342" s="209" t="s">
        <v>597</v>
      </c>
      <c r="G342" s="210" t="s">
        <v>291</v>
      </c>
      <c r="H342" s="211">
        <v>396</v>
      </c>
      <c r="I342" s="212"/>
      <c r="J342" s="213">
        <f>ROUND(I342*H342,2)</f>
        <v>0</v>
      </c>
      <c r="K342" s="209" t="s">
        <v>130</v>
      </c>
      <c r="L342" s="43"/>
      <c r="M342" s="214" t="s">
        <v>19</v>
      </c>
      <c r="N342" s="215" t="s">
        <v>43</v>
      </c>
      <c r="O342" s="83"/>
      <c r="P342" s="216">
        <f>O342*H342</f>
        <v>0</v>
      </c>
      <c r="Q342" s="216">
        <v>0.00042999999999999999</v>
      </c>
      <c r="R342" s="216">
        <f>Q342*H342</f>
        <v>0.17027999999999999</v>
      </c>
      <c r="S342" s="216">
        <v>0</v>
      </c>
      <c r="T342" s="217">
        <f>S342*H342</f>
        <v>0</v>
      </c>
      <c r="U342" s="37"/>
      <c r="V342" s="37"/>
      <c r="W342" s="37"/>
      <c r="X342" s="37"/>
      <c r="Y342" s="37"/>
      <c r="Z342" s="37"/>
      <c r="AA342" s="37"/>
      <c r="AB342" s="37"/>
      <c r="AC342" s="37"/>
      <c r="AD342" s="37"/>
      <c r="AE342" s="37"/>
      <c r="AR342" s="218" t="s">
        <v>208</v>
      </c>
      <c r="AT342" s="218" t="s">
        <v>126</v>
      </c>
      <c r="AU342" s="218" t="s">
        <v>80</v>
      </c>
      <c r="AY342" s="16" t="s">
        <v>124</v>
      </c>
      <c r="BE342" s="219">
        <f>IF(N342="základní",J342,0)</f>
        <v>0</v>
      </c>
      <c r="BF342" s="219">
        <f>IF(N342="snížená",J342,0)</f>
        <v>0</v>
      </c>
      <c r="BG342" s="219">
        <f>IF(N342="zákl. přenesená",J342,0)</f>
        <v>0</v>
      </c>
      <c r="BH342" s="219">
        <f>IF(N342="sníž. přenesená",J342,0)</f>
        <v>0</v>
      </c>
      <c r="BI342" s="219">
        <f>IF(N342="nulová",J342,0)</f>
        <v>0</v>
      </c>
      <c r="BJ342" s="16" t="s">
        <v>78</v>
      </c>
      <c r="BK342" s="219">
        <f>ROUND(I342*H342,2)</f>
        <v>0</v>
      </c>
      <c r="BL342" s="16" t="s">
        <v>208</v>
      </c>
      <c r="BM342" s="218" t="s">
        <v>598</v>
      </c>
    </row>
    <row r="343" s="2" customFormat="1">
      <c r="A343" s="37"/>
      <c r="B343" s="38"/>
      <c r="C343" s="39"/>
      <c r="D343" s="220" t="s">
        <v>133</v>
      </c>
      <c r="E343" s="39"/>
      <c r="F343" s="221" t="s">
        <v>599</v>
      </c>
      <c r="G343" s="39"/>
      <c r="H343" s="39"/>
      <c r="I343" s="222"/>
      <c r="J343" s="39"/>
      <c r="K343" s="39"/>
      <c r="L343" s="43"/>
      <c r="M343" s="223"/>
      <c r="N343" s="224"/>
      <c r="O343" s="83"/>
      <c r="P343" s="83"/>
      <c r="Q343" s="83"/>
      <c r="R343" s="83"/>
      <c r="S343" s="83"/>
      <c r="T343" s="84"/>
      <c r="U343" s="37"/>
      <c r="V343" s="37"/>
      <c r="W343" s="37"/>
      <c r="X343" s="37"/>
      <c r="Y343" s="37"/>
      <c r="Z343" s="37"/>
      <c r="AA343" s="37"/>
      <c r="AB343" s="37"/>
      <c r="AC343" s="37"/>
      <c r="AD343" s="37"/>
      <c r="AE343" s="37"/>
      <c r="AT343" s="16" t="s">
        <v>133</v>
      </c>
      <c r="AU343" s="16" t="s">
        <v>80</v>
      </c>
    </row>
    <row r="344" s="13" customFormat="1">
      <c r="A344" s="13"/>
      <c r="B344" s="225"/>
      <c r="C344" s="226"/>
      <c r="D344" s="227" t="s">
        <v>135</v>
      </c>
      <c r="E344" s="228" t="s">
        <v>19</v>
      </c>
      <c r="F344" s="229" t="s">
        <v>600</v>
      </c>
      <c r="G344" s="226"/>
      <c r="H344" s="230">
        <v>396</v>
      </c>
      <c r="I344" s="231"/>
      <c r="J344" s="226"/>
      <c r="K344" s="226"/>
      <c r="L344" s="232"/>
      <c r="M344" s="233"/>
      <c r="N344" s="234"/>
      <c r="O344" s="234"/>
      <c r="P344" s="234"/>
      <c r="Q344" s="234"/>
      <c r="R344" s="234"/>
      <c r="S344" s="234"/>
      <c r="T344" s="235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236" t="s">
        <v>135</v>
      </c>
      <c r="AU344" s="236" t="s">
        <v>80</v>
      </c>
      <c r="AV344" s="13" t="s">
        <v>80</v>
      </c>
      <c r="AW344" s="13" t="s">
        <v>33</v>
      </c>
      <c r="AX344" s="13" t="s">
        <v>78</v>
      </c>
      <c r="AY344" s="236" t="s">
        <v>124</v>
      </c>
    </row>
    <row r="345" s="2" customFormat="1" ht="16.5" customHeight="1">
      <c r="A345" s="37"/>
      <c r="B345" s="38"/>
      <c r="C345" s="237" t="s">
        <v>601</v>
      </c>
      <c r="D345" s="237" t="s">
        <v>174</v>
      </c>
      <c r="E345" s="238" t="s">
        <v>602</v>
      </c>
      <c r="F345" s="239" t="s">
        <v>603</v>
      </c>
      <c r="G345" s="240" t="s">
        <v>291</v>
      </c>
      <c r="H345" s="241">
        <v>396</v>
      </c>
      <c r="I345" s="242"/>
      <c r="J345" s="243">
        <f>ROUND(I345*H345,2)</f>
        <v>0</v>
      </c>
      <c r="K345" s="239" t="s">
        <v>130</v>
      </c>
      <c r="L345" s="244"/>
      <c r="M345" s="245" t="s">
        <v>19</v>
      </c>
      <c r="N345" s="246" t="s">
        <v>43</v>
      </c>
      <c r="O345" s="83"/>
      <c r="P345" s="216">
        <f>O345*H345</f>
        <v>0</v>
      </c>
      <c r="Q345" s="216">
        <v>0.00029999999999999997</v>
      </c>
      <c r="R345" s="216">
        <f>Q345*H345</f>
        <v>0.11879999999999999</v>
      </c>
      <c r="S345" s="216">
        <v>0</v>
      </c>
      <c r="T345" s="217">
        <f>S345*H345</f>
        <v>0</v>
      </c>
      <c r="U345" s="37"/>
      <c r="V345" s="37"/>
      <c r="W345" s="37"/>
      <c r="X345" s="37"/>
      <c r="Y345" s="37"/>
      <c r="Z345" s="37"/>
      <c r="AA345" s="37"/>
      <c r="AB345" s="37"/>
      <c r="AC345" s="37"/>
      <c r="AD345" s="37"/>
      <c r="AE345" s="37"/>
      <c r="AR345" s="218" t="s">
        <v>295</v>
      </c>
      <c r="AT345" s="218" t="s">
        <v>174</v>
      </c>
      <c r="AU345" s="218" t="s">
        <v>80</v>
      </c>
      <c r="AY345" s="16" t="s">
        <v>124</v>
      </c>
      <c r="BE345" s="219">
        <f>IF(N345="základní",J345,0)</f>
        <v>0</v>
      </c>
      <c r="BF345" s="219">
        <f>IF(N345="snížená",J345,0)</f>
        <v>0</v>
      </c>
      <c r="BG345" s="219">
        <f>IF(N345="zákl. přenesená",J345,0)</f>
        <v>0</v>
      </c>
      <c r="BH345" s="219">
        <f>IF(N345="sníž. přenesená",J345,0)</f>
        <v>0</v>
      </c>
      <c r="BI345" s="219">
        <f>IF(N345="nulová",J345,0)</f>
        <v>0</v>
      </c>
      <c r="BJ345" s="16" t="s">
        <v>78</v>
      </c>
      <c r="BK345" s="219">
        <f>ROUND(I345*H345,2)</f>
        <v>0</v>
      </c>
      <c r="BL345" s="16" t="s">
        <v>208</v>
      </c>
      <c r="BM345" s="218" t="s">
        <v>604</v>
      </c>
    </row>
    <row r="346" s="13" customFormat="1">
      <c r="A346" s="13"/>
      <c r="B346" s="225"/>
      <c r="C346" s="226"/>
      <c r="D346" s="227" t="s">
        <v>135</v>
      </c>
      <c r="E346" s="228" t="s">
        <v>19</v>
      </c>
      <c r="F346" s="229" t="s">
        <v>600</v>
      </c>
      <c r="G346" s="226"/>
      <c r="H346" s="230">
        <v>396</v>
      </c>
      <c r="I346" s="231"/>
      <c r="J346" s="226"/>
      <c r="K346" s="226"/>
      <c r="L346" s="232"/>
      <c r="M346" s="233"/>
      <c r="N346" s="234"/>
      <c r="O346" s="234"/>
      <c r="P346" s="234"/>
      <c r="Q346" s="234"/>
      <c r="R346" s="234"/>
      <c r="S346" s="234"/>
      <c r="T346" s="235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236" t="s">
        <v>135</v>
      </c>
      <c r="AU346" s="236" t="s">
        <v>80</v>
      </c>
      <c r="AV346" s="13" t="s">
        <v>80</v>
      </c>
      <c r="AW346" s="13" t="s">
        <v>33</v>
      </c>
      <c r="AX346" s="13" t="s">
        <v>78</v>
      </c>
      <c r="AY346" s="236" t="s">
        <v>124</v>
      </c>
    </row>
    <row r="347" s="2" customFormat="1" ht="16.5" customHeight="1">
      <c r="A347" s="37"/>
      <c r="B347" s="38"/>
      <c r="C347" s="207" t="s">
        <v>605</v>
      </c>
      <c r="D347" s="207" t="s">
        <v>126</v>
      </c>
      <c r="E347" s="208" t="s">
        <v>606</v>
      </c>
      <c r="F347" s="209" t="s">
        <v>607</v>
      </c>
      <c r="G347" s="210" t="s">
        <v>291</v>
      </c>
      <c r="H347" s="211">
        <v>137</v>
      </c>
      <c r="I347" s="212"/>
      <c r="J347" s="213">
        <f>ROUND(I347*H347,2)</f>
        <v>0</v>
      </c>
      <c r="K347" s="209" t="s">
        <v>130</v>
      </c>
      <c r="L347" s="43"/>
      <c r="M347" s="214" t="s">
        <v>19</v>
      </c>
      <c r="N347" s="215" t="s">
        <v>43</v>
      </c>
      <c r="O347" s="83"/>
      <c r="P347" s="216">
        <f>O347*H347</f>
        <v>0</v>
      </c>
      <c r="Q347" s="216">
        <v>0.00051000000000000004</v>
      </c>
      <c r="R347" s="216">
        <f>Q347*H347</f>
        <v>0.069870000000000002</v>
      </c>
      <c r="S347" s="216">
        <v>0</v>
      </c>
      <c r="T347" s="217">
        <f>S347*H347</f>
        <v>0</v>
      </c>
      <c r="U347" s="37"/>
      <c r="V347" s="37"/>
      <c r="W347" s="37"/>
      <c r="X347" s="37"/>
      <c r="Y347" s="37"/>
      <c r="Z347" s="37"/>
      <c r="AA347" s="37"/>
      <c r="AB347" s="37"/>
      <c r="AC347" s="37"/>
      <c r="AD347" s="37"/>
      <c r="AE347" s="37"/>
      <c r="AR347" s="218" t="s">
        <v>208</v>
      </c>
      <c r="AT347" s="218" t="s">
        <v>126</v>
      </c>
      <c r="AU347" s="218" t="s">
        <v>80</v>
      </c>
      <c r="AY347" s="16" t="s">
        <v>124</v>
      </c>
      <c r="BE347" s="219">
        <f>IF(N347="základní",J347,0)</f>
        <v>0</v>
      </c>
      <c r="BF347" s="219">
        <f>IF(N347="snížená",J347,0)</f>
        <v>0</v>
      </c>
      <c r="BG347" s="219">
        <f>IF(N347="zákl. přenesená",J347,0)</f>
        <v>0</v>
      </c>
      <c r="BH347" s="219">
        <f>IF(N347="sníž. přenesená",J347,0)</f>
        <v>0</v>
      </c>
      <c r="BI347" s="219">
        <f>IF(N347="nulová",J347,0)</f>
        <v>0</v>
      </c>
      <c r="BJ347" s="16" t="s">
        <v>78</v>
      </c>
      <c r="BK347" s="219">
        <f>ROUND(I347*H347,2)</f>
        <v>0</v>
      </c>
      <c r="BL347" s="16" t="s">
        <v>208</v>
      </c>
      <c r="BM347" s="218" t="s">
        <v>608</v>
      </c>
    </row>
    <row r="348" s="2" customFormat="1">
      <c r="A348" s="37"/>
      <c r="B348" s="38"/>
      <c r="C348" s="39"/>
      <c r="D348" s="220" t="s">
        <v>133</v>
      </c>
      <c r="E348" s="39"/>
      <c r="F348" s="221" t="s">
        <v>609</v>
      </c>
      <c r="G348" s="39"/>
      <c r="H348" s="39"/>
      <c r="I348" s="222"/>
      <c r="J348" s="39"/>
      <c r="K348" s="39"/>
      <c r="L348" s="43"/>
      <c r="M348" s="223"/>
      <c r="N348" s="224"/>
      <c r="O348" s="83"/>
      <c r="P348" s="83"/>
      <c r="Q348" s="83"/>
      <c r="R348" s="83"/>
      <c r="S348" s="83"/>
      <c r="T348" s="84"/>
      <c r="U348" s="37"/>
      <c r="V348" s="37"/>
      <c r="W348" s="37"/>
      <c r="X348" s="37"/>
      <c r="Y348" s="37"/>
      <c r="Z348" s="37"/>
      <c r="AA348" s="37"/>
      <c r="AB348" s="37"/>
      <c r="AC348" s="37"/>
      <c r="AD348" s="37"/>
      <c r="AE348" s="37"/>
      <c r="AT348" s="16" t="s">
        <v>133</v>
      </c>
      <c r="AU348" s="16" t="s">
        <v>80</v>
      </c>
    </row>
    <row r="349" s="13" customFormat="1">
      <c r="A349" s="13"/>
      <c r="B349" s="225"/>
      <c r="C349" s="226"/>
      <c r="D349" s="227" t="s">
        <v>135</v>
      </c>
      <c r="E349" s="228" t="s">
        <v>19</v>
      </c>
      <c r="F349" s="229" t="s">
        <v>610</v>
      </c>
      <c r="G349" s="226"/>
      <c r="H349" s="230">
        <v>137</v>
      </c>
      <c r="I349" s="231"/>
      <c r="J349" s="226"/>
      <c r="K349" s="226"/>
      <c r="L349" s="232"/>
      <c r="M349" s="233"/>
      <c r="N349" s="234"/>
      <c r="O349" s="234"/>
      <c r="P349" s="234"/>
      <c r="Q349" s="234"/>
      <c r="R349" s="234"/>
      <c r="S349" s="234"/>
      <c r="T349" s="235"/>
      <c r="U349" s="13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T349" s="236" t="s">
        <v>135</v>
      </c>
      <c r="AU349" s="236" t="s">
        <v>80</v>
      </c>
      <c r="AV349" s="13" t="s">
        <v>80</v>
      </c>
      <c r="AW349" s="13" t="s">
        <v>33</v>
      </c>
      <c r="AX349" s="13" t="s">
        <v>78</v>
      </c>
      <c r="AY349" s="236" t="s">
        <v>124</v>
      </c>
    </row>
    <row r="350" s="2" customFormat="1" ht="16.5" customHeight="1">
      <c r="A350" s="37"/>
      <c r="B350" s="38"/>
      <c r="C350" s="237" t="s">
        <v>611</v>
      </c>
      <c r="D350" s="237" t="s">
        <v>174</v>
      </c>
      <c r="E350" s="238" t="s">
        <v>612</v>
      </c>
      <c r="F350" s="239" t="s">
        <v>613</v>
      </c>
      <c r="G350" s="240" t="s">
        <v>291</v>
      </c>
      <c r="H350" s="241">
        <v>137</v>
      </c>
      <c r="I350" s="242"/>
      <c r="J350" s="243">
        <f>ROUND(I350*H350,2)</f>
        <v>0</v>
      </c>
      <c r="K350" s="239" t="s">
        <v>130</v>
      </c>
      <c r="L350" s="244"/>
      <c r="M350" s="245" t="s">
        <v>19</v>
      </c>
      <c r="N350" s="246" t="s">
        <v>43</v>
      </c>
      <c r="O350" s="83"/>
      <c r="P350" s="216">
        <f>O350*H350</f>
        <v>0</v>
      </c>
      <c r="Q350" s="216">
        <v>0.00046999999999999999</v>
      </c>
      <c r="R350" s="216">
        <f>Q350*H350</f>
        <v>0.064390000000000003</v>
      </c>
      <c r="S350" s="216">
        <v>0</v>
      </c>
      <c r="T350" s="217">
        <f>S350*H350</f>
        <v>0</v>
      </c>
      <c r="U350" s="37"/>
      <c r="V350" s="37"/>
      <c r="W350" s="37"/>
      <c r="X350" s="37"/>
      <c r="Y350" s="37"/>
      <c r="Z350" s="37"/>
      <c r="AA350" s="37"/>
      <c r="AB350" s="37"/>
      <c r="AC350" s="37"/>
      <c r="AD350" s="37"/>
      <c r="AE350" s="37"/>
      <c r="AR350" s="218" t="s">
        <v>295</v>
      </c>
      <c r="AT350" s="218" t="s">
        <v>174</v>
      </c>
      <c r="AU350" s="218" t="s">
        <v>80</v>
      </c>
      <c r="AY350" s="16" t="s">
        <v>124</v>
      </c>
      <c r="BE350" s="219">
        <f>IF(N350="základní",J350,0)</f>
        <v>0</v>
      </c>
      <c r="BF350" s="219">
        <f>IF(N350="snížená",J350,0)</f>
        <v>0</v>
      </c>
      <c r="BG350" s="219">
        <f>IF(N350="zákl. přenesená",J350,0)</f>
        <v>0</v>
      </c>
      <c r="BH350" s="219">
        <f>IF(N350="sníž. přenesená",J350,0)</f>
        <v>0</v>
      </c>
      <c r="BI350" s="219">
        <f>IF(N350="nulová",J350,0)</f>
        <v>0</v>
      </c>
      <c r="BJ350" s="16" t="s">
        <v>78</v>
      </c>
      <c r="BK350" s="219">
        <f>ROUND(I350*H350,2)</f>
        <v>0</v>
      </c>
      <c r="BL350" s="16" t="s">
        <v>208</v>
      </c>
      <c r="BM350" s="218" t="s">
        <v>614</v>
      </c>
    </row>
    <row r="351" s="13" customFormat="1">
      <c r="A351" s="13"/>
      <c r="B351" s="225"/>
      <c r="C351" s="226"/>
      <c r="D351" s="227" t="s">
        <v>135</v>
      </c>
      <c r="E351" s="228" t="s">
        <v>19</v>
      </c>
      <c r="F351" s="229" t="s">
        <v>610</v>
      </c>
      <c r="G351" s="226"/>
      <c r="H351" s="230">
        <v>137</v>
      </c>
      <c r="I351" s="231"/>
      <c r="J351" s="226"/>
      <c r="K351" s="226"/>
      <c r="L351" s="232"/>
      <c r="M351" s="233"/>
      <c r="N351" s="234"/>
      <c r="O351" s="234"/>
      <c r="P351" s="234"/>
      <c r="Q351" s="234"/>
      <c r="R351" s="234"/>
      <c r="S351" s="234"/>
      <c r="T351" s="235"/>
      <c r="U351" s="13"/>
      <c r="V351" s="13"/>
      <c r="W351" s="13"/>
      <c r="X351" s="13"/>
      <c r="Y351" s="13"/>
      <c r="Z351" s="13"/>
      <c r="AA351" s="13"/>
      <c r="AB351" s="13"/>
      <c r="AC351" s="13"/>
      <c r="AD351" s="13"/>
      <c r="AE351" s="13"/>
      <c r="AT351" s="236" t="s">
        <v>135</v>
      </c>
      <c r="AU351" s="236" t="s">
        <v>80</v>
      </c>
      <c r="AV351" s="13" t="s">
        <v>80</v>
      </c>
      <c r="AW351" s="13" t="s">
        <v>33</v>
      </c>
      <c r="AX351" s="13" t="s">
        <v>78</v>
      </c>
      <c r="AY351" s="236" t="s">
        <v>124</v>
      </c>
    </row>
    <row r="352" s="2" customFormat="1" ht="16.5" customHeight="1">
      <c r="A352" s="37"/>
      <c r="B352" s="38"/>
      <c r="C352" s="207" t="s">
        <v>431</v>
      </c>
      <c r="D352" s="207" t="s">
        <v>126</v>
      </c>
      <c r="E352" s="208" t="s">
        <v>615</v>
      </c>
      <c r="F352" s="209" t="s">
        <v>616</v>
      </c>
      <c r="G352" s="210" t="s">
        <v>291</v>
      </c>
      <c r="H352" s="211">
        <v>116</v>
      </c>
      <c r="I352" s="212"/>
      <c r="J352" s="213">
        <f>ROUND(I352*H352,2)</f>
        <v>0</v>
      </c>
      <c r="K352" s="209" t="s">
        <v>130</v>
      </c>
      <c r="L352" s="43"/>
      <c r="M352" s="214" t="s">
        <v>19</v>
      </c>
      <c r="N352" s="215" t="s">
        <v>43</v>
      </c>
      <c r="O352" s="83"/>
      <c r="P352" s="216">
        <f>O352*H352</f>
        <v>0</v>
      </c>
      <c r="Q352" s="216">
        <v>0.00066</v>
      </c>
      <c r="R352" s="216">
        <f>Q352*H352</f>
        <v>0.076560000000000003</v>
      </c>
      <c r="S352" s="216">
        <v>0</v>
      </c>
      <c r="T352" s="217">
        <f>S352*H352</f>
        <v>0</v>
      </c>
      <c r="U352" s="37"/>
      <c r="V352" s="37"/>
      <c r="W352" s="37"/>
      <c r="X352" s="37"/>
      <c r="Y352" s="37"/>
      <c r="Z352" s="37"/>
      <c r="AA352" s="37"/>
      <c r="AB352" s="37"/>
      <c r="AC352" s="37"/>
      <c r="AD352" s="37"/>
      <c r="AE352" s="37"/>
      <c r="AR352" s="218" t="s">
        <v>208</v>
      </c>
      <c r="AT352" s="218" t="s">
        <v>126</v>
      </c>
      <c r="AU352" s="218" t="s">
        <v>80</v>
      </c>
      <c r="AY352" s="16" t="s">
        <v>124</v>
      </c>
      <c r="BE352" s="219">
        <f>IF(N352="základní",J352,0)</f>
        <v>0</v>
      </c>
      <c r="BF352" s="219">
        <f>IF(N352="snížená",J352,0)</f>
        <v>0</v>
      </c>
      <c r="BG352" s="219">
        <f>IF(N352="zákl. přenesená",J352,0)</f>
        <v>0</v>
      </c>
      <c r="BH352" s="219">
        <f>IF(N352="sníž. přenesená",J352,0)</f>
        <v>0</v>
      </c>
      <c r="BI352" s="219">
        <f>IF(N352="nulová",J352,0)</f>
        <v>0</v>
      </c>
      <c r="BJ352" s="16" t="s">
        <v>78</v>
      </c>
      <c r="BK352" s="219">
        <f>ROUND(I352*H352,2)</f>
        <v>0</v>
      </c>
      <c r="BL352" s="16" t="s">
        <v>208</v>
      </c>
      <c r="BM352" s="218" t="s">
        <v>617</v>
      </c>
    </row>
    <row r="353" s="2" customFormat="1">
      <c r="A353" s="37"/>
      <c r="B353" s="38"/>
      <c r="C353" s="39"/>
      <c r="D353" s="220" t="s">
        <v>133</v>
      </c>
      <c r="E353" s="39"/>
      <c r="F353" s="221" t="s">
        <v>618</v>
      </c>
      <c r="G353" s="39"/>
      <c r="H353" s="39"/>
      <c r="I353" s="222"/>
      <c r="J353" s="39"/>
      <c r="K353" s="39"/>
      <c r="L353" s="43"/>
      <c r="M353" s="223"/>
      <c r="N353" s="224"/>
      <c r="O353" s="83"/>
      <c r="P353" s="83"/>
      <c r="Q353" s="83"/>
      <c r="R353" s="83"/>
      <c r="S353" s="83"/>
      <c r="T353" s="84"/>
      <c r="U353" s="37"/>
      <c r="V353" s="37"/>
      <c r="W353" s="37"/>
      <c r="X353" s="37"/>
      <c r="Y353" s="37"/>
      <c r="Z353" s="37"/>
      <c r="AA353" s="37"/>
      <c r="AB353" s="37"/>
      <c r="AC353" s="37"/>
      <c r="AD353" s="37"/>
      <c r="AE353" s="37"/>
      <c r="AT353" s="16" t="s">
        <v>133</v>
      </c>
      <c r="AU353" s="16" t="s">
        <v>80</v>
      </c>
    </row>
    <row r="354" s="13" customFormat="1">
      <c r="A354" s="13"/>
      <c r="B354" s="225"/>
      <c r="C354" s="226"/>
      <c r="D354" s="227" t="s">
        <v>135</v>
      </c>
      <c r="E354" s="228" t="s">
        <v>19</v>
      </c>
      <c r="F354" s="229" t="s">
        <v>619</v>
      </c>
      <c r="G354" s="226"/>
      <c r="H354" s="230">
        <v>116</v>
      </c>
      <c r="I354" s="231"/>
      <c r="J354" s="226"/>
      <c r="K354" s="226"/>
      <c r="L354" s="232"/>
      <c r="M354" s="233"/>
      <c r="N354" s="234"/>
      <c r="O354" s="234"/>
      <c r="P354" s="234"/>
      <c r="Q354" s="234"/>
      <c r="R354" s="234"/>
      <c r="S354" s="234"/>
      <c r="T354" s="235"/>
      <c r="U354" s="13"/>
      <c r="V354" s="13"/>
      <c r="W354" s="13"/>
      <c r="X354" s="13"/>
      <c r="Y354" s="13"/>
      <c r="Z354" s="13"/>
      <c r="AA354" s="13"/>
      <c r="AB354" s="13"/>
      <c r="AC354" s="13"/>
      <c r="AD354" s="13"/>
      <c r="AE354" s="13"/>
      <c r="AT354" s="236" t="s">
        <v>135</v>
      </c>
      <c r="AU354" s="236" t="s">
        <v>80</v>
      </c>
      <c r="AV354" s="13" t="s">
        <v>80</v>
      </c>
      <c r="AW354" s="13" t="s">
        <v>33</v>
      </c>
      <c r="AX354" s="13" t="s">
        <v>78</v>
      </c>
      <c r="AY354" s="236" t="s">
        <v>124</v>
      </c>
    </row>
    <row r="355" s="2" customFormat="1" ht="16.5" customHeight="1">
      <c r="A355" s="37"/>
      <c r="B355" s="38"/>
      <c r="C355" s="237" t="s">
        <v>620</v>
      </c>
      <c r="D355" s="237" t="s">
        <v>174</v>
      </c>
      <c r="E355" s="238" t="s">
        <v>621</v>
      </c>
      <c r="F355" s="239" t="s">
        <v>622</v>
      </c>
      <c r="G355" s="240" t="s">
        <v>291</v>
      </c>
      <c r="H355" s="241">
        <v>116</v>
      </c>
      <c r="I355" s="242"/>
      <c r="J355" s="243">
        <f>ROUND(I355*H355,2)</f>
        <v>0</v>
      </c>
      <c r="K355" s="239" t="s">
        <v>130</v>
      </c>
      <c r="L355" s="244"/>
      <c r="M355" s="245" t="s">
        <v>19</v>
      </c>
      <c r="N355" s="246" t="s">
        <v>43</v>
      </c>
      <c r="O355" s="83"/>
      <c r="P355" s="216">
        <f>O355*H355</f>
        <v>0</v>
      </c>
      <c r="Q355" s="216">
        <v>0.00068999999999999997</v>
      </c>
      <c r="R355" s="216">
        <f>Q355*H355</f>
        <v>0.08004</v>
      </c>
      <c r="S355" s="216">
        <v>0</v>
      </c>
      <c r="T355" s="217">
        <f>S355*H355</f>
        <v>0</v>
      </c>
      <c r="U355" s="37"/>
      <c r="V355" s="37"/>
      <c r="W355" s="37"/>
      <c r="X355" s="37"/>
      <c r="Y355" s="37"/>
      <c r="Z355" s="37"/>
      <c r="AA355" s="37"/>
      <c r="AB355" s="37"/>
      <c r="AC355" s="37"/>
      <c r="AD355" s="37"/>
      <c r="AE355" s="37"/>
      <c r="AR355" s="218" t="s">
        <v>295</v>
      </c>
      <c r="AT355" s="218" t="s">
        <v>174</v>
      </c>
      <c r="AU355" s="218" t="s">
        <v>80</v>
      </c>
      <c r="AY355" s="16" t="s">
        <v>124</v>
      </c>
      <c r="BE355" s="219">
        <f>IF(N355="základní",J355,0)</f>
        <v>0</v>
      </c>
      <c r="BF355" s="219">
        <f>IF(N355="snížená",J355,0)</f>
        <v>0</v>
      </c>
      <c r="BG355" s="219">
        <f>IF(N355="zákl. přenesená",J355,0)</f>
        <v>0</v>
      </c>
      <c r="BH355" s="219">
        <f>IF(N355="sníž. přenesená",J355,0)</f>
        <v>0</v>
      </c>
      <c r="BI355" s="219">
        <f>IF(N355="nulová",J355,0)</f>
        <v>0</v>
      </c>
      <c r="BJ355" s="16" t="s">
        <v>78</v>
      </c>
      <c r="BK355" s="219">
        <f>ROUND(I355*H355,2)</f>
        <v>0</v>
      </c>
      <c r="BL355" s="16" t="s">
        <v>208</v>
      </c>
      <c r="BM355" s="218" t="s">
        <v>623</v>
      </c>
    </row>
    <row r="356" s="13" customFormat="1">
      <c r="A356" s="13"/>
      <c r="B356" s="225"/>
      <c r="C356" s="226"/>
      <c r="D356" s="227" t="s">
        <v>135</v>
      </c>
      <c r="E356" s="228" t="s">
        <v>19</v>
      </c>
      <c r="F356" s="229" t="s">
        <v>619</v>
      </c>
      <c r="G356" s="226"/>
      <c r="H356" s="230">
        <v>116</v>
      </c>
      <c r="I356" s="231"/>
      <c r="J356" s="226"/>
      <c r="K356" s="226"/>
      <c r="L356" s="232"/>
      <c r="M356" s="233"/>
      <c r="N356" s="234"/>
      <c r="O356" s="234"/>
      <c r="P356" s="234"/>
      <c r="Q356" s="234"/>
      <c r="R356" s="234"/>
      <c r="S356" s="234"/>
      <c r="T356" s="235"/>
      <c r="U356" s="13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T356" s="236" t="s">
        <v>135</v>
      </c>
      <c r="AU356" s="236" t="s">
        <v>80</v>
      </c>
      <c r="AV356" s="13" t="s">
        <v>80</v>
      </c>
      <c r="AW356" s="13" t="s">
        <v>33</v>
      </c>
      <c r="AX356" s="13" t="s">
        <v>78</v>
      </c>
      <c r="AY356" s="236" t="s">
        <v>124</v>
      </c>
    </row>
    <row r="357" s="2" customFormat="1" ht="16.5" customHeight="1">
      <c r="A357" s="37"/>
      <c r="B357" s="38"/>
      <c r="C357" s="207" t="s">
        <v>624</v>
      </c>
      <c r="D357" s="207" t="s">
        <v>126</v>
      </c>
      <c r="E357" s="208" t="s">
        <v>625</v>
      </c>
      <c r="F357" s="209" t="s">
        <v>626</v>
      </c>
      <c r="G357" s="210" t="s">
        <v>291</v>
      </c>
      <c r="H357" s="211">
        <v>92</v>
      </c>
      <c r="I357" s="212"/>
      <c r="J357" s="213">
        <f>ROUND(I357*H357,2)</f>
        <v>0</v>
      </c>
      <c r="K357" s="209" t="s">
        <v>130</v>
      </c>
      <c r="L357" s="43"/>
      <c r="M357" s="214" t="s">
        <v>19</v>
      </c>
      <c r="N357" s="215" t="s">
        <v>43</v>
      </c>
      <c r="O357" s="83"/>
      <c r="P357" s="216">
        <f>O357*H357</f>
        <v>0</v>
      </c>
      <c r="Q357" s="216">
        <v>0.00080999999999999996</v>
      </c>
      <c r="R357" s="216">
        <f>Q357*H357</f>
        <v>0.074520000000000003</v>
      </c>
      <c r="S357" s="216">
        <v>0</v>
      </c>
      <c r="T357" s="217">
        <f>S357*H357</f>
        <v>0</v>
      </c>
      <c r="U357" s="37"/>
      <c r="V357" s="37"/>
      <c r="W357" s="37"/>
      <c r="X357" s="37"/>
      <c r="Y357" s="37"/>
      <c r="Z357" s="37"/>
      <c r="AA357" s="37"/>
      <c r="AB357" s="37"/>
      <c r="AC357" s="37"/>
      <c r="AD357" s="37"/>
      <c r="AE357" s="37"/>
      <c r="AR357" s="218" t="s">
        <v>208</v>
      </c>
      <c r="AT357" s="218" t="s">
        <v>126</v>
      </c>
      <c r="AU357" s="218" t="s">
        <v>80</v>
      </c>
      <c r="AY357" s="16" t="s">
        <v>124</v>
      </c>
      <c r="BE357" s="219">
        <f>IF(N357="základní",J357,0)</f>
        <v>0</v>
      </c>
      <c r="BF357" s="219">
        <f>IF(N357="snížená",J357,0)</f>
        <v>0</v>
      </c>
      <c r="BG357" s="219">
        <f>IF(N357="zákl. přenesená",J357,0)</f>
        <v>0</v>
      </c>
      <c r="BH357" s="219">
        <f>IF(N357="sníž. přenesená",J357,0)</f>
        <v>0</v>
      </c>
      <c r="BI357" s="219">
        <f>IF(N357="nulová",J357,0)</f>
        <v>0</v>
      </c>
      <c r="BJ357" s="16" t="s">
        <v>78</v>
      </c>
      <c r="BK357" s="219">
        <f>ROUND(I357*H357,2)</f>
        <v>0</v>
      </c>
      <c r="BL357" s="16" t="s">
        <v>208</v>
      </c>
      <c r="BM357" s="218" t="s">
        <v>627</v>
      </c>
    </row>
    <row r="358" s="2" customFormat="1">
      <c r="A358" s="37"/>
      <c r="B358" s="38"/>
      <c r="C358" s="39"/>
      <c r="D358" s="220" t="s">
        <v>133</v>
      </c>
      <c r="E358" s="39"/>
      <c r="F358" s="221" t="s">
        <v>628</v>
      </c>
      <c r="G358" s="39"/>
      <c r="H358" s="39"/>
      <c r="I358" s="222"/>
      <c r="J358" s="39"/>
      <c r="K358" s="39"/>
      <c r="L358" s="43"/>
      <c r="M358" s="223"/>
      <c r="N358" s="224"/>
      <c r="O358" s="83"/>
      <c r="P358" s="83"/>
      <c r="Q358" s="83"/>
      <c r="R358" s="83"/>
      <c r="S358" s="83"/>
      <c r="T358" s="84"/>
      <c r="U358" s="37"/>
      <c r="V358" s="37"/>
      <c r="W358" s="37"/>
      <c r="X358" s="37"/>
      <c r="Y358" s="37"/>
      <c r="Z358" s="37"/>
      <c r="AA358" s="37"/>
      <c r="AB358" s="37"/>
      <c r="AC358" s="37"/>
      <c r="AD358" s="37"/>
      <c r="AE358" s="37"/>
      <c r="AT358" s="16" t="s">
        <v>133</v>
      </c>
      <c r="AU358" s="16" t="s">
        <v>80</v>
      </c>
    </row>
    <row r="359" s="13" customFormat="1">
      <c r="A359" s="13"/>
      <c r="B359" s="225"/>
      <c r="C359" s="226"/>
      <c r="D359" s="227" t="s">
        <v>135</v>
      </c>
      <c r="E359" s="228" t="s">
        <v>19</v>
      </c>
      <c r="F359" s="229" t="s">
        <v>431</v>
      </c>
      <c r="G359" s="226"/>
      <c r="H359" s="230">
        <v>92</v>
      </c>
      <c r="I359" s="231"/>
      <c r="J359" s="226"/>
      <c r="K359" s="226"/>
      <c r="L359" s="232"/>
      <c r="M359" s="233"/>
      <c r="N359" s="234"/>
      <c r="O359" s="234"/>
      <c r="P359" s="234"/>
      <c r="Q359" s="234"/>
      <c r="R359" s="234"/>
      <c r="S359" s="234"/>
      <c r="T359" s="235"/>
      <c r="U359" s="13"/>
      <c r="V359" s="13"/>
      <c r="W359" s="13"/>
      <c r="X359" s="13"/>
      <c r="Y359" s="13"/>
      <c r="Z359" s="13"/>
      <c r="AA359" s="13"/>
      <c r="AB359" s="13"/>
      <c r="AC359" s="13"/>
      <c r="AD359" s="13"/>
      <c r="AE359" s="13"/>
      <c r="AT359" s="236" t="s">
        <v>135</v>
      </c>
      <c r="AU359" s="236" t="s">
        <v>80</v>
      </c>
      <c r="AV359" s="13" t="s">
        <v>80</v>
      </c>
      <c r="AW359" s="13" t="s">
        <v>33</v>
      </c>
      <c r="AX359" s="13" t="s">
        <v>78</v>
      </c>
      <c r="AY359" s="236" t="s">
        <v>124</v>
      </c>
    </row>
    <row r="360" s="2" customFormat="1" ht="16.5" customHeight="1">
      <c r="A360" s="37"/>
      <c r="B360" s="38"/>
      <c r="C360" s="237" t="s">
        <v>629</v>
      </c>
      <c r="D360" s="237" t="s">
        <v>174</v>
      </c>
      <c r="E360" s="238" t="s">
        <v>630</v>
      </c>
      <c r="F360" s="239" t="s">
        <v>631</v>
      </c>
      <c r="G360" s="240" t="s">
        <v>291</v>
      </c>
      <c r="H360" s="241">
        <v>92</v>
      </c>
      <c r="I360" s="242"/>
      <c r="J360" s="243">
        <f>ROUND(I360*H360,2)</f>
        <v>0</v>
      </c>
      <c r="K360" s="239" t="s">
        <v>130</v>
      </c>
      <c r="L360" s="244"/>
      <c r="M360" s="245" t="s">
        <v>19</v>
      </c>
      <c r="N360" s="246" t="s">
        <v>43</v>
      </c>
      <c r="O360" s="83"/>
      <c r="P360" s="216">
        <f>O360*H360</f>
        <v>0</v>
      </c>
      <c r="Q360" s="216">
        <v>0.0010499999999999999</v>
      </c>
      <c r="R360" s="216">
        <f>Q360*H360</f>
        <v>0.096599999999999991</v>
      </c>
      <c r="S360" s="216">
        <v>0</v>
      </c>
      <c r="T360" s="217">
        <f>S360*H360</f>
        <v>0</v>
      </c>
      <c r="U360" s="37"/>
      <c r="V360" s="37"/>
      <c r="W360" s="37"/>
      <c r="X360" s="37"/>
      <c r="Y360" s="37"/>
      <c r="Z360" s="37"/>
      <c r="AA360" s="37"/>
      <c r="AB360" s="37"/>
      <c r="AC360" s="37"/>
      <c r="AD360" s="37"/>
      <c r="AE360" s="37"/>
      <c r="AR360" s="218" t="s">
        <v>295</v>
      </c>
      <c r="AT360" s="218" t="s">
        <v>174</v>
      </c>
      <c r="AU360" s="218" t="s">
        <v>80</v>
      </c>
      <c r="AY360" s="16" t="s">
        <v>124</v>
      </c>
      <c r="BE360" s="219">
        <f>IF(N360="základní",J360,0)</f>
        <v>0</v>
      </c>
      <c r="BF360" s="219">
        <f>IF(N360="snížená",J360,0)</f>
        <v>0</v>
      </c>
      <c r="BG360" s="219">
        <f>IF(N360="zákl. přenesená",J360,0)</f>
        <v>0</v>
      </c>
      <c r="BH360" s="219">
        <f>IF(N360="sníž. přenesená",J360,0)</f>
        <v>0</v>
      </c>
      <c r="BI360" s="219">
        <f>IF(N360="nulová",J360,0)</f>
        <v>0</v>
      </c>
      <c r="BJ360" s="16" t="s">
        <v>78</v>
      </c>
      <c r="BK360" s="219">
        <f>ROUND(I360*H360,2)</f>
        <v>0</v>
      </c>
      <c r="BL360" s="16" t="s">
        <v>208</v>
      </c>
      <c r="BM360" s="218" t="s">
        <v>632</v>
      </c>
    </row>
    <row r="361" s="13" customFormat="1">
      <c r="A361" s="13"/>
      <c r="B361" s="225"/>
      <c r="C361" s="226"/>
      <c r="D361" s="227" t="s">
        <v>135</v>
      </c>
      <c r="E361" s="228" t="s">
        <v>19</v>
      </c>
      <c r="F361" s="229" t="s">
        <v>431</v>
      </c>
      <c r="G361" s="226"/>
      <c r="H361" s="230">
        <v>92</v>
      </c>
      <c r="I361" s="231"/>
      <c r="J361" s="226"/>
      <c r="K361" s="226"/>
      <c r="L361" s="232"/>
      <c r="M361" s="233"/>
      <c r="N361" s="234"/>
      <c r="O361" s="234"/>
      <c r="P361" s="234"/>
      <c r="Q361" s="234"/>
      <c r="R361" s="234"/>
      <c r="S361" s="234"/>
      <c r="T361" s="235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T361" s="236" t="s">
        <v>135</v>
      </c>
      <c r="AU361" s="236" t="s">
        <v>80</v>
      </c>
      <c r="AV361" s="13" t="s">
        <v>80</v>
      </c>
      <c r="AW361" s="13" t="s">
        <v>33</v>
      </c>
      <c r="AX361" s="13" t="s">
        <v>78</v>
      </c>
      <c r="AY361" s="236" t="s">
        <v>124</v>
      </c>
    </row>
    <row r="362" s="2" customFormat="1" ht="16.5" customHeight="1">
      <c r="A362" s="37"/>
      <c r="B362" s="38"/>
      <c r="C362" s="207" t="s">
        <v>633</v>
      </c>
      <c r="D362" s="207" t="s">
        <v>126</v>
      </c>
      <c r="E362" s="208" t="s">
        <v>634</v>
      </c>
      <c r="F362" s="209" t="s">
        <v>635</v>
      </c>
      <c r="G362" s="210" t="s">
        <v>291</v>
      </c>
      <c r="H362" s="211">
        <v>82</v>
      </c>
      <c r="I362" s="212"/>
      <c r="J362" s="213">
        <f>ROUND(I362*H362,2)</f>
        <v>0</v>
      </c>
      <c r="K362" s="209" t="s">
        <v>130</v>
      </c>
      <c r="L362" s="43"/>
      <c r="M362" s="214" t="s">
        <v>19</v>
      </c>
      <c r="N362" s="215" t="s">
        <v>43</v>
      </c>
      <c r="O362" s="83"/>
      <c r="P362" s="216">
        <f>O362*H362</f>
        <v>0</v>
      </c>
      <c r="Q362" s="216">
        <v>0.0010100000000000001</v>
      </c>
      <c r="R362" s="216">
        <f>Q362*H362</f>
        <v>0.082820000000000005</v>
      </c>
      <c r="S362" s="216">
        <v>0</v>
      </c>
      <c r="T362" s="217">
        <f>S362*H362</f>
        <v>0</v>
      </c>
      <c r="U362" s="37"/>
      <c r="V362" s="37"/>
      <c r="W362" s="37"/>
      <c r="X362" s="37"/>
      <c r="Y362" s="37"/>
      <c r="Z362" s="37"/>
      <c r="AA362" s="37"/>
      <c r="AB362" s="37"/>
      <c r="AC362" s="37"/>
      <c r="AD362" s="37"/>
      <c r="AE362" s="37"/>
      <c r="AR362" s="218" t="s">
        <v>208</v>
      </c>
      <c r="AT362" s="218" t="s">
        <v>126</v>
      </c>
      <c r="AU362" s="218" t="s">
        <v>80</v>
      </c>
      <c r="AY362" s="16" t="s">
        <v>124</v>
      </c>
      <c r="BE362" s="219">
        <f>IF(N362="základní",J362,0)</f>
        <v>0</v>
      </c>
      <c r="BF362" s="219">
        <f>IF(N362="snížená",J362,0)</f>
        <v>0</v>
      </c>
      <c r="BG362" s="219">
        <f>IF(N362="zákl. přenesená",J362,0)</f>
        <v>0</v>
      </c>
      <c r="BH362" s="219">
        <f>IF(N362="sníž. přenesená",J362,0)</f>
        <v>0</v>
      </c>
      <c r="BI362" s="219">
        <f>IF(N362="nulová",J362,0)</f>
        <v>0</v>
      </c>
      <c r="BJ362" s="16" t="s">
        <v>78</v>
      </c>
      <c r="BK362" s="219">
        <f>ROUND(I362*H362,2)</f>
        <v>0</v>
      </c>
      <c r="BL362" s="16" t="s">
        <v>208</v>
      </c>
      <c r="BM362" s="218" t="s">
        <v>636</v>
      </c>
    </row>
    <row r="363" s="2" customFormat="1">
      <c r="A363" s="37"/>
      <c r="B363" s="38"/>
      <c r="C363" s="39"/>
      <c r="D363" s="220" t="s">
        <v>133</v>
      </c>
      <c r="E363" s="39"/>
      <c r="F363" s="221" t="s">
        <v>637</v>
      </c>
      <c r="G363" s="39"/>
      <c r="H363" s="39"/>
      <c r="I363" s="222"/>
      <c r="J363" s="39"/>
      <c r="K363" s="39"/>
      <c r="L363" s="43"/>
      <c r="M363" s="223"/>
      <c r="N363" s="224"/>
      <c r="O363" s="83"/>
      <c r="P363" s="83"/>
      <c r="Q363" s="83"/>
      <c r="R363" s="83"/>
      <c r="S363" s="83"/>
      <c r="T363" s="84"/>
      <c r="U363" s="37"/>
      <c r="V363" s="37"/>
      <c r="W363" s="37"/>
      <c r="X363" s="37"/>
      <c r="Y363" s="37"/>
      <c r="Z363" s="37"/>
      <c r="AA363" s="37"/>
      <c r="AB363" s="37"/>
      <c r="AC363" s="37"/>
      <c r="AD363" s="37"/>
      <c r="AE363" s="37"/>
      <c r="AT363" s="16" t="s">
        <v>133</v>
      </c>
      <c r="AU363" s="16" t="s">
        <v>80</v>
      </c>
    </row>
    <row r="364" s="13" customFormat="1">
      <c r="A364" s="13"/>
      <c r="B364" s="225"/>
      <c r="C364" s="226"/>
      <c r="D364" s="227" t="s">
        <v>135</v>
      </c>
      <c r="E364" s="228" t="s">
        <v>19</v>
      </c>
      <c r="F364" s="229" t="s">
        <v>560</v>
      </c>
      <c r="G364" s="226"/>
      <c r="H364" s="230">
        <v>82</v>
      </c>
      <c r="I364" s="231"/>
      <c r="J364" s="226"/>
      <c r="K364" s="226"/>
      <c r="L364" s="232"/>
      <c r="M364" s="233"/>
      <c r="N364" s="234"/>
      <c r="O364" s="234"/>
      <c r="P364" s="234"/>
      <c r="Q364" s="234"/>
      <c r="R364" s="234"/>
      <c r="S364" s="234"/>
      <c r="T364" s="235"/>
      <c r="U364" s="13"/>
      <c r="V364" s="13"/>
      <c r="W364" s="13"/>
      <c r="X364" s="13"/>
      <c r="Y364" s="13"/>
      <c r="Z364" s="13"/>
      <c r="AA364" s="13"/>
      <c r="AB364" s="13"/>
      <c r="AC364" s="13"/>
      <c r="AD364" s="13"/>
      <c r="AE364" s="13"/>
      <c r="AT364" s="236" t="s">
        <v>135</v>
      </c>
      <c r="AU364" s="236" t="s">
        <v>80</v>
      </c>
      <c r="AV364" s="13" t="s">
        <v>80</v>
      </c>
      <c r="AW364" s="13" t="s">
        <v>33</v>
      </c>
      <c r="AX364" s="13" t="s">
        <v>78</v>
      </c>
      <c r="AY364" s="236" t="s">
        <v>124</v>
      </c>
    </row>
    <row r="365" s="2" customFormat="1" ht="16.5" customHeight="1">
      <c r="A365" s="37"/>
      <c r="B365" s="38"/>
      <c r="C365" s="237" t="s">
        <v>638</v>
      </c>
      <c r="D365" s="237" t="s">
        <v>174</v>
      </c>
      <c r="E365" s="238" t="s">
        <v>639</v>
      </c>
      <c r="F365" s="239" t="s">
        <v>640</v>
      </c>
      <c r="G365" s="240" t="s">
        <v>291</v>
      </c>
      <c r="H365" s="241">
        <v>82</v>
      </c>
      <c r="I365" s="242"/>
      <c r="J365" s="243">
        <f>ROUND(I365*H365,2)</f>
        <v>0</v>
      </c>
      <c r="K365" s="239" t="s">
        <v>130</v>
      </c>
      <c r="L365" s="244"/>
      <c r="M365" s="245" t="s">
        <v>19</v>
      </c>
      <c r="N365" s="246" t="s">
        <v>43</v>
      </c>
      <c r="O365" s="83"/>
      <c r="P365" s="216">
        <f>O365*H365</f>
        <v>0</v>
      </c>
      <c r="Q365" s="216">
        <v>0.0015900000000000001</v>
      </c>
      <c r="R365" s="216">
        <f>Q365*H365</f>
        <v>0.13038</v>
      </c>
      <c r="S365" s="216">
        <v>0</v>
      </c>
      <c r="T365" s="217">
        <f>S365*H365</f>
        <v>0</v>
      </c>
      <c r="U365" s="37"/>
      <c r="V365" s="37"/>
      <c r="W365" s="37"/>
      <c r="X365" s="37"/>
      <c r="Y365" s="37"/>
      <c r="Z365" s="37"/>
      <c r="AA365" s="37"/>
      <c r="AB365" s="37"/>
      <c r="AC365" s="37"/>
      <c r="AD365" s="37"/>
      <c r="AE365" s="37"/>
      <c r="AR365" s="218" t="s">
        <v>295</v>
      </c>
      <c r="AT365" s="218" t="s">
        <v>174</v>
      </c>
      <c r="AU365" s="218" t="s">
        <v>80</v>
      </c>
      <c r="AY365" s="16" t="s">
        <v>124</v>
      </c>
      <c r="BE365" s="219">
        <f>IF(N365="základní",J365,0)</f>
        <v>0</v>
      </c>
      <c r="BF365" s="219">
        <f>IF(N365="snížená",J365,0)</f>
        <v>0</v>
      </c>
      <c r="BG365" s="219">
        <f>IF(N365="zákl. přenesená",J365,0)</f>
        <v>0</v>
      </c>
      <c r="BH365" s="219">
        <f>IF(N365="sníž. přenesená",J365,0)</f>
        <v>0</v>
      </c>
      <c r="BI365" s="219">
        <f>IF(N365="nulová",J365,0)</f>
        <v>0</v>
      </c>
      <c r="BJ365" s="16" t="s">
        <v>78</v>
      </c>
      <c r="BK365" s="219">
        <f>ROUND(I365*H365,2)</f>
        <v>0</v>
      </c>
      <c r="BL365" s="16" t="s">
        <v>208</v>
      </c>
      <c r="BM365" s="218" t="s">
        <v>641</v>
      </c>
    </row>
    <row r="366" s="13" customFormat="1">
      <c r="A366" s="13"/>
      <c r="B366" s="225"/>
      <c r="C366" s="226"/>
      <c r="D366" s="227" t="s">
        <v>135</v>
      </c>
      <c r="E366" s="228" t="s">
        <v>19</v>
      </c>
      <c r="F366" s="229" t="s">
        <v>560</v>
      </c>
      <c r="G366" s="226"/>
      <c r="H366" s="230">
        <v>82</v>
      </c>
      <c r="I366" s="231"/>
      <c r="J366" s="226"/>
      <c r="K366" s="226"/>
      <c r="L366" s="232"/>
      <c r="M366" s="233"/>
      <c r="N366" s="234"/>
      <c r="O366" s="234"/>
      <c r="P366" s="234"/>
      <c r="Q366" s="234"/>
      <c r="R366" s="234"/>
      <c r="S366" s="234"/>
      <c r="T366" s="235"/>
      <c r="U366" s="13"/>
      <c r="V366" s="13"/>
      <c r="W366" s="13"/>
      <c r="X366" s="13"/>
      <c r="Y366" s="13"/>
      <c r="Z366" s="13"/>
      <c r="AA366" s="13"/>
      <c r="AB366" s="13"/>
      <c r="AC366" s="13"/>
      <c r="AD366" s="13"/>
      <c r="AE366" s="13"/>
      <c r="AT366" s="236" t="s">
        <v>135</v>
      </c>
      <c r="AU366" s="236" t="s">
        <v>80</v>
      </c>
      <c r="AV366" s="13" t="s">
        <v>80</v>
      </c>
      <c r="AW366" s="13" t="s">
        <v>33</v>
      </c>
      <c r="AX366" s="13" t="s">
        <v>78</v>
      </c>
      <c r="AY366" s="236" t="s">
        <v>124</v>
      </c>
    </row>
    <row r="367" s="2" customFormat="1" ht="24.15" customHeight="1">
      <c r="A367" s="37"/>
      <c r="B367" s="38"/>
      <c r="C367" s="207" t="s">
        <v>466</v>
      </c>
      <c r="D367" s="207" t="s">
        <v>126</v>
      </c>
      <c r="E367" s="208" t="s">
        <v>642</v>
      </c>
      <c r="F367" s="209" t="s">
        <v>643</v>
      </c>
      <c r="G367" s="210" t="s">
        <v>291</v>
      </c>
      <c r="H367" s="211">
        <v>1090</v>
      </c>
      <c r="I367" s="212"/>
      <c r="J367" s="213">
        <f>ROUND(I367*H367,2)</f>
        <v>0</v>
      </c>
      <c r="K367" s="209" t="s">
        <v>130</v>
      </c>
      <c r="L367" s="43"/>
      <c r="M367" s="214" t="s">
        <v>19</v>
      </c>
      <c r="N367" s="215" t="s">
        <v>43</v>
      </c>
      <c r="O367" s="83"/>
      <c r="P367" s="216">
        <f>O367*H367</f>
        <v>0</v>
      </c>
      <c r="Q367" s="216">
        <v>6.9999999999999994E-05</v>
      </c>
      <c r="R367" s="216">
        <f>Q367*H367</f>
        <v>0.076299999999999993</v>
      </c>
      <c r="S367" s="216">
        <v>0</v>
      </c>
      <c r="T367" s="217">
        <f>S367*H367</f>
        <v>0</v>
      </c>
      <c r="U367" s="37"/>
      <c r="V367" s="37"/>
      <c r="W367" s="37"/>
      <c r="X367" s="37"/>
      <c r="Y367" s="37"/>
      <c r="Z367" s="37"/>
      <c r="AA367" s="37"/>
      <c r="AB367" s="37"/>
      <c r="AC367" s="37"/>
      <c r="AD367" s="37"/>
      <c r="AE367" s="37"/>
      <c r="AR367" s="218" t="s">
        <v>208</v>
      </c>
      <c r="AT367" s="218" t="s">
        <v>126</v>
      </c>
      <c r="AU367" s="218" t="s">
        <v>80</v>
      </c>
      <c r="AY367" s="16" t="s">
        <v>124</v>
      </c>
      <c r="BE367" s="219">
        <f>IF(N367="základní",J367,0)</f>
        <v>0</v>
      </c>
      <c r="BF367" s="219">
        <f>IF(N367="snížená",J367,0)</f>
        <v>0</v>
      </c>
      <c r="BG367" s="219">
        <f>IF(N367="zákl. přenesená",J367,0)</f>
        <v>0</v>
      </c>
      <c r="BH367" s="219">
        <f>IF(N367="sníž. přenesená",J367,0)</f>
        <v>0</v>
      </c>
      <c r="BI367" s="219">
        <f>IF(N367="nulová",J367,0)</f>
        <v>0</v>
      </c>
      <c r="BJ367" s="16" t="s">
        <v>78</v>
      </c>
      <c r="BK367" s="219">
        <f>ROUND(I367*H367,2)</f>
        <v>0</v>
      </c>
      <c r="BL367" s="16" t="s">
        <v>208</v>
      </c>
      <c r="BM367" s="218" t="s">
        <v>644</v>
      </c>
    </row>
    <row r="368" s="2" customFormat="1">
      <c r="A368" s="37"/>
      <c r="B368" s="38"/>
      <c r="C368" s="39"/>
      <c r="D368" s="220" t="s">
        <v>133</v>
      </c>
      <c r="E368" s="39"/>
      <c r="F368" s="221" t="s">
        <v>645</v>
      </c>
      <c r="G368" s="39"/>
      <c r="H368" s="39"/>
      <c r="I368" s="222"/>
      <c r="J368" s="39"/>
      <c r="K368" s="39"/>
      <c r="L368" s="43"/>
      <c r="M368" s="223"/>
      <c r="N368" s="224"/>
      <c r="O368" s="83"/>
      <c r="P368" s="83"/>
      <c r="Q368" s="83"/>
      <c r="R368" s="83"/>
      <c r="S368" s="83"/>
      <c r="T368" s="84"/>
      <c r="U368" s="37"/>
      <c r="V368" s="37"/>
      <c r="W368" s="37"/>
      <c r="X368" s="37"/>
      <c r="Y368" s="37"/>
      <c r="Z368" s="37"/>
      <c r="AA368" s="37"/>
      <c r="AB368" s="37"/>
      <c r="AC368" s="37"/>
      <c r="AD368" s="37"/>
      <c r="AE368" s="37"/>
      <c r="AT368" s="16" t="s">
        <v>133</v>
      </c>
      <c r="AU368" s="16" t="s">
        <v>80</v>
      </c>
    </row>
    <row r="369" s="13" customFormat="1">
      <c r="A369" s="13"/>
      <c r="B369" s="225"/>
      <c r="C369" s="226"/>
      <c r="D369" s="227" t="s">
        <v>135</v>
      </c>
      <c r="E369" s="228" t="s">
        <v>19</v>
      </c>
      <c r="F369" s="229" t="s">
        <v>646</v>
      </c>
      <c r="G369" s="226"/>
      <c r="H369" s="230">
        <v>1090</v>
      </c>
      <c r="I369" s="231"/>
      <c r="J369" s="226"/>
      <c r="K369" s="226"/>
      <c r="L369" s="232"/>
      <c r="M369" s="233"/>
      <c r="N369" s="234"/>
      <c r="O369" s="234"/>
      <c r="P369" s="234"/>
      <c r="Q369" s="234"/>
      <c r="R369" s="234"/>
      <c r="S369" s="234"/>
      <c r="T369" s="235"/>
      <c r="U369" s="13"/>
      <c r="V369" s="13"/>
      <c r="W369" s="13"/>
      <c r="X369" s="13"/>
      <c r="Y369" s="13"/>
      <c r="Z369" s="13"/>
      <c r="AA369" s="13"/>
      <c r="AB369" s="13"/>
      <c r="AC369" s="13"/>
      <c r="AD369" s="13"/>
      <c r="AE369" s="13"/>
      <c r="AT369" s="236" t="s">
        <v>135</v>
      </c>
      <c r="AU369" s="236" t="s">
        <v>80</v>
      </c>
      <c r="AV369" s="13" t="s">
        <v>80</v>
      </c>
      <c r="AW369" s="13" t="s">
        <v>33</v>
      </c>
      <c r="AX369" s="13" t="s">
        <v>78</v>
      </c>
      <c r="AY369" s="236" t="s">
        <v>124</v>
      </c>
    </row>
    <row r="370" s="2" customFormat="1" ht="33" customHeight="1">
      <c r="A370" s="37"/>
      <c r="B370" s="38"/>
      <c r="C370" s="207" t="s">
        <v>647</v>
      </c>
      <c r="D370" s="207" t="s">
        <v>126</v>
      </c>
      <c r="E370" s="208" t="s">
        <v>648</v>
      </c>
      <c r="F370" s="209" t="s">
        <v>649</v>
      </c>
      <c r="G370" s="210" t="s">
        <v>291</v>
      </c>
      <c r="H370" s="211">
        <v>245</v>
      </c>
      <c r="I370" s="212"/>
      <c r="J370" s="213">
        <f>ROUND(I370*H370,2)</f>
        <v>0</v>
      </c>
      <c r="K370" s="209" t="s">
        <v>130</v>
      </c>
      <c r="L370" s="43"/>
      <c r="M370" s="214" t="s">
        <v>19</v>
      </c>
      <c r="N370" s="215" t="s">
        <v>43</v>
      </c>
      <c r="O370" s="83"/>
      <c r="P370" s="216">
        <f>O370*H370</f>
        <v>0</v>
      </c>
      <c r="Q370" s="216">
        <v>0.00012</v>
      </c>
      <c r="R370" s="216">
        <f>Q370*H370</f>
        <v>0.029399999999999999</v>
      </c>
      <c r="S370" s="216">
        <v>0</v>
      </c>
      <c r="T370" s="217">
        <f>S370*H370</f>
        <v>0</v>
      </c>
      <c r="U370" s="37"/>
      <c r="V370" s="37"/>
      <c r="W370" s="37"/>
      <c r="X370" s="37"/>
      <c r="Y370" s="37"/>
      <c r="Z370" s="37"/>
      <c r="AA370" s="37"/>
      <c r="AB370" s="37"/>
      <c r="AC370" s="37"/>
      <c r="AD370" s="37"/>
      <c r="AE370" s="37"/>
      <c r="AR370" s="218" t="s">
        <v>208</v>
      </c>
      <c r="AT370" s="218" t="s">
        <v>126</v>
      </c>
      <c r="AU370" s="218" t="s">
        <v>80</v>
      </c>
      <c r="AY370" s="16" t="s">
        <v>124</v>
      </c>
      <c r="BE370" s="219">
        <f>IF(N370="základní",J370,0)</f>
        <v>0</v>
      </c>
      <c r="BF370" s="219">
        <f>IF(N370="snížená",J370,0)</f>
        <v>0</v>
      </c>
      <c r="BG370" s="219">
        <f>IF(N370="zákl. přenesená",J370,0)</f>
        <v>0</v>
      </c>
      <c r="BH370" s="219">
        <f>IF(N370="sníž. přenesená",J370,0)</f>
        <v>0</v>
      </c>
      <c r="BI370" s="219">
        <f>IF(N370="nulová",J370,0)</f>
        <v>0</v>
      </c>
      <c r="BJ370" s="16" t="s">
        <v>78</v>
      </c>
      <c r="BK370" s="219">
        <f>ROUND(I370*H370,2)</f>
        <v>0</v>
      </c>
      <c r="BL370" s="16" t="s">
        <v>208</v>
      </c>
      <c r="BM370" s="218" t="s">
        <v>650</v>
      </c>
    </row>
    <row r="371" s="2" customFormat="1">
      <c r="A371" s="37"/>
      <c r="B371" s="38"/>
      <c r="C371" s="39"/>
      <c r="D371" s="220" t="s">
        <v>133</v>
      </c>
      <c r="E371" s="39"/>
      <c r="F371" s="221" t="s">
        <v>651</v>
      </c>
      <c r="G371" s="39"/>
      <c r="H371" s="39"/>
      <c r="I371" s="222"/>
      <c r="J371" s="39"/>
      <c r="K371" s="39"/>
      <c r="L371" s="43"/>
      <c r="M371" s="223"/>
      <c r="N371" s="224"/>
      <c r="O371" s="83"/>
      <c r="P371" s="83"/>
      <c r="Q371" s="83"/>
      <c r="R371" s="83"/>
      <c r="S371" s="83"/>
      <c r="T371" s="84"/>
      <c r="U371" s="37"/>
      <c r="V371" s="37"/>
      <c r="W371" s="37"/>
      <c r="X371" s="37"/>
      <c r="Y371" s="37"/>
      <c r="Z371" s="37"/>
      <c r="AA371" s="37"/>
      <c r="AB371" s="37"/>
      <c r="AC371" s="37"/>
      <c r="AD371" s="37"/>
      <c r="AE371" s="37"/>
      <c r="AT371" s="16" t="s">
        <v>133</v>
      </c>
      <c r="AU371" s="16" t="s">
        <v>80</v>
      </c>
    </row>
    <row r="372" s="13" customFormat="1">
      <c r="A372" s="13"/>
      <c r="B372" s="225"/>
      <c r="C372" s="226"/>
      <c r="D372" s="227" t="s">
        <v>135</v>
      </c>
      <c r="E372" s="228" t="s">
        <v>19</v>
      </c>
      <c r="F372" s="229" t="s">
        <v>652</v>
      </c>
      <c r="G372" s="226"/>
      <c r="H372" s="230">
        <v>245</v>
      </c>
      <c r="I372" s="231"/>
      <c r="J372" s="226"/>
      <c r="K372" s="226"/>
      <c r="L372" s="232"/>
      <c r="M372" s="233"/>
      <c r="N372" s="234"/>
      <c r="O372" s="234"/>
      <c r="P372" s="234"/>
      <c r="Q372" s="234"/>
      <c r="R372" s="234"/>
      <c r="S372" s="234"/>
      <c r="T372" s="235"/>
      <c r="U372" s="13"/>
      <c r="V372" s="13"/>
      <c r="W372" s="13"/>
      <c r="X372" s="13"/>
      <c r="Y372" s="13"/>
      <c r="Z372" s="13"/>
      <c r="AA372" s="13"/>
      <c r="AB372" s="13"/>
      <c r="AC372" s="13"/>
      <c r="AD372" s="13"/>
      <c r="AE372" s="13"/>
      <c r="AT372" s="236" t="s">
        <v>135</v>
      </c>
      <c r="AU372" s="236" t="s">
        <v>80</v>
      </c>
      <c r="AV372" s="13" t="s">
        <v>80</v>
      </c>
      <c r="AW372" s="13" t="s">
        <v>33</v>
      </c>
      <c r="AX372" s="13" t="s">
        <v>78</v>
      </c>
      <c r="AY372" s="236" t="s">
        <v>124</v>
      </c>
    </row>
    <row r="373" s="2" customFormat="1" ht="33" customHeight="1">
      <c r="A373" s="37"/>
      <c r="B373" s="38"/>
      <c r="C373" s="207" t="s">
        <v>653</v>
      </c>
      <c r="D373" s="207" t="s">
        <v>126</v>
      </c>
      <c r="E373" s="208" t="s">
        <v>654</v>
      </c>
      <c r="F373" s="209" t="s">
        <v>655</v>
      </c>
      <c r="G373" s="210" t="s">
        <v>291</v>
      </c>
      <c r="H373" s="211">
        <v>345</v>
      </c>
      <c r="I373" s="212"/>
      <c r="J373" s="213">
        <f>ROUND(I373*H373,2)</f>
        <v>0</v>
      </c>
      <c r="K373" s="209" t="s">
        <v>130</v>
      </c>
      <c r="L373" s="43"/>
      <c r="M373" s="214" t="s">
        <v>19</v>
      </c>
      <c r="N373" s="215" t="s">
        <v>43</v>
      </c>
      <c r="O373" s="83"/>
      <c r="P373" s="216">
        <f>O373*H373</f>
        <v>0</v>
      </c>
      <c r="Q373" s="216">
        <v>0.00016000000000000001</v>
      </c>
      <c r="R373" s="216">
        <f>Q373*H373</f>
        <v>0.055200000000000006</v>
      </c>
      <c r="S373" s="216">
        <v>0</v>
      </c>
      <c r="T373" s="217">
        <f>S373*H373</f>
        <v>0</v>
      </c>
      <c r="U373" s="37"/>
      <c r="V373" s="37"/>
      <c r="W373" s="37"/>
      <c r="X373" s="37"/>
      <c r="Y373" s="37"/>
      <c r="Z373" s="37"/>
      <c r="AA373" s="37"/>
      <c r="AB373" s="37"/>
      <c r="AC373" s="37"/>
      <c r="AD373" s="37"/>
      <c r="AE373" s="37"/>
      <c r="AR373" s="218" t="s">
        <v>208</v>
      </c>
      <c r="AT373" s="218" t="s">
        <v>126</v>
      </c>
      <c r="AU373" s="218" t="s">
        <v>80</v>
      </c>
      <c r="AY373" s="16" t="s">
        <v>124</v>
      </c>
      <c r="BE373" s="219">
        <f>IF(N373="základní",J373,0)</f>
        <v>0</v>
      </c>
      <c r="BF373" s="219">
        <f>IF(N373="snížená",J373,0)</f>
        <v>0</v>
      </c>
      <c r="BG373" s="219">
        <f>IF(N373="zákl. přenesená",J373,0)</f>
        <v>0</v>
      </c>
      <c r="BH373" s="219">
        <f>IF(N373="sníž. přenesená",J373,0)</f>
        <v>0</v>
      </c>
      <c r="BI373" s="219">
        <f>IF(N373="nulová",J373,0)</f>
        <v>0</v>
      </c>
      <c r="BJ373" s="16" t="s">
        <v>78</v>
      </c>
      <c r="BK373" s="219">
        <f>ROUND(I373*H373,2)</f>
        <v>0</v>
      </c>
      <c r="BL373" s="16" t="s">
        <v>208</v>
      </c>
      <c r="BM373" s="218" t="s">
        <v>656</v>
      </c>
    </row>
    <row r="374" s="2" customFormat="1">
      <c r="A374" s="37"/>
      <c r="B374" s="38"/>
      <c r="C374" s="39"/>
      <c r="D374" s="220" t="s">
        <v>133</v>
      </c>
      <c r="E374" s="39"/>
      <c r="F374" s="221" t="s">
        <v>657</v>
      </c>
      <c r="G374" s="39"/>
      <c r="H374" s="39"/>
      <c r="I374" s="222"/>
      <c r="J374" s="39"/>
      <c r="K374" s="39"/>
      <c r="L374" s="43"/>
      <c r="M374" s="223"/>
      <c r="N374" s="224"/>
      <c r="O374" s="83"/>
      <c r="P374" s="83"/>
      <c r="Q374" s="83"/>
      <c r="R374" s="83"/>
      <c r="S374" s="83"/>
      <c r="T374" s="84"/>
      <c r="U374" s="37"/>
      <c r="V374" s="37"/>
      <c r="W374" s="37"/>
      <c r="X374" s="37"/>
      <c r="Y374" s="37"/>
      <c r="Z374" s="37"/>
      <c r="AA374" s="37"/>
      <c r="AB374" s="37"/>
      <c r="AC374" s="37"/>
      <c r="AD374" s="37"/>
      <c r="AE374" s="37"/>
      <c r="AT374" s="16" t="s">
        <v>133</v>
      </c>
      <c r="AU374" s="16" t="s">
        <v>80</v>
      </c>
    </row>
    <row r="375" s="13" customFormat="1">
      <c r="A375" s="13"/>
      <c r="B375" s="225"/>
      <c r="C375" s="226"/>
      <c r="D375" s="227" t="s">
        <v>135</v>
      </c>
      <c r="E375" s="228" t="s">
        <v>19</v>
      </c>
      <c r="F375" s="229" t="s">
        <v>658</v>
      </c>
      <c r="G375" s="226"/>
      <c r="H375" s="230">
        <v>345</v>
      </c>
      <c r="I375" s="231"/>
      <c r="J375" s="226"/>
      <c r="K375" s="226"/>
      <c r="L375" s="232"/>
      <c r="M375" s="233"/>
      <c r="N375" s="234"/>
      <c r="O375" s="234"/>
      <c r="P375" s="234"/>
      <c r="Q375" s="234"/>
      <c r="R375" s="234"/>
      <c r="S375" s="234"/>
      <c r="T375" s="235"/>
      <c r="U375" s="13"/>
      <c r="V375" s="13"/>
      <c r="W375" s="13"/>
      <c r="X375" s="13"/>
      <c r="Y375" s="13"/>
      <c r="Z375" s="13"/>
      <c r="AA375" s="13"/>
      <c r="AB375" s="13"/>
      <c r="AC375" s="13"/>
      <c r="AD375" s="13"/>
      <c r="AE375" s="13"/>
      <c r="AT375" s="236" t="s">
        <v>135</v>
      </c>
      <c r="AU375" s="236" t="s">
        <v>80</v>
      </c>
      <c r="AV375" s="13" t="s">
        <v>80</v>
      </c>
      <c r="AW375" s="13" t="s">
        <v>33</v>
      </c>
      <c r="AX375" s="13" t="s">
        <v>78</v>
      </c>
      <c r="AY375" s="236" t="s">
        <v>124</v>
      </c>
    </row>
    <row r="376" s="2" customFormat="1" ht="33" customHeight="1">
      <c r="A376" s="37"/>
      <c r="B376" s="38"/>
      <c r="C376" s="207" t="s">
        <v>659</v>
      </c>
      <c r="D376" s="207" t="s">
        <v>126</v>
      </c>
      <c r="E376" s="208" t="s">
        <v>660</v>
      </c>
      <c r="F376" s="209" t="s">
        <v>661</v>
      </c>
      <c r="G376" s="210" t="s">
        <v>291</v>
      </c>
      <c r="H376" s="211">
        <v>82</v>
      </c>
      <c r="I376" s="212"/>
      <c r="J376" s="213">
        <f>ROUND(I376*H376,2)</f>
        <v>0</v>
      </c>
      <c r="K376" s="209" t="s">
        <v>130</v>
      </c>
      <c r="L376" s="43"/>
      <c r="M376" s="214" t="s">
        <v>19</v>
      </c>
      <c r="N376" s="215" t="s">
        <v>43</v>
      </c>
      <c r="O376" s="83"/>
      <c r="P376" s="216">
        <f>O376*H376</f>
        <v>0</v>
      </c>
      <c r="Q376" s="216">
        <v>0.00019000000000000001</v>
      </c>
      <c r="R376" s="216">
        <f>Q376*H376</f>
        <v>0.01558</v>
      </c>
      <c r="S376" s="216">
        <v>0</v>
      </c>
      <c r="T376" s="217">
        <f>S376*H376</f>
        <v>0</v>
      </c>
      <c r="U376" s="37"/>
      <c r="V376" s="37"/>
      <c r="W376" s="37"/>
      <c r="X376" s="37"/>
      <c r="Y376" s="37"/>
      <c r="Z376" s="37"/>
      <c r="AA376" s="37"/>
      <c r="AB376" s="37"/>
      <c r="AC376" s="37"/>
      <c r="AD376" s="37"/>
      <c r="AE376" s="37"/>
      <c r="AR376" s="218" t="s">
        <v>208</v>
      </c>
      <c r="AT376" s="218" t="s">
        <v>126</v>
      </c>
      <c r="AU376" s="218" t="s">
        <v>80</v>
      </c>
      <c r="AY376" s="16" t="s">
        <v>124</v>
      </c>
      <c r="BE376" s="219">
        <f>IF(N376="základní",J376,0)</f>
        <v>0</v>
      </c>
      <c r="BF376" s="219">
        <f>IF(N376="snížená",J376,0)</f>
        <v>0</v>
      </c>
      <c r="BG376" s="219">
        <f>IF(N376="zákl. přenesená",J376,0)</f>
        <v>0</v>
      </c>
      <c r="BH376" s="219">
        <f>IF(N376="sníž. přenesená",J376,0)</f>
        <v>0</v>
      </c>
      <c r="BI376" s="219">
        <f>IF(N376="nulová",J376,0)</f>
        <v>0</v>
      </c>
      <c r="BJ376" s="16" t="s">
        <v>78</v>
      </c>
      <c r="BK376" s="219">
        <f>ROUND(I376*H376,2)</f>
        <v>0</v>
      </c>
      <c r="BL376" s="16" t="s">
        <v>208</v>
      </c>
      <c r="BM376" s="218" t="s">
        <v>662</v>
      </c>
    </row>
    <row r="377" s="2" customFormat="1">
      <c r="A377" s="37"/>
      <c r="B377" s="38"/>
      <c r="C377" s="39"/>
      <c r="D377" s="220" t="s">
        <v>133</v>
      </c>
      <c r="E377" s="39"/>
      <c r="F377" s="221" t="s">
        <v>663</v>
      </c>
      <c r="G377" s="39"/>
      <c r="H377" s="39"/>
      <c r="I377" s="222"/>
      <c r="J377" s="39"/>
      <c r="K377" s="39"/>
      <c r="L377" s="43"/>
      <c r="M377" s="223"/>
      <c r="N377" s="224"/>
      <c r="O377" s="83"/>
      <c r="P377" s="83"/>
      <c r="Q377" s="83"/>
      <c r="R377" s="83"/>
      <c r="S377" s="83"/>
      <c r="T377" s="84"/>
      <c r="U377" s="37"/>
      <c r="V377" s="37"/>
      <c r="W377" s="37"/>
      <c r="X377" s="37"/>
      <c r="Y377" s="37"/>
      <c r="Z377" s="37"/>
      <c r="AA377" s="37"/>
      <c r="AB377" s="37"/>
      <c r="AC377" s="37"/>
      <c r="AD377" s="37"/>
      <c r="AE377" s="37"/>
      <c r="AT377" s="16" t="s">
        <v>133</v>
      </c>
      <c r="AU377" s="16" t="s">
        <v>80</v>
      </c>
    </row>
    <row r="378" s="13" customFormat="1">
      <c r="A378" s="13"/>
      <c r="B378" s="225"/>
      <c r="C378" s="226"/>
      <c r="D378" s="227" t="s">
        <v>135</v>
      </c>
      <c r="E378" s="228" t="s">
        <v>19</v>
      </c>
      <c r="F378" s="229" t="s">
        <v>560</v>
      </c>
      <c r="G378" s="226"/>
      <c r="H378" s="230">
        <v>82</v>
      </c>
      <c r="I378" s="231"/>
      <c r="J378" s="226"/>
      <c r="K378" s="226"/>
      <c r="L378" s="232"/>
      <c r="M378" s="233"/>
      <c r="N378" s="234"/>
      <c r="O378" s="234"/>
      <c r="P378" s="234"/>
      <c r="Q378" s="234"/>
      <c r="R378" s="234"/>
      <c r="S378" s="234"/>
      <c r="T378" s="235"/>
      <c r="U378" s="13"/>
      <c r="V378" s="13"/>
      <c r="W378" s="13"/>
      <c r="X378" s="13"/>
      <c r="Y378" s="13"/>
      <c r="Z378" s="13"/>
      <c r="AA378" s="13"/>
      <c r="AB378" s="13"/>
      <c r="AC378" s="13"/>
      <c r="AD378" s="13"/>
      <c r="AE378" s="13"/>
      <c r="AT378" s="236" t="s">
        <v>135</v>
      </c>
      <c r="AU378" s="236" t="s">
        <v>80</v>
      </c>
      <c r="AV378" s="13" t="s">
        <v>80</v>
      </c>
      <c r="AW378" s="13" t="s">
        <v>33</v>
      </c>
      <c r="AX378" s="13" t="s">
        <v>78</v>
      </c>
      <c r="AY378" s="236" t="s">
        <v>124</v>
      </c>
    </row>
    <row r="379" s="2" customFormat="1" ht="16.5" customHeight="1">
      <c r="A379" s="37"/>
      <c r="B379" s="38"/>
      <c r="C379" s="207" t="s">
        <v>664</v>
      </c>
      <c r="D379" s="207" t="s">
        <v>126</v>
      </c>
      <c r="E379" s="208" t="s">
        <v>665</v>
      </c>
      <c r="F379" s="209" t="s">
        <v>666</v>
      </c>
      <c r="G379" s="210" t="s">
        <v>192</v>
      </c>
      <c r="H379" s="211">
        <v>236</v>
      </c>
      <c r="I379" s="212"/>
      <c r="J379" s="213">
        <f>ROUND(I379*H379,2)</f>
        <v>0</v>
      </c>
      <c r="K379" s="209" t="s">
        <v>130</v>
      </c>
      <c r="L379" s="43"/>
      <c r="M379" s="214" t="s">
        <v>19</v>
      </c>
      <c r="N379" s="215" t="s">
        <v>43</v>
      </c>
      <c r="O379" s="83"/>
      <c r="P379" s="216">
        <f>O379*H379</f>
        <v>0</v>
      </c>
      <c r="Q379" s="216">
        <v>0</v>
      </c>
      <c r="R379" s="216">
        <f>Q379*H379</f>
        <v>0</v>
      </c>
      <c r="S379" s="216">
        <v>0</v>
      </c>
      <c r="T379" s="217">
        <f>S379*H379</f>
        <v>0</v>
      </c>
      <c r="U379" s="37"/>
      <c r="V379" s="37"/>
      <c r="W379" s="37"/>
      <c r="X379" s="37"/>
      <c r="Y379" s="37"/>
      <c r="Z379" s="37"/>
      <c r="AA379" s="37"/>
      <c r="AB379" s="37"/>
      <c r="AC379" s="37"/>
      <c r="AD379" s="37"/>
      <c r="AE379" s="37"/>
      <c r="AR379" s="218" t="s">
        <v>208</v>
      </c>
      <c r="AT379" s="218" t="s">
        <v>126</v>
      </c>
      <c r="AU379" s="218" t="s">
        <v>80</v>
      </c>
      <c r="AY379" s="16" t="s">
        <v>124</v>
      </c>
      <c r="BE379" s="219">
        <f>IF(N379="základní",J379,0)</f>
        <v>0</v>
      </c>
      <c r="BF379" s="219">
        <f>IF(N379="snížená",J379,0)</f>
        <v>0</v>
      </c>
      <c r="BG379" s="219">
        <f>IF(N379="zákl. přenesená",J379,0)</f>
        <v>0</v>
      </c>
      <c r="BH379" s="219">
        <f>IF(N379="sníž. přenesená",J379,0)</f>
        <v>0</v>
      </c>
      <c r="BI379" s="219">
        <f>IF(N379="nulová",J379,0)</f>
        <v>0</v>
      </c>
      <c r="BJ379" s="16" t="s">
        <v>78</v>
      </c>
      <c r="BK379" s="219">
        <f>ROUND(I379*H379,2)</f>
        <v>0</v>
      </c>
      <c r="BL379" s="16" t="s">
        <v>208</v>
      </c>
      <c r="BM379" s="218" t="s">
        <v>667</v>
      </c>
    </row>
    <row r="380" s="2" customFormat="1">
      <c r="A380" s="37"/>
      <c r="B380" s="38"/>
      <c r="C380" s="39"/>
      <c r="D380" s="220" t="s">
        <v>133</v>
      </c>
      <c r="E380" s="39"/>
      <c r="F380" s="221" t="s">
        <v>668</v>
      </c>
      <c r="G380" s="39"/>
      <c r="H380" s="39"/>
      <c r="I380" s="222"/>
      <c r="J380" s="39"/>
      <c r="K380" s="39"/>
      <c r="L380" s="43"/>
      <c r="M380" s="223"/>
      <c r="N380" s="224"/>
      <c r="O380" s="83"/>
      <c r="P380" s="83"/>
      <c r="Q380" s="83"/>
      <c r="R380" s="83"/>
      <c r="S380" s="83"/>
      <c r="T380" s="84"/>
      <c r="U380" s="37"/>
      <c r="V380" s="37"/>
      <c r="W380" s="37"/>
      <c r="X380" s="37"/>
      <c r="Y380" s="37"/>
      <c r="Z380" s="37"/>
      <c r="AA380" s="37"/>
      <c r="AB380" s="37"/>
      <c r="AC380" s="37"/>
      <c r="AD380" s="37"/>
      <c r="AE380" s="37"/>
      <c r="AT380" s="16" t="s">
        <v>133</v>
      </c>
      <c r="AU380" s="16" t="s">
        <v>80</v>
      </c>
    </row>
    <row r="381" s="13" customFormat="1">
      <c r="A381" s="13"/>
      <c r="B381" s="225"/>
      <c r="C381" s="226"/>
      <c r="D381" s="227" t="s">
        <v>135</v>
      </c>
      <c r="E381" s="228" t="s">
        <v>19</v>
      </c>
      <c r="F381" s="229" t="s">
        <v>669</v>
      </c>
      <c r="G381" s="226"/>
      <c r="H381" s="230">
        <v>236</v>
      </c>
      <c r="I381" s="231"/>
      <c r="J381" s="226"/>
      <c r="K381" s="226"/>
      <c r="L381" s="232"/>
      <c r="M381" s="233"/>
      <c r="N381" s="234"/>
      <c r="O381" s="234"/>
      <c r="P381" s="234"/>
      <c r="Q381" s="234"/>
      <c r="R381" s="234"/>
      <c r="S381" s="234"/>
      <c r="T381" s="235"/>
      <c r="U381" s="13"/>
      <c r="V381" s="13"/>
      <c r="W381" s="13"/>
      <c r="X381" s="13"/>
      <c r="Y381" s="13"/>
      <c r="Z381" s="13"/>
      <c r="AA381" s="13"/>
      <c r="AB381" s="13"/>
      <c r="AC381" s="13"/>
      <c r="AD381" s="13"/>
      <c r="AE381" s="13"/>
      <c r="AT381" s="236" t="s">
        <v>135</v>
      </c>
      <c r="AU381" s="236" t="s">
        <v>80</v>
      </c>
      <c r="AV381" s="13" t="s">
        <v>80</v>
      </c>
      <c r="AW381" s="13" t="s">
        <v>33</v>
      </c>
      <c r="AX381" s="13" t="s">
        <v>78</v>
      </c>
      <c r="AY381" s="236" t="s">
        <v>124</v>
      </c>
    </row>
    <row r="382" s="2" customFormat="1" ht="16.5" customHeight="1">
      <c r="A382" s="37"/>
      <c r="B382" s="38"/>
      <c r="C382" s="207" t="s">
        <v>670</v>
      </c>
      <c r="D382" s="207" t="s">
        <v>126</v>
      </c>
      <c r="E382" s="208" t="s">
        <v>671</v>
      </c>
      <c r="F382" s="209" t="s">
        <v>672</v>
      </c>
      <c r="G382" s="210" t="s">
        <v>192</v>
      </c>
      <c r="H382" s="211">
        <v>174</v>
      </c>
      <c r="I382" s="212"/>
      <c r="J382" s="213">
        <f>ROUND(I382*H382,2)</f>
        <v>0</v>
      </c>
      <c r="K382" s="209" t="s">
        <v>130</v>
      </c>
      <c r="L382" s="43"/>
      <c r="M382" s="214" t="s">
        <v>19</v>
      </c>
      <c r="N382" s="215" t="s">
        <v>43</v>
      </c>
      <c r="O382" s="83"/>
      <c r="P382" s="216">
        <f>O382*H382</f>
        <v>0</v>
      </c>
      <c r="Q382" s="216">
        <v>0.00012999999999999999</v>
      </c>
      <c r="R382" s="216">
        <f>Q382*H382</f>
        <v>0.022619999999999998</v>
      </c>
      <c r="S382" s="216">
        <v>0</v>
      </c>
      <c r="T382" s="217">
        <f>S382*H382</f>
        <v>0</v>
      </c>
      <c r="U382" s="37"/>
      <c r="V382" s="37"/>
      <c r="W382" s="37"/>
      <c r="X382" s="37"/>
      <c r="Y382" s="37"/>
      <c r="Z382" s="37"/>
      <c r="AA382" s="37"/>
      <c r="AB382" s="37"/>
      <c r="AC382" s="37"/>
      <c r="AD382" s="37"/>
      <c r="AE382" s="37"/>
      <c r="AR382" s="218" t="s">
        <v>208</v>
      </c>
      <c r="AT382" s="218" t="s">
        <v>126</v>
      </c>
      <c r="AU382" s="218" t="s">
        <v>80</v>
      </c>
      <c r="AY382" s="16" t="s">
        <v>124</v>
      </c>
      <c r="BE382" s="219">
        <f>IF(N382="základní",J382,0)</f>
        <v>0</v>
      </c>
      <c r="BF382" s="219">
        <f>IF(N382="snížená",J382,0)</f>
        <v>0</v>
      </c>
      <c r="BG382" s="219">
        <f>IF(N382="zákl. přenesená",J382,0)</f>
        <v>0</v>
      </c>
      <c r="BH382" s="219">
        <f>IF(N382="sníž. přenesená",J382,0)</f>
        <v>0</v>
      </c>
      <c r="BI382" s="219">
        <f>IF(N382="nulová",J382,0)</f>
        <v>0</v>
      </c>
      <c r="BJ382" s="16" t="s">
        <v>78</v>
      </c>
      <c r="BK382" s="219">
        <f>ROUND(I382*H382,2)</f>
        <v>0</v>
      </c>
      <c r="BL382" s="16" t="s">
        <v>208</v>
      </c>
      <c r="BM382" s="218" t="s">
        <v>673</v>
      </c>
    </row>
    <row r="383" s="2" customFormat="1">
      <c r="A383" s="37"/>
      <c r="B383" s="38"/>
      <c r="C383" s="39"/>
      <c r="D383" s="220" t="s">
        <v>133</v>
      </c>
      <c r="E383" s="39"/>
      <c r="F383" s="221" t="s">
        <v>674</v>
      </c>
      <c r="G383" s="39"/>
      <c r="H383" s="39"/>
      <c r="I383" s="222"/>
      <c r="J383" s="39"/>
      <c r="K383" s="39"/>
      <c r="L383" s="43"/>
      <c r="M383" s="223"/>
      <c r="N383" s="224"/>
      <c r="O383" s="83"/>
      <c r="P383" s="83"/>
      <c r="Q383" s="83"/>
      <c r="R383" s="83"/>
      <c r="S383" s="83"/>
      <c r="T383" s="84"/>
      <c r="U383" s="37"/>
      <c r="V383" s="37"/>
      <c r="W383" s="37"/>
      <c r="X383" s="37"/>
      <c r="Y383" s="37"/>
      <c r="Z383" s="37"/>
      <c r="AA383" s="37"/>
      <c r="AB383" s="37"/>
      <c r="AC383" s="37"/>
      <c r="AD383" s="37"/>
      <c r="AE383" s="37"/>
      <c r="AT383" s="16" t="s">
        <v>133</v>
      </c>
      <c r="AU383" s="16" t="s">
        <v>80</v>
      </c>
    </row>
    <row r="384" s="13" customFormat="1">
      <c r="A384" s="13"/>
      <c r="B384" s="225"/>
      <c r="C384" s="226"/>
      <c r="D384" s="227" t="s">
        <v>135</v>
      </c>
      <c r="E384" s="228" t="s">
        <v>19</v>
      </c>
      <c r="F384" s="229" t="s">
        <v>675</v>
      </c>
      <c r="G384" s="226"/>
      <c r="H384" s="230">
        <v>174</v>
      </c>
      <c r="I384" s="231"/>
      <c r="J384" s="226"/>
      <c r="K384" s="226"/>
      <c r="L384" s="232"/>
      <c r="M384" s="233"/>
      <c r="N384" s="234"/>
      <c r="O384" s="234"/>
      <c r="P384" s="234"/>
      <c r="Q384" s="234"/>
      <c r="R384" s="234"/>
      <c r="S384" s="234"/>
      <c r="T384" s="235"/>
      <c r="U384" s="13"/>
      <c r="V384" s="13"/>
      <c r="W384" s="13"/>
      <c r="X384" s="13"/>
      <c r="Y384" s="13"/>
      <c r="Z384" s="13"/>
      <c r="AA384" s="13"/>
      <c r="AB384" s="13"/>
      <c r="AC384" s="13"/>
      <c r="AD384" s="13"/>
      <c r="AE384" s="13"/>
      <c r="AT384" s="236" t="s">
        <v>135</v>
      </c>
      <c r="AU384" s="236" t="s">
        <v>80</v>
      </c>
      <c r="AV384" s="13" t="s">
        <v>80</v>
      </c>
      <c r="AW384" s="13" t="s">
        <v>33</v>
      </c>
      <c r="AX384" s="13" t="s">
        <v>78</v>
      </c>
      <c r="AY384" s="236" t="s">
        <v>124</v>
      </c>
    </row>
    <row r="385" s="2" customFormat="1" ht="16.5" customHeight="1">
      <c r="A385" s="37"/>
      <c r="B385" s="38"/>
      <c r="C385" s="237" t="s">
        <v>676</v>
      </c>
      <c r="D385" s="237" t="s">
        <v>174</v>
      </c>
      <c r="E385" s="238" t="s">
        <v>677</v>
      </c>
      <c r="F385" s="239" t="s">
        <v>678</v>
      </c>
      <c r="G385" s="240" t="s">
        <v>192</v>
      </c>
      <c r="H385" s="241">
        <v>174</v>
      </c>
      <c r="I385" s="242"/>
      <c r="J385" s="243">
        <f>ROUND(I385*H385,2)</f>
        <v>0</v>
      </c>
      <c r="K385" s="239" t="s">
        <v>130</v>
      </c>
      <c r="L385" s="244"/>
      <c r="M385" s="245" t="s">
        <v>19</v>
      </c>
      <c r="N385" s="246" t="s">
        <v>43</v>
      </c>
      <c r="O385" s="83"/>
      <c r="P385" s="216">
        <f>O385*H385</f>
        <v>0</v>
      </c>
      <c r="Q385" s="216">
        <v>0.00013999999999999999</v>
      </c>
      <c r="R385" s="216">
        <f>Q385*H385</f>
        <v>0.024359999999999996</v>
      </c>
      <c r="S385" s="216">
        <v>0</v>
      </c>
      <c r="T385" s="217">
        <f>S385*H385</f>
        <v>0</v>
      </c>
      <c r="U385" s="37"/>
      <c r="V385" s="37"/>
      <c r="W385" s="37"/>
      <c r="X385" s="37"/>
      <c r="Y385" s="37"/>
      <c r="Z385" s="37"/>
      <c r="AA385" s="37"/>
      <c r="AB385" s="37"/>
      <c r="AC385" s="37"/>
      <c r="AD385" s="37"/>
      <c r="AE385" s="37"/>
      <c r="AR385" s="218" t="s">
        <v>295</v>
      </c>
      <c r="AT385" s="218" t="s">
        <v>174</v>
      </c>
      <c r="AU385" s="218" t="s">
        <v>80</v>
      </c>
      <c r="AY385" s="16" t="s">
        <v>124</v>
      </c>
      <c r="BE385" s="219">
        <f>IF(N385="základní",J385,0)</f>
        <v>0</v>
      </c>
      <c r="BF385" s="219">
        <f>IF(N385="snížená",J385,0)</f>
        <v>0</v>
      </c>
      <c r="BG385" s="219">
        <f>IF(N385="zákl. přenesená",J385,0)</f>
        <v>0</v>
      </c>
      <c r="BH385" s="219">
        <f>IF(N385="sníž. přenesená",J385,0)</f>
        <v>0</v>
      </c>
      <c r="BI385" s="219">
        <f>IF(N385="nulová",J385,0)</f>
        <v>0</v>
      </c>
      <c r="BJ385" s="16" t="s">
        <v>78</v>
      </c>
      <c r="BK385" s="219">
        <f>ROUND(I385*H385,2)</f>
        <v>0</v>
      </c>
      <c r="BL385" s="16" t="s">
        <v>208</v>
      </c>
      <c r="BM385" s="218" t="s">
        <v>679</v>
      </c>
    </row>
    <row r="386" s="13" customFormat="1">
      <c r="A386" s="13"/>
      <c r="B386" s="225"/>
      <c r="C386" s="226"/>
      <c r="D386" s="227" t="s">
        <v>135</v>
      </c>
      <c r="E386" s="228" t="s">
        <v>19</v>
      </c>
      <c r="F386" s="229" t="s">
        <v>675</v>
      </c>
      <c r="G386" s="226"/>
      <c r="H386" s="230">
        <v>174</v>
      </c>
      <c r="I386" s="231"/>
      <c r="J386" s="226"/>
      <c r="K386" s="226"/>
      <c r="L386" s="232"/>
      <c r="M386" s="233"/>
      <c r="N386" s="234"/>
      <c r="O386" s="234"/>
      <c r="P386" s="234"/>
      <c r="Q386" s="234"/>
      <c r="R386" s="234"/>
      <c r="S386" s="234"/>
      <c r="T386" s="235"/>
      <c r="U386" s="13"/>
      <c r="V386" s="13"/>
      <c r="W386" s="13"/>
      <c r="X386" s="13"/>
      <c r="Y386" s="13"/>
      <c r="Z386" s="13"/>
      <c r="AA386" s="13"/>
      <c r="AB386" s="13"/>
      <c r="AC386" s="13"/>
      <c r="AD386" s="13"/>
      <c r="AE386" s="13"/>
      <c r="AT386" s="236" t="s">
        <v>135</v>
      </c>
      <c r="AU386" s="236" t="s">
        <v>80</v>
      </c>
      <c r="AV386" s="13" t="s">
        <v>80</v>
      </c>
      <c r="AW386" s="13" t="s">
        <v>33</v>
      </c>
      <c r="AX386" s="13" t="s">
        <v>78</v>
      </c>
      <c r="AY386" s="236" t="s">
        <v>124</v>
      </c>
    </row>
    <row r="387" s="2" customFormat="1" ht="16.5" customHeight="1">
      <c r="A387" s="37"/>
      <c r="B387" s="38"/>
      <c r="C387" s="207" t="s">
        <v>680</v>
      </c>
      <c r="D387" s="207" t="s">
        <v>126</v>
      </c>
      <c r="E387" s="208" t="s">
        <v>681</v>
      </c>
      <c r="F387" s="209" t="s">
        <v>682</v>
      </c>
      <c r="G387" s="210" t="s">
        <v>683</v>
      </c>
      <c r="H387" s="211">
        <v>31</v>
      </c>
      <c r="I387" s="212"/>
      <c r="J387" s="213">
        <f>ROUND(I387*H387,2)</f>
        <v>0</v>
      </c>
      <c r="K387" s="209" t="s">
        <v>130</v>
      </c>
      <c r="L387" s="43"/>
      <c r="M387" s="214" t="s">
        <v>19</v>
      </c>
      <c r="N387" s="215" t="s">
        <v>43</v>
      </c>
      <c r="O387" s="83"/>
      <c r="P387" s="216">
        <f>O387*H387</f>
        <v>0</v>
      </c>
      <c r="Q387" s="216">
        <v>0.00025000000000000001</v>
      </c>
      <c r="R387" s="216">
        <f>Q387*H387</f>
        <v>0.0077499999999999999</v>
      </c>
      <c r="S387" s="216">
        <v>0</v>
      </c>
      <c r="T387" s="217">
        <f>S387*H387</f>
        <v>0</v>
      </c>
      <c r="U387" s="37"/>
      <c r="V387" s="37"/>
      <c r="W387" s="37"/>
      <c r="X387" s="37"/>
      <c r="Y387" s="37"/>
      <c r="Z387" s="37"/>
      <c r="AA387" s="37"/>
      <c r="AB387" s="37"/>
      <c r="AC387" s="37"/>
      <c r="AD387" s="37"/>
      <c r="AE387" s="37"/>
      <c r="AR387" s="218" t="s">
        <v>208</v>
      </c>
      <c r="AT387" s="218" t="s">
        <v>126</v>
      </c>
      <c r="AU387" s="218" t="s">
        <v>80</v>
      </c>
      <c r="AY387" s="16" t="s">
        <v>124</v>
      </c>
      <c r="BE387" s="219">
        <f>IF(N387="základní",J387,0)</f>
        <v>0</v>
      </c>
      <c r="BF387" s="219">
        <f>IF(N387="snížená",J387,0)</f>
        <v>0</v>
      </c>
      <c r="BG387" s="219">
        <f>IF(N387="zákl. přenesená",J387,0)</f>
        <v>0</v>
      </c>
      <c r="BH387" s="219">
        <f>IF(N387="sníž. přenesená",J387,0)</f>
        <v>0</v>
      </c>
      <c r="BI387" s="219">
        <f>IF(N387="nulová",J387,0)</f>
        <v>0</v>
      </c>
      <c r="BJ387" s="16" t="s">
        <v>78</v>
      </c>
      <c r="BK387" s="219">
        <f>ROUND(I387*H387,2)</f>
        <v>0</v>
      </c>
      <c r="BL387" s="16" t="s">
        <v>208</v>
      </c>
      <c r="BM387" s="218" t="s">
        <v>684</v>
      </c>
    </row>
    <row r="388" s="2" customFormat="1">
      <c r="A388" s="37"/>
      <c r="B388" s="38"/>
      <c r="C388" s="39"/>
      <c r="D388" s="220" t="s">
        <v>133</v>
      </c>
      <c r="E388" s="39"/>
      <c r="F388" s="221" t="s">
        <v>685</v>
      </c>
      <c r="G388" s="39"/>
      <c r="H388" s="39"/>
      <c r="I388" s="222"/>
      <c r="J388" s="39"/>
      <c r="K388" s="39"/>
      <c r="L388" s="43"/>
      <c r="M388" s="223"/>
      <c r="N388" s="224"/>
      <c r="O388" s="83"/>
      <c r="P388" s="83"/>
      <c r="Q388" s="83"/>
      <c r="R388" s="83"/>
      <c r="S388" s="83"/>
      <c r="T388" s="84"/>
      <c r="U388" s="37"/>
      <c r="V388" s="37"/>
      <c r="W388" s="37"/>
      <c r="X388" s="37"/>
      <c r="Y388" s="37"/>
      <c r="Z388" s="37"/>
      <c r="AA388" s="37"/>
      <c r="AB388" s="37"/>
      <c r="AC388" s="37"/>
      <c r="AD388" s="37"/>
      <c r="AE388" s="37"/>
      <c r="AT388" s="16" t="s">
        <v>133</v>
      </c>
      <c r="AU388" s="16" t="s">
        <v>80</v>
      </c>
    </row>
    <row r="389" s="13" customFormat="1">
      <c r="A389" s="13"/>
      <c r="B389" s="225"/>
      <c r="C389" s="226"/>
      <c r="D389" s="227" t="s">
        <v>135</v>
      </c>
      <c r="E389" s="228" t="s">
        <v>19</v>
      </c>
      <c r="F389" s="229" t="s">
        <v>288</v>
      </c>
      <c r="G389" s="226"/>
      <c r="H389" s="230">
        <v>31</v>
      </c>
      <c r="I389" s="231"/>
      <c r="J389" s="226"/>
      <c r="K389" s="226"/>
      <c r="L389" s="232"/>
      <c r="M389" s="233"/>
      <c r="N389" s="234"/>
      <c r="O389" s="234"/>
      <c r="P389" s="234"/>
      <c r="Q389" s="234"/>
      <c r="R389" s="234"/>
      <c r="S389" s="234"/>
      <c r="T389" s="235"/>
      <c r="U389" s="13"/>
      <c r="V389" s="13"/>
      <c r="W389" s="13"/>
      <c r="X389" s="13"/>
      <c r="Y389" s="13"/>
      <c r="Z389" s="13"/>
      <c r="AA389" s="13"/>
      <c r="AB389" s="13"/>
      <c r="AC389" s="13"/>
      <c r="AD389" s="13"/>
      <c r="AE389" s="13"/>
      <c r="AT389" s="236" t="s">
        <v>135</v>
      </c>
      <c r="AU389" s="236" t="s">
        <v>80</v>
      </c>
      <c r="AV389" s="13" t="s">
        <v>80</v>
      </c>
      <c r="AW389" s="13" t="s">
        <v>33</v>
      </c>
      <c r="AX389" s="13" t="s">
        <v>78</v>
      </c>
      <c r="AY389" s="236" t="s">
        <v>124</v>
      </c>
    </row>
    <row r="390" s="2" customFormat="1" ht="16.5" customHeight="1">
      <c r="A390" s="37"/>
      <c r="B390" s="38"/>
      <c r="C390" s="207" t="s">
        <v>686</v>
      </c>
      <c r="D390" s="207" t="s">
        <v>126</v>
      </c>
      <c r="E390" s="208" t="s">
        <v>687</v>
      </c>
      <c r="F390" s="209" t="s">
        <v>688</v>
      </c>
      <c r="G390" s="210" t="s">
        <v>192</v>
      </c>
      <c r="H390" s="211">
        <v>4</v>
      </c>
      <c r="I390" s="212"/>
      <c r="J390" s="213">
        <f>ROUND(I390*H390,2)</f>
        <v>0</v>
      </c>
      <c r="K390" s="209" t="s">
        <v>130</v>
      </c>
      <c r="L390" s="43"/>
      <c r="M390" s="214" t="s">
        <v>19</v>
      </c>
      <c r="N390" s="215" t="s">
        <v>43</v>
      </c>
      <c r="O390" s="83"/>
      <c r="P390" s="216">
        <f>O390*H390</f>
        <v>0</v>
      </c>
      <c r="Q390" s="216">
        <v>0.00029</v>
      </c>
      <c r="R390" s="216">
        <f>Q390*H390</f>
        <v>0.00116</v>
      </c>
      <c r="S390" s="216">
        <v>0</v>
      </c>
      <c r="T390" s="217">
        <f>S390*H390</f>
        <v>0</v>
      </c>
      <c r="U390" s="37"/>
      <c r="V390" s="37"/>
      <c r="W390" s="37"/>
      <c r="X390" s="37"/>
      <c r="Y390" s="37"/>
      <c r="Z390" s="37"/>
      <c r="AA390" s="37"/>
      <c r="AB390" s="37"/>
      <c r="AC390" s="37"/>
      <c r="AD390" s="37"/>
      <c r="AE390" s="37"/>
      <c r="AR390" s="218" t="s">
        <v>208</v>
      </c>
      <c r="AT390" s="218" t="s">
        <v>126</v>
      </c>
      <c r="AU390" s="218" t="s">
        <v>80</v>
      </c>
      <c r="AY390" s="16" t="s">
        <v>124</v>
      </c>
      <c r="BE390" s="219">
        <f>IF(N390="základní",J390,0)</f>
        <v>0</v>
      </c>
      <c r="BF390" s="219">
        <f>IF(N390="snížená",J390,0)</f>
        <v>0</v>
      </c>
      <c r="BG390" s="219">
        <f>IF(N390="zákl. přenesená",J390,0)</f>
        <v>0</v>
      </c>
      <c r="BH390" s="219">
        <f>IF(N390="sníž. přenesená",J390,0)</f>
        <v>0</v>
      </c>
      <c r="BI390" s="219">
        <f>IF(N390="nulová",J390,0)</f>
        <v>0</v>
      </c>
      <c r="BJ390" s="16" t="s">
        <v>78</v>
      </c>
      <c r="BK390" s="219">
        <f>ROUND(I390*H390,2)</f>
        <v>0</v>
      </c>
      <c r="BL390" s="16" t="s">
        <v>208</v>
      </c>
      <c r="BM390" s="218" t="s">
        <v>689</v>
      </c>
    </row>
    <row r="391" s="2" customFormat="1">
      <c r="A391" s="37"/>
      <c r="B391" s="38"/>
      <c r="C391" s="39"/>
      <c r="D391" s="220" t="s">
        <v>133</v>
      </c>
      <c r="E391" s="39"/>
      <c r="F391" s="221" t="s">
        <v>690</v>
      </c>
      <c r="G391" s="39"/>
      <c r="H391" s="39"/>
      <c r="I391" s="222"/>
      <c r="J391" s="39"/>
      <c r="K391" s="39"/>
      <c r="L391" s="43"/>
      <c r="M391" s="223"/>
      <c r="N391" s="224"/>
      <c r="O391" s="83"/>
      <c r="P391" s="83"/>
      <c r="Q391" s="83"/>
      <c r="R391" s="83"/>
      <c r="S391" s="83"/>
      <c r="T391" s="84"/>
      <c r="U391" s="37"/>
      <c r="V391" s="37"/>
      <c r="W391" s="37"/>
      <c r="X391" s="37"/>
      <c r="Y391" s="37"/>
      <c r="Z391" s="37"/>
      <c r="AA391" s="37"/>
      <c r="AB391" s="37"/>
      <c r="AC391" s="37"/>
      <c r="AD391" s="37"/>
      <c r="AE391" s="37"/>
      <c r="AT391" s="16" t="s">
        <v>133</v>
      </c>
      <c r="AU391" s="16" t="s">
        <v>80</v>
      </c>
    </row>
    <row r="392" s="13" customFormat="1">
      <c r="A392" s="13"/>
      <c r="B392" s="225"/>
      <c r="C392" s="226"/>
      <c r="D392" s="227" t="s">
        <v>135</v>
      </c>
      <c r="E392" s="228" t="s">
        <v>19</v>
      </c>
      <c r="F392" s="229" t="s">
        <v>131</v>
      </c>
      <c r="G392" s="226"/>
      <c r="H392" s="230">
        <v>4</v>
      </c>
      <c r="I392" s="231"/>
      <c r="J392" s="226"/>
      <c r="K392" s="226"/>
      <c r="L392" s="232"/>
      <c r="M392" s="233"/>
      <c r="N392" s="234"/>
      <c r="O392" s="234"/>
      <c r="P392" s="234"/>
      <c r="Q392" s="234"/>
      <c r="R392" s="234"/>
      <c r="S392" s="234"/>
      <c r="T392" s="235"/>
      <c r="U392" s="13"/>
      <c r="V392" s="13"/>
      <c r="W392" s="13"/>
      <c r="X392" s="13"/>
      <c r="Y392" s="13"/>
      <c r="Z392" s="13"/>
      <c r="AA392" s="13"/>
      <c r="AB392" s="13"/>
      <c r="AC392" s="13"/>
      <c r="AD392" s="13"/>
      <c r="AE392" s="13"/>
      <c r="AT392" s="236" t="s">
        <v>135</v>
      </c>
      <c r="AU392" s="236" t="s">
        <v>80</v>
      </c>
      <c r="AV392" s="13" t="s">
        <v>80</v>
      </c>
      <c r="AW392" s="13" t="s">
        <v>33</v>
      </c>
      <c r="AX392" s="13" t="s">
        <v>78</v>
      </c>
      <c r="AY392" s="236" t="s">
        <v>124</v>
      </c>
    </row>
    <row r="393" s="2" customFormat="1" ht="21.75" customHeight="1">
      <c r="A393" s="37"/>
      <c r="B393" s="38"/>
      <c r="C393" s="207" t="s">
        <v>691</v>
      </c>
      <c r="D393" s="207" t="s">
        <v>126</v>
      </c>
      <c r="E393" s="208" t="s">
        <v>692</v>
      </c>
      <c r="F393" s="209" t="s">
        <v>693</v>
      </c>
      <c r="G393" s="210" t="s">
        <v>192</v>
      </c>
      <c r="H393" s="211">
        <v>12</v>
      </c>
      <c r="I393" s="212"/>
      <c r="J393" s="213">
        <f>ROUND(I393*H393,2)</f>
        <v>0</v>
      </c>
      <c r="K393" s="209" t="s">
        <v>130</v>
      </c>
      <c r="L393" s="43"/>
      <c r="M393" s="214" t="s">
        <v>19</v>
      </c>
      <c r="N393" s="215" t="s">
        <v>43</v>
      </c>
      <c r="O393" s="83"/>
      <c r="P393" s="216">
        <f>O393*H393</f>
        <v>0</v>
      </c>
      <c r="Q393" s="216">
        <v>0.0012700000000000001</v>
      </c>
      <c r="R393" s="216">
        <f>Q393*H393</f>
        <v>0.01524</v>
      </c>
      <c r="S393" s="216">
        <v>0</v>
      </c>
      <c r="T393" s="217">
        <f>S393*H393</f>
        <v>0</v>
      </c>
      <c r="U393" s="37"/>
      <c r="V393" s="37"/>
      <c r="W393" s="37"/>
      <c r="X393" s="37"/>
      <c r="Y393" s="37"/>
      <c r="Z393" s="37"/>
      <c r="AA393" s="37"/>
      <c r="AB393" s="37"/>
      <c r="AC393" s="37"/>
      <c r="AD393" s="37"/>
      <c r="AE393" s="37"/>
      <c r="AR393" s="218" t="s">
        <v>208</v>
      </c>
      <c r="AT393" s="218" t="s">
        <v>126</v>
      </c>
      <c r="AU393" s="218" t="s">
        <v>80</v>
      </c>
      <c r="AY393" s="16" t="s">
        <v>124</v>
      </c>
      <c r="BE393" s="219">
        <f>IF(N393="základní",J393,0)</f>
        <v>0</v>
      </c>
      <c r="BF393" s="219">
        <f>IF(N393="snížená",J393,0)</f>
        <v>0</v>
      </c>
      <c r="BG393" s="219">
        <f>IF(N393="zákl. přenesená",J393,0)</f>
        <v>0</v>
      </c>
      <c r="BH393" s="219">
        <f>IF(N393="sníž. přenesená",J393,0)</f>
        <v>0</v>
      </c>
      <c r="BI393" s="219">
        <f>IF(N393="nulová",J393,0)</f>
        <v>0</v>
      </c>
      <c r="BJ393" s="16" t="s">
        <v>78</v>
      </c>
      <c r="BK393" s="219">
        <f>ROUND(I393*H393,2)</f>
        <v>0</v>
      </c>
      <c r="BL393" s="16" t="s">
        <v>208</v>
      </c>
      <c r="BM393" s="218" t="s">
        <v>694</v>
      </c>
    </row>
    <row r="394" s="2" customFormat="1">
      <c r="A394" s="37"/>
      <c r="B394" s="38"/>
      <c r="C394" s="39"/>
      <c r="D394" s="220" t="s">
        <v>133</v>
      </c>
      <c r="E394" s="39"/>
      <c r="F394" s="221" t="s">
        <v>695</v>
      </c>
      <c r="G394" s="39"/>
      <c r="H394" s="39"/>
      <c r="I394" s="222"/>
      <c r="J394" s="39"/>
      <c r="K394" s="39"/>
      <c r="L394" s="43"/>
      <c r="M394" s="223"/>
      <c r="N394" s="224"/>
      <c r="O394" s="83"/>
      <c r="P394" s="83"/>
      <c r="Q394" s="83"/>
      <c r="R394" s="83"/>
      <c r="S394" s="83"/>
      <c r="T394" s="84"/>
      <c r="U394" s="37"/>
      <c r="V394" s="37"/>
      <c r="W394" s="37"/>
      <c r="X394" s="37"/>
      <c r="Y394" s="37"/>
      <c r="Z394" s="37"/>
      <c r="AA394" s="37"/>
      <c r="AB394" s="37"/>
      <c r="AC394" s="37"/>
      <c r="AD394" s="37"/>
      <c r="AE394" s="37"/>
      <c r="AT394" s="16" t="s">
        <v>133</v>
      </c>
      <c r="AU394" s="16" t="s">
        <v>80</v>
      </c>
    </row>
    <row r="395" s="13" customFormat="1">
      <c r="A395" s="13"/>
      <c r="B395" s="225"/>
      <c r="C395" s="226"/>
      <c r="D395" s="227" t="s">
        <v>135</v>
      </c>
      <c r="E395" s="228" t="s">
        <v>19</v>
      </c>
      <c r="F395" s="229" t="s">
        <v>189</v>
      </c>
      <c r="G395" s="226"/>
      <c r="H395" s="230">
        <v>12</v>
      </c>
      <c r="I395" s="231"/>
      <c r="J395" s="226"/>
      <c r="K395" s="226"/>
      <c r="L395" s="232"/>
      <c r="M395" s="233"/>
      <c r="N395" s="234"/>
      <c r="O395" s="234"/>
      <c r="P395" s="234"/>
      <c r="Q395" s="234"/>
      <c r="R395" s="234"/>
      <c r="S395" s="234"/>
      <c r="T395" s="235"/>
      <c r="U395" s="13"/>
      <c r="V395" s="13"/>
      <c r="W395" s="13"/>
      <c r="X395" s="13"/>
      <c r="Y395" s="13"/>
      <c r="Z395" s="13"/>
      <c r="AA395" s="13"/>
      <c r="AB395" s="13"/>
      <c r="AC395" s="13"/>
      <c r="AD395" s="13"/>
      <c r="AE395" s="13"/>
      <c r="AT395" s="236" t="s">
        <v>135</v>
      </c>
      <c r="AU395" s="236" t="s">
        <v>80</v>
      </c>
      <c r="AV395" s="13" t="s">
        <v>80</v>
      </c>
      <c r="AW395" s="13" t="s">
        <v>33</v>
      </c>
      <c r="AX395" s="13" t="s">
        <v>78</v>
      </c>
      <c r="AY395" s="236" t="s">
        <v>124</v>
      </c>
    </row>
    <row r="396" s="2" customFormat="1" ht="21.75" customHeight="1">
      <c r="A396" s="37"/>
      <c r="B396" s="38"/>
      <c r="C396" s="207" t="s">
        <v>250</v>
      </c>
      <c r="D396" s="207" t="s">
        <v>126</v>
      </c>
      <c r="E396" s="208" t="s">
        <v>696</v>
      </c>
      <c r="F396" s="209" t="s">
        <v>697</v>
      </c>
      <c r="G396" s="210" t="s">
        <v>192</v>
      </c>
      <c r="H396" s="211">
        <v>12</v>
      </c>
      <c r="I396" s="212"/>
      <c r="J396" s="213">
        <f>ROUND(I396*H396,2)</f>
        <v>0</v>
      </c>
      <c r="K396" s="209" t="s">
        <v>130</v>
      </c>
      <c r="L396" s="43"/>
      <c r="M396" s="214" t="s">
        <v>19</v>
      </c>
      <c r="N396" s="215" t="s">
        <v>43</v>
      </c>
      <c r="O396" s="83"/>
      <c r="P396" s="216">
        <f>O396*H396</f>
        <v>0</v>
      </c>
      <c r="Q396" s="216">
        <v>0.00125</v>
      </c>
      <c r="R396" s="216">
        <f>Q396*H396</f>
        <v>0.014999999999999999</v>
      </c>
      <c r="S396" s="216">
        <v>0</v>
      </c>
      <c r="T396" s="217">
        <f>S396*H396</f>
        <v>0</v>
      </c>
      <c r="U396" s="37"/>
      <c r="V396" s="37"/>
      <c r="W396" s="37"/>
      <c r="X396" s="37"/>
      <c r="Y396" s="37"/>
      <c r="Z396" s="37"/>
      <c r="AA396" s="37"/>
      <c r="AB396" s="37"/>
      <c r="AC396" s="37"/>
      <c r="AD396" s="37"/>
      <c r="AE396" s="37"/>
      <c r="AR396" s="218" t="s">
        <v>208</v>
      </c>
      <c r="AT396" s="218" t="s">
        <v>126</v>
      </c>
      <c r="AU396" s="218" t="s">
        <v>80</v>
      </c>
      <c r="AY396" s="16" t="s">
        <v>124</v>
      </c>
      <c r="BE396" s="219">
        <f>IF(N396="základní",J396,0)</f>
        <v>0</v>
      </c>
      <c r="BF396" s="219">
        <f>IF(N396="snížená",J396,0)</f>
        <v>0</v>
      </c>
      <c r="BG396" s="219">
        <f>IF(N396="zákl. přenesená",J396,0)</f>
        <v>0</v>
      </c>
      <c r="BH396" s="219">
        <f>IF(N396="sníž. přenesená",J396,0)</f>
        <v>0</v>
      </c>
      <c r="BI396" s="219">
        <f>IF(N396="nulová",J396,0)</f>
        <v>0</v>
      </c>
      <c r="BJ396" s="16" t="s">
        <v>78</v>
      </c>
      <c r="BK396" s="219">
        <f>ROUND(I396*H396,2)</f>
        <v>0</v>
      </c>
      <c r="BL396" s="16" t="s">
        <v>208</v>
      </c>
      <c r="BM396" s="218" t="s">
        <v>698</v>
      </c>
    </row>
    <row r="397" s="2" customFormat="1">
      <c r="A397" s="37"/>
      <c r="B397" s="38"/>
      <c r="C397" s="39"/>
      <c r="D397" s="220" t="s">
        <v>133</v>
      </c>
      <c r="E397" s="39"/>
      <c r="F397" s="221" t="s">
        <v>699</v>
      </c>
      <c r="G397" s="39"/>
      <c r="H397" s="39"/>
      <c r="I397" s="222"/>
      <c r="J397" s="39"/>
      <c r="K397" s="39"/>
      <c r="L397" s="43"/>
      <c r="M397" s="223"/>
      <c r="N397" s="224"/>
      <c r="O397" s="83"/>
      <c r="P397" s="83"/>
      <c r="Q397" s="83"/>
      <c r="R397" s="83"/>
      <c r="S397" s="83"/>
      <c r="T397" s="84"/>
      <c r="U397" s="37"/>
      <c r="V397" s="37"/>
      <c r="W397" s="37"/>
      <c r="X397" s="37"/>
      <c r="Y397" s="37"/>
      <c r="Z397" s="37"/>
      <c r="AA397" s="37"/>
      <c r="AB397" s="37"/>
      <c r="AC397" s="37"/>
      <c r="AD397" s="37"/>
      <c r="AE397" s="37"/>
      <c r="AT397" s="16" t="s">
        <v>133</v>
      </c>
      <c r="AU397" s="16" t="s">
        <v>80</v>
      </c>
    </row>
    <row r="398" s="13" customFormat="1">
      <c r="A398" s="13"/>
      <c r="B398" s="225"/>
      <c r="C398" s="226"/>
      <c r="D398" s="227" t="s">
        <v>135</v>
      </c>
      <c r="E398" s="228" t="s">
        <v>19</v>
      </c>
      <c r="F398" s="229" t="s">
        <v>189</v>
      </c>
      <c r="G398" s="226"/>
      <c r="H398" s="230">
        <v>12</v>
      </c>
      <c r="I398" s="231"/>
      <c r="J398" s="226"/>
      <c r="K398" s="226"/>
      <c r="L398" s="232"/>
      <c r="M398" s="233"/>
      <c r="N398" s="234"/>
      <c r="O398" s="234"/>
      <c r="P398" s="234"/>
      <c r="Q398" s="234"/>
      <c r="R398" s="234"/>
      <c r="S398" s="234"/>
      <c r="T398" s="235"/>
      <c r="U398" s="13"/>
      <c r="V398" s="13"/>
      <c r="W398" s="13"/>
      <c r="X398" s="13"/>
      <c r="Y398" s="13"/>
      <c r="Z398" s="13"/>
      <c r="AA398" s="13"/>
      <c r="AB398" s="13"/>
      <c r="AC398" s="13"/>
      <c r="AD398" s="13"/>
      <c r="AE398" s="13"/>
      <c r="AT398" s="236" t="s">
        <v>135</v>
      </c>
      <c r="AU398" s="236" t="s">
        <v>80</v>
      </c>
      <c r="AV398" s="13" t="s">
        <v>80</v>
      </c>
      <c r="AW398" s="13" t="s">
        <v>33</v>
      </c>
      <c r="AX398" s="13" t="s">
        <v>78</v>
      </c>
      <c r="AY398" s="236" t="s">
        <v>124</v>
      </c>
    </row>
    <row r="399" s="2" customFormat="1" ht="16.5" customHeight="1">
      <c r="A399" s="37"/>
      <c r="B399" s="38"/>
      <c r="C399" s="207" t="s">
        <v>700</v>
      </c>
      <c r="D399" s="207" t="s">
        <v>126</v>
      </c>
      <c r="E399" s="208" t="s">
        <v>701</v>
      </c>
      <c r="F399" s="209" t="s">
        <v>702</v>
      </c>
      <c r="G399" s="210" t="s">
        <v>192</v>
      </c>
      <c r="H399" s="211">
        <v>1</v>
      </c>
      <c r="I399" s="212"/>
      <c r="J399" s="213">
        <f>ROUND(I399*H399,2)</f>
        <v>0</v>
      </c>
      <c r="K399" s="209" t="s">
        <v>130</v>
      </c>
      <c r="L399" s="43"/>
      <c r="M399" s="214" t="s">
        <v>19</v>
      </c>
      <c r="N399" s="215" t="s">
        <v>43</v>
      </c>
      <c r="O399" s="83"/>
      <c r="P399" s="216">
        <f>O399*H399</f>
        <v>0</v>
      </c>
      <c r="Q399" s="216">
        <v>0.0078200000000000006</v>
      </c>
      <c r="R399" s="216">
        <f>Q399*H399</f>
        <v>0.0078200000000000006</v>
      </c>
      <c r="S399" s="216">
        <v>0</v>
      </c>
      <c r="T399" s="217">
        <f>S399*H399</f>
        <v>0</v>
      </c>
      <c r="U399" s="37"/>
      <c r="V399" s="37"/>
      <c r="W399" s="37"/>
      <c r="X399" s="37"/>
      <c r="Y399" s="37"/>
      <c r="Z399" s="37"/>
      <c r="AA399" s="37"/>
      <c r="AB399" s="37"/>
      <c r="AC399" s="37"/>
      <c r="AD399" s="37"/>
      <c r="AE399" s="37"/>
      <c r="AR399" s="218" t="s">
        <v>208</v>
      </c>
      <c r="AT399" s="218" t="s">
        <v>126</v>
      </c>
      <c r="AU399" s="218" t="s">
        <v>80</v>
      </c>
      <c r="AY399" s="16" t="s">
        <v>124</v>
      </c>
      <c r="BE399" s="219">
        <f>IF(N399="základní",J399,0)</f>
        <v>0</v>
      </c>
      <c r="BF399" s="219">
        <f>IF(N399="snížená",J399,0)</f>
        <v>0</v>
      </c>
      <c r="BG399" s="219">
        <f>IF(N399="zákl. přenesená",J399,0)</f>
        <v>0</v>
      </c>
      <c r="BH399" s="219">
        <f>IF(N399="sníž. přenesená",J399,0)</f>
        <v>0</v>
      </c>
      <c r="BI399" s="219">
        <f>IF(N399="nulová",J399,0)</f>
        <v>0</v>
      </c>
      <c r="BJ399" s="16" t="s">
        <v>78</v>
      </c>
      <c r="BK399" s="219">
        <f>ROUND(I399*H399,2)</f>
        <v>0</v>
      </c>
      <c r="BL399" s="16" t="s">
        <v>208</v>
      </c>
      <c r="BM399" s="218" t="s">
        <v>703</v>
      </c>
    </row>
    <row r="400" s="2" customFormat="1">
      <c r="A400" s="37"/>
      <c r="B400" s="38"/>
      <c r="C400" s="39"/>
      <c r="D400" s="220" t="s">
        <v>133</v>
      </c>
      <c r="E400" s="39"/>
      <c r="F400" s="221" t="s">
        <v>704</v>
      </c>
      <c r="G400" s="39"/>
      <c r="H400" s="39"/>
      <c r="I400" s="222"/>
      <c r="J400" s="39"/>
      <c r="K400" s="39"/>
      <c r="L400" s="43"/>
      <c r="M400" s="223"/>
      <c r="N400" s="224"/>
      <c r="O400" s="83"/>
      <c r="P400" s="83"/>
      <c r="Q400" s="83"/>
      <c r="R400" s="83"/>
      <c r="S400" s="83"/>
      <c r="T400" s="84"/>
      <c r="U400" s="37"/>
      <c r="V400" s="37"/>
      <c r="W400" s="37"/>
      <c r="X400" s="37"/>
      <c r="Y400" s="37"/>
      <c r="Z400" s="37"/>
      <c r="AA400" s="37"/>
      <c r="AB400" s="37"/>
      <c r="AC400" s="37"/>
      <c r="AD400" s="37"/>
      <c r="AE400" s="37"/>
      <c r="AT400" s="16" t="s">
        <v>133</v>
      </c>
      <c r="AU400" s="16" t="s">
        <v>80</v>
      </c>
    </row>
    <row r="401" s="13" customFormat="1">
      <c r="A401" s="13"/>
      <c r="B401" s="225"/>
      <c r="C401" s="226"/>
      <c r="D401" s="227" t="s">
        <v>135</v>
      </c>
      <c r="E401" s="228" t="s">
        <v>19</v>
      </c>
      <c r="F401" s="229" t="s">
        <v>78</v>
      </c>
      <c r="G401" s="226"/>
      <c r="H401" s="230">
        <v>1</v>
      </c>
      <c r="I401" s="231"/>
      <c r="J401" s="226"/>
      <c r="K401" s="226"/>
      <c r="L401" s="232"/>
      <c r="M401" s="233"/>
      <c r="N401" s="234"/>
      <c r="O401" s="234"/>
      <c r="P401" s="234"/>
      <c r="Q401" s="234"/>
      <c r="R401" s="234"/>
      <c r="S401" s="234"/>
      <c r="T401" s="235"/>
      <c r="U401" s="13"/>
      <c r="V401" s="13"/>
      <c r="W401" s="13"/>
      <c r="X401" s="13"/>
      <c r="Y401" s="13"/>
      <c r="Z401" s="13"/>
      <c r="AA401" s="13"/>
      <c r="AB401" s="13"/>
      <c r="AC401" s="13"/>
      <c r="AD401" s="13"/>
      <c r="AE401" s="13"/>
      <c r="AT401" s="236" t="s">
        <v>135</v>
      </c>
      <c r="AU401" s="236" t="s">
        <v>80</v>
      </c>
      <c r="AV401" s="13" t="s">
        <v>80</v>
      </c>
      <c r="AW401" s="13" t="s">
        <v>33</v>
      </c>
      <c r="AX401" s="13" t="s">
        <v>78</v>
      </c>
      <c r="AY401" s="236" t="s">
        <v>124</v>
      </c>
    </row>
    <row r="402" s="2" customFormat="1" ht="16.5" customHeight="1">
      <c r="A402" s="37"/>
      <c r="B402" s="38"/>
      <c r="C402" s="207" t="s">
        <v>705</v>
      </c>
      <c r="D402" s="207" t="s">
        <v>126</v>
      </c>
      <c r="E402" s="208" t="s">
        <v>706</v>
      </c>
      <c r="F402" s="209" t="s">
        <v>707</v>
      </c>
      <c r="G402" s="210" t="s">
        <v>192</v>
      </c>
      <c r="H402" s="211">
        <v>35</v>
      </c>
      <c r="I402" s="212"/>
      <c r="J402" s="213">
        <f>ROUND(I402*H402,2)</f>
        <v>0</v>
      </c>
      <c r="K402" s="209" t="s">
        <v>130</v>
      </c>
      <c r="L402" s="43"/>
      <c r="M402" s="214" t="s">
        <v>19</v>
      </c>
      <c r="N402" s="215" t="s">
        <v>43</v>
      </c>
      <c r="O402" s="83"/>
      <c r="P402" s="216">
        <f>O402*H402</f>
        <v>0</v>
      </c>
      <c r="Q402" s="216">
        <v>2.0000000000000002E-05</v>
      </c>
      <c r="R402" s="216">
        <f>Q402*H402</f>
        <v>0.0007000000000000001</v>
      </c>
      <c r="S402" s="216">
        <v>0</v>
      </c>
      <c r="T402" s="217">
        <f>S402*H402</f>
        <v>0</v>
      </c>
      <c r="U402" s="37"/>
      <c r="V402" s="37"/>
      <c r="W402" s="37"/>
      <c r="X402" s="37"/>
      <c r="Y402" s="37"/>
      <c r="Z402" s="37"/>
      <c r="AA402" s="37"/>
      <c r="AB402" s="37"/>
      <c r="AC402" s="37"/>
      <c r="AD402" s="37"/>
      <c r="AE402" s="37"/>
      <c r="AR402" s="218" t="s">
        <v>208</v>
      </c>
      <c r="AT402" s="218" t="s">
        <v>126</v>
      </c>
      <c r="AU402" s="218" t="s">
        <v>80</v>
      </c>
      <c r="AY402" s="16" t="s">
        <v>124</v>
      </c>
      <c r="BE402" s="219">
        <f>IF(N402="základní",J402,0)</f>
        <v>0</v>
      </c>
      <c r="BF402" s="219">
        <f>IF(N402="snížená",J402,0)</f>
        <v>0</v>
      </c>
      <c r="BG402" s="219">
        <f>IF(N402="zákl. přenesená",J402,0)</f>
        <v>0</v>
      </c>
      <c r="BH402" s="219">
        <f>IF(N402="sníž. přenesená",J402,0)</f>
        <v>0</v>
      </c>
      <c r="BI402" s="219">
        <f>IF(N402="nulová",J402,0)</f>
        <v>0</v>
      </c>
      <c r="BJ402" s="16" t="s">
        <v>78</v>
      </c>
      <c r="BK402" s="219">
        <f>ROUND(I402*H402,2)</f>
        <v>0</v>
      </c>
      <c r="BL402" s="16" t="s">
        <v>208</v>
      </c>
      <c r="BM402" s="218" t="s">
        <v>708</v>
      </c>
    </row>
    <row r="403" s="2" customFormat="1">
      <c r="A403" s="37"/>
      <c r="B403" s="38"/>
      <c r="C403" s="39"/>
      <c r="D403" s="220" t="s">
        <v>133</v>
      </c>
      <c r="E403" s="39"/>
      <c r="F403" s="221" t="s">
        <v>709</v>
      </c>
      <c r="G403" s="39"/>
      <c r="H403" s="39"/>
      <c r="I403" s="222"/>
      <c r="J403" s="39"/>
      <c r="K403" s="39"/>
      <c r="L403" s="43"/>
      <c r="M403" s="223"/>
      <c r="N403" s="224"/>
      <c r="O403" s="83"/>
      <c r="P403" s="83"/>
      <c r="Q403" s="83"/>
      <c r="R403" s="83"/>
      <c r="S403" s="83"/>
      <c r="T403" s="84"/>
      <c r="U403" s="37"/>
      <c r="V403" s="37"/>
      <c r="W403" s="37"/>
      <c r="X403" s="37"/>
      <c r="Y403" s="37"/>
      <c r="Z403" s="37"/>
      <c r="AA403" s="37"/>
      <c r="AB403" s="37"/>
      <c r="AC403" s="37"/>
      <c r="AD403" s="37"/>
      <c r="AE403" s="37"/>
      <c r="AT403" s="16" t="s">
        <v>133</v>
      </c>
      <c r="AU403" s="16" t="s">
        <v>80</v>
      </c>
    </row>
    <row r="404" s="13" customFormat="1">
      <c r="A404" s="13"/>
      <c r="B404" s="225"/>
      <c r="C404" s="226"/>
      <c r="D404" s="227" t="s">
        <v>135</v>
      </c>
      <c r="E404" s="228" t="s">
        <v>19</v>
      </c>
      <c r="F404" s="229" t="s">
        <v>710</v>
      </c>
      <c r="G404" s="226"/>
      <c r="H404" s="230">
        <v>35</v>
      </c>
      <c r="I404" s="231"/>
      <c r="J404" s="226"/>
      <c r="K404" s="226"/>
      <c r="L404" s="232"/>
      <c r="M404" s="233"/>
      <c r="N404" s="234"/>
      <c r="O404" s="234"/>
      <c r="P404" s="234"/>
      <c r="Q404" s="234"/>
      <c r="R404" s="234"/>
      <c r="S404" s="234"/>
      <c r="T404" s="235"/>
      <c r="U404" s="13"/>
      <c r="V404" s="13"/>
      <c r="W404" s="13"/>
      <c r="X404" s="13"/>
      <c r="Y404" s="13"/>
      <c r="Z404" s="13"/>
      <c r="AA404" s="13"/>
      <c r="AB404" s="13"/>
      <c r="AC404" s="13"/>
      <c r="AD404" s="13"/>
      <c r="AE404" s="13"/>
      <c r="AT404" s="236" t="s">
        <v>135</v>
      </c>
      <c r="AU404" s="236" t="s">
        <v>80</v>
      </c>
      <c r="AV404" s="13" t="s">
        <v>80</v>
      </c>
      <c r="AW404" s="13" t="s">
        <v>33</v>
      </c>
      <c r="AX404" s="13" t="s">
        <v>78</v>
      </c>
      <c r="AY404" s="236" t="s">
        <v>124</v>
      </c>
    </row>
    <row r="405" s="2" customFormat="1" ht="16.5" customHeight="1">
      <c r="A405" s="37"/>
      <c r="B405" s="38"/>
      <c r="C405" s="237" t="s">
        <v>711</v>
      </c>
      <c r="D405" s="237" t="s">
        <v>174</v>
      </c>
      <c r="E405" s="238" t="s">
        <v>712</v>
      </c>
      <c r="F405" s="239" t="s">
        <v>713</v>
      </c>
      <c r="G405" s="240" t="s">
        <v>192</v>
      </c>
      <c r="H405" s="241">
        <v>25</v>
      </c>
      <c r="I405" s="242"/>
      <c r="J405" s="243">
        <f>ROUND(I405*H405,2)</f>
        <v>0</v>
      </c>
      <c r="K405" s="239" t="s">
        <v>130</v>
      </c>
      <c r="L405" s="244"/>
      <c r="M405" s="245" t="s">
        <v>19</v>
      </c>
      <c r="N405" s="246" t="s">
        <v>43</v>
      </c>
      <c r="O405" s="83"/>
      <c r="P405" s="216">
        <f>O405*H405</f>
        <v>0</v>
      </c>
      <c r="Q405" s="216">
        <v>0.00033</v>
      </c>
      <c r="R405" s="216">
        <f>Q405*H405</f>
        <v>0.0082500000000000004</v>
      </c>
      <c r="S405" s="216">
        <v>0</v>
      </c>
      <c r="T405" s="217">
        <f>S405*H405</f>
        <v>0</v>
      </c>
      <c r="U405" s="37"/>
      <c r="V405" s="37"/>
      <c r="W405" s="37"/>
      <c r="X405" s="37"/>
      <c r="Y405" s="37"/>
      <c r="Z405" s="37"/>
      <c r="AA405" s="37"/>
      <c r="AB405" s="37"/>
      <c r="AC405" s="37"/>
      <c r="AD405" s="37"/>
      <c r="AE405" s="37"/>
      <c r="AR405" s="218" t="s">
        <v>295</v>
      </c>
      <c r="AT405" s="218" t="s">
        <v>174</v>
      </c>
      <c r="AU405" s="218" t="s">
        <v>80</v>
      </c>
      <c r="AY405" s="16" t="s">
        <v>124</v>
      </c>
      <c r="BE405" s="219">
        <f>IF(N405="základní",J405,0)</f>
        <v>0</v>
      </c>
      <c r="BF405" s="219">
        <f>IF(N405="snížená",J405,0)</f>
        <v>0</v>
      </c>
      <c r="BG405" s="219">
        <f>IF(N405="zákl. přenesená",J405,0)</f>
        <v>0</v>
      </c>
      <c r="BH405" s="219">
        <f>IF(N405="sníž. přenesená",J405,0)</f>
        <v>0</v>
      </c>
      <c r="BI405" s="219">
        <f>IF(N405="nulová",J405,0)</f>
        <v>0</v>
      </c>
      <c r="BJ405" s="16" t="s">
        <v>78</v>
      </c>
      <c r="BK405" s="219">
        <f>ROUND(I405*H405,2)</f>
        <v>0</v>
      </c>
      <c r="BL405" s="16" t="s">
        <v>208</v>
      </c>
      <c r="BM405" s="218" t="s">
        <v>714</v>
      </c>
    </row>
    <row r="406" s="13" customFormat="1">
      <c r="A406" s="13"/>
      <c r="B406" s="225"/>
      <c r="C406" s="226"/>
      <c r="D406" s="227" t="s">
        <v>135</v>
      </c>
      <c r="E406" s="228" t="s">
        <v>19</v>
      </c>
      <c r="F406" s="229" t="s">
        <v>260</v>
      </c>
      <c r="G406" s="226"/>
      <c r="H406" s="230">
        <v>25</v>
      </c>
      <c r="I406" s="231"/>
      <c r="J406" s="226"/>
      <c r="K406" s="226"/>
      <c r="L406" s="232"/>
      <c r="M406" s="233"/>
      <c r="N406" s="234"/>
      <c r="O406" s="234"/>
      <c r="P406" s="234"/>
      <c r="Q406" s="234"/>
      <c r="R406" s="234"/>
      <c r="S406" s="234"/>
      <c r="T406" s="235"/>
      <c r="U406" s="13"/>
      <c r="V406" s="13"/>
      <c r="W406" s="13"/>
      <c r="X406" s="13"/>
      <c r="Y406" s="13"/>
      <c r="Z406" s="13"/>
      <c r="AA406" s="13"/>
      <c r="AB406" s="13"/>
      <c r="AC406" s="13"/>
      <c r="AD406" s="13"/>
      <c r="AE406" s="13"/>
      <c r="AT406" s="236" t="s">
        <v>135</v>
      </c>
      <c r="AU406" s="236" t="s">
        <v>80</v>
      </c>
      <c r="AV406" s="13" t="s">
        <v>80</v>
      </c>
      <c r="AW406" s="13" t="s">
        <v>33</v>
      </c>
      <c r="AX406" s="13" t="s">
        <v>78</v>
      </c>
      <c r="AY406" s="236" t="s">
        <v>124</v>
      </c>
    </row>
    <row r="407" s="2" customFormat="1" ht="16.5" customHeight="1">
      <c r="A407" s="37"/>
      <c r="B407" s="38"/>
      <c r="C407" s="237" t="s">
        <v>715</v>
      </c>
      <c r="D407" s="237" t="s">
        <v>174</v>
      </c>
      <c r="E407" s="238" t="s">
        <v>716</v>
      </c>
      <c r="F407" s="239" t="s">
        <v>717</v>
      </c>
      <c r="G407" s="240" t="s">
        <v>192</v>
      </c>
      <c r="H407" s="241">
        <v>10</v>
      </c>
      <c r="I407" s="242"/>
      <c r="J407" s="243">
        <f>ROUND(I407*H407,2)</f>
        <v>0</v>
      </c>
      <c r="K407" s="239" t="s">
        <v>130</v>
      </c>
      <c r="L407" s="244"/>
      <c r="M407" s="245" t="s">
        <v>19</v>
      </c>
      <c r="N407" s="246" t="s">
        <v>43</v>
      </c>
      <c r="O407" s="83"/>
      <c r="P407" s="216">
        <f>O407*H407</f>
        <v>0</v>
      </c>
      <c r="Q407" s="216">
        <v>0.00019000000000000001</v>
      </c>
      <c r="R407" s="216">
        <f>Q407*H407</f>
        <v>0.0019000000000000002</v>
      </c>
      <c r="S407" s="216">
        <v>0</v>
      </c>
      <c r="T407" s="217">
        <f>S407*H407</f>
        <v>0</v>
      </c>
      <c r="U407" s="37"/>
      <c r="V407" s="37"/>
      <c r="W407" s="37"/>
      <c r="X407" s="37"/>
      <c r="Y407" s="37"/>
      <c r="Z407" s="37"/>
      <c r="AA407" s="37"/>
      <c r="AB407" s="37"/>
      <c r="AC407" s="37"/>
      <c r="AD407" s="37"/>
      <c r="AE407" s="37"/>
      <c r="AR407" s="218" t="s">
        <v>295</v>
      </c>
      <c r="AT407" s="218" t="s">
        <v>174</v>
      </c>
      <c r="AU407" s="218" t="s">
        <v>80</v>
      </c>
      <c r="AY407" s="16" t="s">
        <v>124</v>
      </c>
      <c r="BE407" s="219">
        <f>IF(N407="základní",J407,0)</f>
        <v>0</v>
      </c>
      <c r="BF407" s="219">
        <f>IF(N407="snížená",J407,0)</f>
        <v>0</v>
      </c>
      <c r="BG407" s="219">
        <f>IF(N407="zákl. přenesená",J407,0)</f>
        <v>0</v>
      </c>
      <c r="BH407" s="219">
        <f>IF(N407="sníž. přenesená",J407,0)</f>
        <v>0</v>
      </c>
      <c r="BI407" s="219">
        <f>IF(N407="nulová",J407,0)</f>
        <v>0</v>
      </c>
      <c r="BJ407" s="16" t="s">
        <v>78</v>
      </c>
      <c r="BK407" s="219">
        <f>ROUND(I407*H407,2)</f>
        <v>0</v>
      </c>
      <c r="BL407" s="16" t="s">
        <v>208</v>
      </c>
      <c r="BM407" s="218" t="s">
        <v>718</v>
      </c>
    </row>
    <row r="408" s="13" customFormat="1">
      <c r="A408" s="13"/>
      <c r="B408" s="225"/>
      <c r="C408" s="226"/>
      <c r="D408" s="227" t="s">
        <v>135</v>
      </c>
      <c r="E408" s="228" t="s">
        <v>19</v>
      </c>
      <c r="F408" s="229" t="s">
        <v>179</v>
      </c>
      <c r="G408" s="226"/>
      <c r="H408" s="230">
        <v>10</v>
      </c>
      <c r="I408" s="231"/>
      <c r="J408" s="226"/>
      <c r="K408" s="226"/>
      <c r="L408" s="232"/>
      <c r="M408" s="233"/>
      <c r="N408" s="234"/>
      <c r="O408" s="234"/>
      <c r="P408" s="234"/>
      <c r="Q408" s="234"/>
      <c r="R408" s="234"/>
      <c r="S408" s="234"/>
      <c r="T408" s="235"/>
      <c r="U408" s="13"/>
      <c r="V408" s="13"/>
      <c r="W408" s="13"/>
      <c r="X408" s="13"/>
      <c r="Y408" s="13"/>
      <c r="Z408" s="13"/>
      <c r="AA408" s="13"/>
      <c r="AB408" s="13"/>
      <c r="AC408" s="13"/>
      <c r="AD408" s="13"/>
      <c r="AE408" s="13"/>
      <c r="AT408" s="236" t="s">
        <v>135</v>
      </c>
      <c r="AU408" s="236" t="s">
        <v>80</v>
      </c>
      <c r="AV408" s="13" t="s">
        <v>80</v>
      </c>
      <c r="AW408" s="13" t="s">
        <v>33</v>
      </c>
      <c r="AX408" s="13" t="s">
        <v>78</v>
      </c>
      <c r="AY408" s="236" t="s">
        <v>124</v>
      </c>
    </row>
    <row r="409" s="2" customFormat="1" ht="16.5" customHeight="1">
      <c r="A409" s="37"/>
      <c r="B409" s="38"/>
      <c r="C409" s="207" t="s">
        <v>719</v>
      </c>
      <c r="D409" s="207" t="s">
        <v>126</v>
      </c>
      <c r="E409" s="208" t="s">
        <v>720</v>
      </c>
      <c r="F409" s="209" t="s">
        <v>721</v>
      </c>
      <c r="G409" s="210" t="s">
        <v>192</v>
      </c>
      <c r="H409" s="211">
        <v>37</v>
      </c>
      <c r="I409" s="212"/>
      <c r="J409" s="213">
        <f>ROUND(I409*H409,2)</f>
        <v>0</v>
      </c>
      <c r="K409" s="209" t="s">
        <v>130</v>
      </c>
      <c r="L409" s="43"/>
      <c r="M409" s="214" t="s">
        <v>19</v>
      </c>
      <c r="N409" s="215" t="s">
        <v>43</v>
      </c>
      <c r="O409" s="83"/>
      <c r="P409" s="216">
        <f>O409*H409</f>
        <v>0</v>
      </c>
      <c r="Q409" s="216">
        <v>2.0000000000000002E-05</v>
      </c>
      <c r="R409" s="216">
        <f>Q409*H409</f>
        <v>0.0007400000000000001</v>
      </c>
      <c r="S409" s="216">
        <v>0</v>
      </c>
      <c r="T409" s="217">
        <f>S409*H409</f>
        <v>0</v>
      </c>
      <c r="U409" s="37"/>
      <c r="V409" s="37"/>
      <c r="W409" s="37"/>
      <c r="X409" s="37"/>
      <c r="Y409" s="37"/>
      <c r="Z409" s="37"/>
      <c r="AA409" s="37"/>
      <c r="AB409" s="37"/>
      <c r="AC409" s="37"/>
      <c r="AD409" s="37"/>
      <c r="AE409" s="37"/>
      <c r="AR409" s="218" t="s">
        <v>208</v>
      </c>
      <c r="AT409" s="218" t="s">
        <v>126</v>
      </c>
      <c r="AU409" s="218" t="s">
        <v>80</v>
      </c>
      <c r="AY409" s="16" t="s">
        <v>124</v>
      </c>
      <c r="BE409" s="219">
        <f>IF(N409="základní",J409,0)</f>
        <v>0</v>
      </c>
      <c r="BF409" s="219">
        <f>IF(N409="snížená",J409,0)</f>
        <v>0</v>
      </c>
      <c r="BG409" s="219">
        <f>IF(N409="zákl. přenesená",J409,0)</f>
        <v>0</v>
      </c>
      <c r="BH409" s="219">
        <f>IF(N409="sníž. přenesená",J409,0)</f>
        <v>0</v>
      </c>
      <c r="BI409" s="219">
        <f>IF(N409="nulová",J409,0)</f>
        <v>0</v>
      </c>
      <c r="BJ409" s="16" t="s">
        <v>78</v>
      </c>
      <c r="BK409" s="219">
        <f>ROUND(I409*H409,2)</f>
        <v>0</v>
      </c>
      <c r="BL409" s="16" t="s">
        <v>208</v>
      </c>
      <c r="BM409" s="218" t="s">
        <v>722</v>
      </c>
    </row>
    <row r="410" s="2" customFormat="1">
      <c r="A410" s="37"/>
      <c r="B410" s="38"/>
      <c r="C410" s="39"/>
      <c r="D410" s="220" t="s">
        <v>133</v>
      </c>
      <c r="E410" s="39"/>
      <c r="F410" s="221" t="s">
        <v>723</v>
      </c>
      <c r="G410" s="39"/>
      <c r="H410" s="39"/>
      <c r="I410" s="222"/>
      <c r="J410" s="39"/>
      <c r="K410" s="39"/>
      <c r="L410" s="43"/>
      <c r="M410" s="223"/>
      <c r="N410" s="224"/>
      <c r="O410" s="83"/>
      <c r="P410" s="83"/>
      <c r="Q410" s="83"/>
      <c r="R410" s="83"/>
      <c r="S410" s="83"/>
      <c r="T410" s="84"/>
      <c r="U410" s="37"/>
      <c r="V410" s="37"/>
      <c r="W410" s="37"/>
      <c r="X410" s="37"/>
      <c r="Y410" s="37"/>
      <c r="Z410" s="37"/>
      <c r="AA410" s="37"/>
      <c r="AB410" s="37"/>
      <c r="AC410" s="37"/>
      <c r="AD410" s="37"/>
      <c r="AE410" s="37"/>
      <c r="AT410" s="16" t="s">
        <v>133</v>
      </c>
      <c r="AU410" s="16" t="s">
        <v>80</v>
      </c>
    </row>
    <row r="411" s="13" customFormat="1">
      <c r="A411" s="13"/>
      <c r="B411" s="225"/>
      <c r="C411" s="226"/>
      <c r="D411" s="227" t="s">
        <v>135</v>
      </c>
      <c r="E411" s="228" t="s">
        <v>19</v>
      </c>
      <c r="F411" s="229" t="s">
        <v>724</v>
      </c>
      <c r="G411" s="226"/>
      <c r="H411" s="230">
        <v>37</v>
      </c>
      <c r="I411" s="231"/>
      <c r="J411" s="226"/>
      <c r="K411" s="226"/>
      <c r="L411" s="232"/>
      <c r="M411" s="233"/>
      <c r="N411" s="234"/>
      <c r="O411" s="234"/>
      <c r="P411" s="234"/>
      <c r="Q411" s="234"/>
      <c r="R411" s="234"/>
      <c r="S411" s="234"/>
      <c r="T411" s="235"/>
      <c r="U411" s="13"/>
      <c r="V411" s="13"/>
      <c r="W411" s="13"/>
      <c r="X411" s="13"/>
      <c r="Y411" s="13"/>
      <c r="Z411" s="13"/>
      <c r="AA411" s="13"/>
      <c r="AB411" s="13"/>
      <c r="AC411" s="13"/>
      <c r="AD411" s="13"/>
      <c r="AE411" s="13"/>
      <c r="AT411" s="236" t="s">
        <v>135</v>
      </c>
      <c r="AU411" s="236" t="s">
        <v>80</v>
      </c>
      <c r="AV411" s="13" t="s">
        <v>80</v>
      </c>
      <c r="AW411" s="13" t="s">
        <v>33</v>
      </c>
      <c r="AX411" s="13" t="s">
        <v>78</v>
      </c>
      <c r="AY411" s="236" t="s">
        <v>124</v>
      </c>
    </row>
    <row r="412" s="2" customFormat="1" ht="16.5" customHeight="1">
      <c r="A412" s="37"/>
      <c r="B412" s="38"/>
      <c r="C412" s="237" t="s">
        <v>725</v>
      </c>
      <c r="D412" s="237" t="s">
        <v>174</v>
      </c>
      <c r="E412" s="238" t="s">
        <v>726</v>
      </c>
      <c r="F412" s="239" t="s">
        <v>727</v>
      </c>
      <c r="G412" s="240" t="s">
        <v>192</v>
      </c>
      <c r="H412" s="241">
        <v>29</v>
      </c>
      <c r="I412" s="242"/>
      <c r="J412" s="243">
        <f>ROUND(I412*H412,2)</f>
        <v>0</v>
      </c>
      <c r="K412" s="239" t="s">
        <v>130</v>
      </c>
      <c r="L412" s="244"/>
      <c r="M412" s="245" t="s">
        <v>19</v>
      </c>
      <c r="N412" s="246" t="s">
        <v>43</v>
      </c>
      <c r="O412" s="83"/>
      <c r="P412" s="216">
        <f>O412*H412</f>
        <v>0</v>
      </c>
      <c r="Q412" s="216">
        <v>0.00055000000000000003</v>
      </c>
      <c r="R412" s="216">
        <f>Q412*H412</f>
        <v>0.015950000000000002</v>
      </c>
      <c r="S412" s="216">
        <v>0</v>
      </c>
      <c r="T412" s="217">
        <f>S412*H412</f>
        <v>0</v>
      </c>
      <c r="U412" s="37"/>
      <c r="V412" s="37"/>
      <c r="W412" s="37"/>
      <c r="X412" s="37"/>
      <c r="Y412" s="37"/>
      <c r="Z412" s="37"/>
      <c r="AA412" s="37"/>
      <c r="AB412" s="37"/>
      <c r="AC412" s="37"/>
      <c r="AD412" s="37"/>
      <c r="AE412" s="37"/>
      <c r="AR412" s="218" t="s">
        <v>295</v>
      </c>
      <c r="AT412" s="218" t="s">
        <v>174</v>
      </c>
      <c r="AU412" s="218" t="s">
        <v>80</v>
      </c>
      <c r="AY412" s="16" t="s">
        <v>124</v>
      </c>
      <c r="BE412" s="219">
        <f>IF(N412="základní",J412,0)</f>
        <v>0</v>
      </c>
      <c r="BF412" s="219">
        <f>IF(N412="snížená",J412,0)</f>
        <v>0</v>
      </c>
      <c r="BG412" s="219">
        <f>IF(N412="zákl. přenesená",J412,0)</f>
        <v>0</v>
      </c>
      <c r="BH412" s="219">
        <f>IF(N412="sníž. přenesená",J412,0)</f>
        <v>0</v>
      </c>
      <c r="BI412" s="219">
        <f>IF(N412="nulová",J412,0)</f>
        <v>0</v>
      </c>
      <c r="BJ412" s="16" t="s">
        <v>78</v>
      </c>
      <c r="BK412" s="219">
        <f>ROUND(I412*H412,2)</f>
        <v>0</v>
      </c>
      <c r="BL412" s="16" t="s">
        <v>208</v>
      </c>
      <c r="BM412" s="218" t="s">
        <v>728</v>
      </c>
    </row>
    <row r="413" s="13" customFormat="1">
      <c r="A413" s="13"/>
      <c r="B413" s="225"/>
      <c r="C413" s="226"/>
      <c r="D413" s="227" t="s">
        <v>135</v>
      </c>
      <c r="E413" s="228" t="s">
        <v>19</v>
      </c>
      <c r="F413" s="229" t="s">
        <v>279</v>
      </c>
      <c r="G413" s="226"/>
      <c r="H413" s="230">
        <v>29</v>
      </c>
      <c r="I413" s="231"/>
      <c r="J413" s="226"/>
      <c r="K413" s="226"/>
      <c r="L413" s="232"/>
      <c r="M413" s="233"/>
      <c r="N413" s="234"/>
      <c r="O413" s="234"/>
      <c r="P413" s="234"/>
      <c r="Q413" s="234"/>
      <c r="R413" s="234"/>
      <c r="S413" s="234"/>
      <c r="T413" s="235"/>
      <c r="U413" s="13"/>
      <c r="V413" s="13"/>
      <c r="W413" s="13"/>
      <c r="X413" s="13"/>
      <c r="Y413" s="13"/>
      <c r="Z413" s="13"/>
      <c r="AA413" s="13"/>
      <c r="AB413" s="13"/>
      <c r="AC413" s="13"/>
      <c r="AD413" s="13"/>
      <c r="AE413" s="13"/>
      <c r="AT413" s="236" t="s">
        <v>135</v>
      </c>
      <c r="AU413" s="236" t="s">
        <v>80</v>
      </c>
      <c r="AV413" s="13" t="s">
        <v>80</v>
      </c>
      <c r="AW413" s="13" t="s">
        <v>33</v>
      </c>
      <c r="AX413" s="13" t="s">
        <v>78</v>
      </c>
      <c r="AY413" s="236" t="s">
        <v>124</v>
      </c>
    </row>
    <row r="414" s="2" customFormat="1" ht="16.5" customHeight="1">
      <c r="A414" s="37"/>
      <c r="B414" s="38"/>
      <c r="C414" s="237" t="s">
        <v>729</v>
      </c>
      <c r="D414" s="237" t="s">
        <v>174</v>
      </c>
      <c r="E414" s="238" t="s">
        <v>730</v>
      </c>
      <c r="F414" s="239" t="s">
        <v>731</v>
      </c>
      <c r="G414" s="240" t="s">
        <v>192</v>
      </c>
      <c r="H414" s="241">
        <v>8</v>
      </c>
      <c r="I414" s="242"/>
      <c r="J414" s="243">
        <f>ROUND(I414*H414,2)</f>
        <v>0</v>
      </c>
      <c r="K414" s="239" t="s">
        <v>130</v>
      </c>
      <c r="L414" s="244"/>
      <c r="M414" s="245" t="s">
        <v>19</v>
      </c>
      <c r="N414" s="246" t="s">
        <v>43</v>
      </c>
      <c r="O414" s="83"/>
      <c r="P414" s="216">
        <f>O414*H414</f>
        <v>0</v>
      </c>
      <c r="Q414" s="216">
        <v>0.00051999999999999995</v>
      </c>
      <c r="R414" s="216">
        <f>Q414*H414</f>
        <v>0.0041599999999999996</v>
      </c>
      <c r="S414" s="216">
        <v>0</v>
      </c>
      <c r="T414" s="217">
        <f>S414*H414</f>
        <v>0</v>
      </c>
      <c r="U414" s="37"/>
      <c r="V414" s="37"/>
      <c r="W414" s="37"/>
      <c r="X414" s="37"/>
      <c r="Y414" s="37"/>
      <c r="Z414" s="37"/>
      <c r="AA414" s="37"/>
      <c r="AB414" s="37"/>
      <c r="AC414" s="37"/>
      <c r="AD414" s="37"/>
      <c r="AE414" s="37"/>
      <c r="AR414" s="218" t="s">
        <v>295</v>
      </c>
      <c r="AT414" s="218" t="s">
        <v>174</v>
      </c>
      <c r="AU414" s="218" t="s">
        <v>80</v>
      </c>
      <c r="AY414" s="16" t="s">
        <v>124</v>
      </c>
      <c r="BE414" s="219">
        <f>IF(N414="základní",J414,0)</f>
        <v>0</v>
      </c>
      <c r="BF414" s="219">
        <f>IF(N414="snížená",J414,0)</f>
        <v>0</v>
      </c>
      <c r="BG414" s="219">
        <f>IF(N414="zákl. přenesená",J414,0)</f>
        <v>0</v>
      </c>
      <c r="BH414" s="219">
        <f>IF(N414="sníž. přenesená",J414,0)</f>
        <v>0</v>
      </c>
      <c r="BI414" s="219">
        <f>IF(N414="nulová",J414,0)</f>
        <v>0</v>
      </c>
      <c r="BJ414" s="16" t="s">
        <v>78</v>
      </c>
      <c r="BK414" s="219">
        <f>ROUND(I414*H414,2)</f>
        <v>0</v>
      </c>
      <c r="BL414" s="16" t="s">
        <v>208</v>
      </c>
      <c r="BM414" s="218" t="s">
        <v>732</v>
      </c>
    </row>
    <row r="415" s="13" customFormat="1">
      <c r="A415" s="13"/>
      <c r="B415" s="225"/>
      <c r="C415" s="226"/>
      <c r="D415" s="227" t="s">
        <v>135</v>
      </c>
      <c r="E415" s="228" t="s">
        <v>19</v>
      </c>
      <c r="F415" s="229" t="s">
        <v>167</v>
      </c>
      <c r="G415" s="226"/>
      <c r="H415" s="230">
        <v>8</v>
      </c>
      <c r="I415" s="231"/>
      <c r="J415" s="226"/>
      <c r="K415" s="226"/>
      <c r="L415" s="232"/>
      <c r="M415" s="233"/>
      <c r="N415" s="234"/>
      <c r="O415" s="234"/>
      <c r="P415" s="234"/>
      <c r="Q415" s="234"/>
      <c r="R415" s="234"/>
      <c r="S415" s="234"/>
      <c r="T415" s="235"/>
      <c r="U415" s="13"/>
      <c r="V415" s="13"/>
      <c r="W415" s="13"/>
      <c r="X415" s="13"/>
      <c r="Y415" s="13"/>
      <c r="Z415" s="13"/>
      <c r="AA415" s="13"/>
      <c r="AB415" s="13"/>
      <c r="AC415" s="13"/>
      <c r="AD415" s="13"/>
      <c r="AE415" s="13"/>
      <c r="AT415" s="236" t="s">
        <v>135</v>
      </c>
      <c r="AU415" s="236" t="s">
        <v>80</v>
      </c>
      <c r="AV415" s="13" t="s">
        <v>80</v>
      </c>
      <c r="AW415" s="13" t="s">
        <v>33</v>
      </c>
      <c r="AX415" s="13" t="s">
        <v>78</v>
      </c>
      <c r="AY415" s="236" t="s">
        <v>124</v>
      </c>
    </row>
    <row r="416" s="2" customFormat="1" ht="16.5" customHeight="1">
      <c r="A416" s="37"/>
      <c r="B416" s="38"/>
      <c r="C416" s="207" t="s">
        <v>733</v>
      </c>
      <c r="D416" s="207" t="s">
        <v>126</v>
      </c>
      <c r="E416" s="208" t="s">
        <v>734</v>
      </c>
      <c r="F416" s="209" t="s">
        <v>735</v>
      </c>
      <c r="G416" s="210" t="s">
        <v>192</v>
      </c>
      <c r="H416" s="211">
        <v>7</v>
      </c>
      <c r="I416" s="212"/>
      <c r="J416" s="213">
        <f>ROUND(I416*H416,2)</f>
        <v>0</v>
      </c>
      <c r="K416" s="209" t="s">
        <v>130</v>
      </c>
      <c r="L416" s="43"/>
      <c r="M416" s="214" t="s">
        <v>19</v>
      </c>
      <c r="N416" s="215" t="s">
        <v>43</v>
      </c>
      <c r="O416" s="83"/>
      <c r="P416" s="216">
        <f>O416*H416</f>
        <v>0</v>
      </c>
      <c r="Q416" s="216">
        <v>2.0000000000000002E-05</v>
      </c>
      <c r="R416" s="216">
        <f>Q416*H416</f>
        <v>0.00014000000000000002</v>
      </c>
      <c r="S416" s="216">
        <v>0</v>
      </c>
      <c r="T416" s="217">
        <f>S416*H416</f>
        <v>0</v>
      </c>
      <c r="U416" s="37"/>
      <c r="V416" s="37"/>
      <c r="W416" s="37"/>
      <c r="X416" s="37"/>
      <c r="Y416" s="37"/>
      <c r="Z416" s="37"/>
      <c r="AA416" s="37"/>
      <c r="AB416" s="37"/>
      <c r="AC416" s="37"/>
      <c r="AD416" s="37"/>
      <c r="AE416" s="37"/>
      <c r="AR416" s="218" t="s">
        <v>208</v>
      </c>
      <c r="AT416" s="218" t="s">
        <v>126</v>
      </c>
      <c r="AU416" s="218" t="s">
        <v>80</v>
      </c>
      <c r="AY416" s="16" t="s">
        <v>124</v>
      </c>
      <c r="BE416" s="219">
        <f>IF(N416="základní",J416,0)</f>
        <v>0</v>
      </c>
      <c r="BF416" s="219">
        <f>IF(N416="snížená",J416,0)</f>
        <v>0</v>
      </c>
      <c r="BG416" s="219">
        <f>IF(N416="zákl. přenesená",J416,0)</f>
        <v>0</v>
      </c>
      <c r="BH416" s="219">
        <f>IF(N416="sníž. přenesená",J416,0)</f>
        <v>0</v>
      </c>
      <c r="BI416" s="219">
        <f>IF(N416="nulová",J416,0)</f>
        <v>0</v>
      </c>
      <c r="BJ416" s="16" t="s">
        <v>78</v>
      </c>
      <c r="BK416" s="219">
        <f>ROUND(I416*H416,2)</f>
        <v>0</v>
      </c>
      <c r="BL416" s="16" t="s">
        <v>208</v>
      </c>
      <c r="BM416" s="218" t="s">
        <v>736</v>
      </c>
    </row>
    <row r="417" s="2" customFormat="1">
      <c r="A417" s="37"/>
      <c r="B417" s="38"/>
      <c r="C417" s="39"/>
      <c r="D417" s="220" t="s">
        <v>133</v>
      </c>
      <c r="E417" s="39"/>
      <c r="F417" s="221" t="s">
        <v>737</v>
      </c>
      <c r="G417" s="39"/>
      <c r="H417" s="39"/>
      <c r="I417" s="222"/>
      <c r="J417" s="39"/>
      <c r="K417" s="39"/>
      <c r="L417" s="43"/>
      <c r="M417" s="223"/>
      <c r="N417" s="224"/>
      <c r="O417" s="83"/>
      <c r="P417" s="83"/>
      <c r="Q417" s="83"/>
      <c r="R417" s="83"/>
      <c r="S417" s="83"/>
      <c r="T417" s="84"/>
      <c r="U417" s="37"/>
      <c r="V417" s="37"/>
      <c r="W417" s="37"/>
      <c r="X417" s="37"/>
      <c r="Y417" s="37"/>
      <c r="Z417" s="37"/>
      <c r="AA417" s="37"/>
      <c r="AB417" s="37"/>
      <c r="AC417" s="37"/>
      <c r="AD417" s="37"/>
      <c r="AE417" s="37"/>
      <c r="AT417" s="16" t="s">
        <v>133</v>
      </c>
      <c r="AU417" s="16" t="s">
        <v>80</v>
      </c>
    </row>
    <row r="418" s="13" customFormat="1">
      <c r="A418" s="13"/>
      <c r="B418" s="225"/>
      <c r="C418" s="226"/>
      <c r="D418" s="227" t="s">
        <v>135</v>
      </c>
      <c r="E418" s="228" t="s">
        <v>19</v>
      </c>
      <c r="F418" s="229" t="s">
        <v>162</v>
      </c>
      <c r="G418" s="226"/>
      <c r="H418" s="230">
        <v>7</v>
      </c>
      <c r="I418" s="231"/>
      <c r="J418" s="226"/>
      <c r="K418" s="226"/>
      <c r="L418" s="232"/>
      <c r="M418" s="233"/>
      <c r="N418" s="234"/>
      <c r="O418" s="234"/>
      <c r="P418" s="234"/>
      <c r="Q418" s="234"/>
      <c r="R418" s="234"/>
      <c r="S418" s="234"/>
      <c r="T418" s="235"/>
      <c r="U418" s="13"/>
      <c r="V418" s="13"/>
      <c r="W418" s="13"/>
      <c r="X418" s="13"/>
      <c r="Y418" s="13"/>
      <c r="Z418" s="13"/>
      <c r="AA418" s="13"/>
      <c r="AB418" s="13"/>
      <c r="AC418" s="13"/>
      <c r="AD418" s="13"/>
      <c r="AE418" s="13"/>
      <c r="AT418" s="236" t="s">
        <v>135</v>
      </c>
      <c r="AU418" s="236" t="s">
        <v>80</v>
      </c>
      <c r="AV418" s="13" t="s">
        <v>80</v>
      </c>
      <c r="AW418" s="13" t="s">
        <v>33</v>
      </c>
      <c r="AX418" s="13" t="s">
        <v>78</v>
      </c>
      <c r="AY418" s="236" t="s">
        <v>124</v>
      </c>
    </row>
    <row r="419" s="2" customFormat="1" ht="16.5" customHeight="1">
      <c r="A419" s="37"/>
      <c r="B419" s="38"/>
      <c r="C419" s="237" t="s">
        <v>738</v>
      </c>
      <c r="D419" s="237" t="s">
        <v>174</v>
      </c>
      <c r="E419" s="238" t="s">
        <v>739</v>
      </c>
      <c r="F419" s="239" t="s">
        <v>740</v>
      </c>
      <c r="G419" s="240" t="s">
        <v>192</v>
      </c>
      <c r="H419" s="241">
        <v>7</v>
      </c>
      <c r="I419" s="242"/>
      <c r="J419" s="243">
        <f>ROUND(I419*H419,2)</f>
        <v>0</v>
      </c>
      <c r="K419" s="239" t="s">
        <v>130</v>
      </c>
      <c r="L419" s="244"/>
      <c r="M419" s="245" t="s">
        <v>19</v>
      </c>
      <c r="N419" s="246" t="s">
        <v>43</v>
      </c>
      <c r="O419" s="83"/>
      <c r="P419" s="216">
        <f>O419*H419</f>
        <v>0</v>
      </c>
      <c r="Q419" s="216">
        <v>0.00069999999999999999</v>
      </c>
      <c r="R419" s="216">
        <f>Q419*H419</f>
        <v>0.0048999999999999998</v>
      </c>
      <c r="S419" s="216">
        <v>0</v>
      </c>
      <c r="T419" s="217">
        <f>S419*H419</f>
        <v>0</v>
      </c>
      <c r="U419" s="37"/>
      <c r="V419" s="37"/>
      <c r="W419" s="37"/>
      <c r="X419" s="37"/>
      <c r="Y419" s="37"/>
      <c r="Z419" s="37"/>
      <c r="AA419" s="37"/>
      <c r="AB419" s="37"/>
      <c r="AC419" s="37"/>
      <c r="AD419" s="37"/>
      <c r="AE419" s="37"/>
      <c r="AR419" s="218" t="s">
        <v>295</v>
      </c>
      <c r="AT419" s="218" t="s">
        <v>174</v>
      </c>
      <c r="AU419" s="218" t="s">
        <v>80</v>
      </c>
      <c r="AY419" s="16" t="s">
        <v>124</v>
      </c>
      <c r="BE419" s="219">
        <f>IF(N419="základní",J419,0)</f>
        <v>0</v>
      </c>
      <c r="BF419" s="219">
        <f>IF(N419="snížená",J419,0)</f>
        <v>0</v>
      </c>
      <c r="BG419" s="219">
        <f>IF(N419="zákl. přenesená",J419,0)</f>
        <v>0</v>
      </c>
      <c r="BH419" s="219">
        <f>IF(N419="sníž. přenesená",J419,0)</f>
        <v>0</v>
      </c>
      <c r="BI419" s="219">
        <f>IF(N419="nulová",J419,0)</f>
        <v>0</v>
      </c>
      <c r="BJ419" s="16" t="s">
        <v>78</v>
      </c>
      <c r="BK419" s="219">
        <f>ROUND(I419*H419,2)</f>
        <v>0</v>
      </c>
      <c r="BL419" s="16" t="s">
        <v>208</v>
      </c>
      <c r="BM419" s="218" t="s">
        <v>741</v>
      </c>
    </row>
    <row r="420" s="13" customFormat="1">
      <c r="A420" s="13"/>
      <c r="B420" s="225"/>
      <c r="C420" s="226"/>
      <c r="D420" s="227" t="s">
        <v>135</v>
      </c>
      <c r="E420" s="228" t="s">
        <v>19</v>
      </c>
      <c r="F420" s="229" t="s">
        <v>162</v>
      </c>
      <c r="G420" s="226"/>
      <c r="H420" s="230">
        <v>7</v>
      </c>
      <c r="I420" s="231"/>
      <c r="J420" s="226"/>
      <c r="K420" s="226"/>
      <c r="L420" s="232"/>
      <c r="M420" s="233"/>
      <c r="N420" s="234"/>
      <c r="O420" s="234"/>
      <c r="P420" s="234"/>
      <c r="Q420" s="234"/>
      <c r="R420" s="234"/>
      <c r="S420" s="234"/>
      <c r="T420" s="235"/>
      <c r="U420" s="13"/>
      <c r="V420" s="13"/>
      <c r="W420" s="13"/>
      <c r="X420" s="13"/>
      <c r="Y420" s="13"/>
      <c r="Z420" s="13"/>
      <c r="AA420" s="13"/>
      <c r="AB420" s="13"/>
      <c r="AC420" s="13"/>
      <c r="AD420" s="13"/>
      <c r="AE420" s="13"/>
      <c r="AT420" s="236" t="s">
        <v>135</v>
      </c>
      <c r="AU420" s="236" t="s">
        <v>80</v>
      </c>
      <c r="AV420" s="13" t="s">
        <v>80</v>
      </c>
      <c r="AW420" s="13" t="s">
        <v>33</v>
      </c>
      <c r="AX420" s="13" t="s">
        <v>78</v>
      </c>
      <c r="AY420" s="236" t="s">
        <v>124</v>
      </c>
    </row>
    <row r="421" s="2" customFormat="1" ht="16.5" customHeight="1">
      <c r="A421" s="37"/>
      <c r="B421" s="38"/>
      <c r="C421" s="207" t="s">
        <v>742</v>
      </c>
      <c r="D421" s="207" t="s">
        <v>126</v>
      </c>
      <c r="E421" s="208" t="s">
        <v>743</v>
      </c>
      <c r="F421" s="209" t="s">
        <v>744</v>
      </c>
      <c r="G421" s="210" t="s">
        <v>192</v>
      </c>
      <c r="H421" s="211">
        <v>8</v>
      </c>
      <c r="I421" s="212"/>
      <c r="J421" s="213">
        <f>ROUND(I421*H421,2)</f>
        <v>0</v>
      </c>
      <c r="K421" s="209" t="s">
        <v>130</v>
      </c>
      <c r="L421" s="43"/>
      <c r="M421" s="214" t="s">
        <v>19</v>
      </c>
      <c r="N421" s="215" t="s">
        <v>43</v>
      </c>
      <c r="O421" s="83"/>
      <c r="P421" s="216">
        <f>O421*H421</f>
        <v>0</v>
      </c>
      <c r="Q421" s="216">
        <v>2.0000000000000002E-05</v>
      </c>
      <c r="R421" s="216">
        <f>Q421*H421</f>
        <v>0.00016000000000000001</v>
      </c>
      <c r="S421" s="216">
        <v>0</v>
      </c>
      <c r="T421" s="217">
        <f>S421*H421</f>
        <v>0</v>
      </c>
      <c r="U421" s="37"/>
      <c r="V421" s="37"/>
      <c r="W421" s="37"/>
      <c r="X421" s="37"/>
      <c r="Y421" s="37"/>
      <c r="Z421" s="37"/>
      <c r="AA421" s="37"/>
      <c r="AB421" s="37"/>
      <c r="AC421" s="37"/>
      <c r="AD421" s="37"/>
      <c r="AE421" s="37"/>
      <c r="AR421" s="218" t="s">
        <v>208</v>
      </c>
      <c r="AT421" s="218" t="s">
        <v>126</v>
      </c>
      <c r="AU421" s="218" t="s">
        <v>80</v>
      </c>
      <c r="AY421" s="16" t="s">
        <v>124</v>
      </c>
      <c r="BE421" s="219">
        <f>IF(N421="základní",J421,0)</f>
        <v>0</v>
      </c>
      <c r="BF421" s="219">
        <f>IF(N421="snížená",J421,0)</f>
        <v>0</v>
      </c>
      <c r="BG421" s="219">
        <f>IF(N421="zákl. přenesená",J421,0)</f>
        <v>0</v>
      </c>
      <c r="BH421" s="219">
        <f>IF(N421="sníž. přenesená",J421,0)</f>
        <v>0</v>
      </c>
      <c r="BI421" s="219">
        <f>IF(N421="nulová",J421,0)</f>
        <v>0</v>
      </c>
      <c r="BJ421" s="16" t="s">
        <v>78</v>
      </c>
      <c r="BK421" s="219">
        <f>ROUND(I421*H421,2)</f>
        <v>0</v>
      </c>
      <c r="BL421" s="16" t="s">
        <v>208</v>
      </c>
      <c r="BM421" s="218" t="s">
        <v>745</v>
      </c>
    </row>
    <row r="422" s="2" customFormat="1">
      <c r="A422" s="37"/>
      <c r="B422" s="38"/>
      <c r="C422" s="39"/>
      <c r="D422" s="220" t="s">
        <v>133</v>
      </c>
      <c r="E422" s="39"/>
      <c r="F422" s="221" t="s">
        <v>746</v>
      </c>
      <c r="G422" s="39"/>
      <c r="H422" s="39"/>
      <c r="I422" s="222"/>
      <c r="J422" s="39"/>
      <c r="K422" s="39"/>
      <c r="L422" s="43"/>
      <c r="M422" s="223"/>
      <c r="N422" s="224"/>
      <c r="O422" s="83"/>
      <c r="P422" s="83"/>
      <c r="Q422" s="83"/>
      <c r="R422" s="83"/>
      <c r="S422" s="83"/>
      <c r="T422" s="84"/>
      <c r="U422" s="37"/>
      <c r="V422" s="37"/>
      <c r="W422" s="37"/>
      <c r="X422" s="37"/>
      <c r="Y422" s="37"/>
      <c r="Z422" s="37"/>
      <c r="AA422" s="37"/>
      <c r="AB422" s="37"/>
      <c r="AC422" s="37"/>
      <c r="AD422" s="37"/>
      <c r="AE422" s="37"/>
      <c r="AT422" s="16" t="s">
        <v>133</v>
      </c>
      <c r="AU422" s="16" t="s">
        <v>80</v>
      </c>
    </row>
    <row r="423" s="13" customFormat="1">
      <c r="A423" s="13"/>
      <c r="B423" s="225"/>
      <c r="C423" s="226"/>
      <c r="D423" s="227" t="s">
        <v>135</v>
      </c>
      <c r="E423" s="228" t="s">
        <v>19</v>
      </c>
      <c r="F423" s="229" t="s">
        <v>167</v>
      </c>
      <c r="G423" s="226"/>
      <c r="H423" s="230">
        <v>8</v>
      </c>
      <c r="I423" s="231"/>
      <c r="J423" s="226"/>
      <c r="K423" s="226"/>
      <c r="L423" s="232"/>
      <c r="M423" s="233"/>
      <c r="N423" s="234"/>
      <c r="O423" s="234"/>
      <c r="P423" s="234"/>
      <c r="Q423" s="234"/>
      <c r="R423" s="234"/>
      <c r="S423" s="234"/>
      <c r="T423" s="235"/>
      <c r="U423" s="13"/>
      <c r="V423" s="13"/>
      <c r="W423" s="13"/>
      <c r="X423" s="13"/>
      <c r="Y423" s="13"/>
      <c r="Z423" s="13"/>
      <c r="AA423" s="13"/>
      <c r="AB423" s="13"/>
      <c r="AC423" s="13"/>
      <c r="AD423" s="13"/>
      <c r="AE423" s="13"/>
      <c r="AT423" s="236" t="s">
        <v>135</v>
      </c>
      <c r="AU423" s="236" t="s">
        <v>80</v>
      </c>
      <c r="AV423" s="13" t="s">
        <v>80</v>
      </c>
      <c r="AW423" s="13" t="s">
        <v>33</v>
      </c>
      <c r="AX423" s="13" t="s">
        <v>78</v>
      </c>
      <c r="AY423" s="236" t="s">
        <v>124</v>
      </c>
    </row>
    <row r="424" s="2" customFormat="1" ht="16.5" customHeight="1">
      <c r="A424" s="37"/>
      <c r="B424" s="38"/>
      <c r="C424" s="237" t="s">
        <v>747</v>
      </c>
      <c r="D424" s="237" t="s">
        <v>174</v>
      </c>
      <c r="E424" s="238" t="s">
        <v>748</v>
      </c>
      <c r="F424" s="239" t="s">
        <v>749</v>
      </c>
      <c r="G424" s="240" t="s">
        <v>192</v>
      </c>
      <c r="H424" s="241">
        <v>8</v>
      </c>
      <c r="I424" s="242"/>
      <c r="J424" s="243">
        <f>ROUND(I424*H424,2)</f>
        <v>0</v>
      </c>
      <c r="K424" s="239" t="s">
        <v>130</v>
      </c>
      <c r="L424" s="244"/>
      <c r="M424" s="245" t="s">
        <v>19</v>
      </c>
      <c r="N424" s="246" t="s">
        <v>43</v>
      </c>
      <c r="O424" s="83"/>
      <c r="P424" s="216">
        <f>O424*H424</f>
        <v>0</v>
      </c>
      <c r="Q424" s="216">
        <v>0.0012999999999999999</v>
      </c>
      <c r="R424" s="216">
        <f>Q424*H424</f>
        <v>0.0104</v>
      </c>
      <c r="S424" s="216">
        <v>0</v>
      </c>
      <c r="T424" s="217">
        <f>S424*H424</f>
        <v>0</v>
      </c>
      <c r="U424" s="37"/>
      <c r="V424" s="37"/>
      <c r="W424" s="37"/>
      <c r="X424" s="37"/>
      <c r="Y424" s="37"/>
      <c r="Z424" s="37"/>
      <c r="AA424" s="37"/>
      <c r="AB424" s="37"/>
      <c r="AC424" s="37"/>
      <c r="AD424" s="37"/>
      <c r="AE424" s="37"/>
      <c r="AR424" s="218" t="s">
        <v>295</v>
      </c>
      <c r="AT424" s="218" t="s">
        <v>174</v>
      </c>
      <c r="AU424" s="218" t="s">
        <v>80</v>
      </c>
      <c r="AY424" s="16" t="s">
        <v>124</v>
      </c>
      <c r="BE424" s="219">
        <f>IF(N424="základní",J424,0)</f>
        <v>0</v>
      </c>
      <c r="BF424" s="219">
        <f>IF(N424="snížená",J424,0)</f>
        <v>0</v>
      </c>
      <c r="BG424" s="219">
        <f>IF(N424="zákl. přenesená",J424,0)</f>
        <v>0</v>
      </c>
      <c r="BH424" s="219">
        <f>IF(N424="sníž. přenesená",J424,0)</f>
        <v>0</v>
      </c>
      <c r="BI424" s="219">
        <f>IF(N424="nulová",J424,0)</f>
        <v>0</v>
      </c>
      <c r="BJ424" s="16" t="s">
        <v>78</v>
      </c>
      <c r="BK424" s="219">
        <f>ROUND(I424*H424,2)</f>
        <v>0</v>
      </c>
      <c r="BL424" s="16" t="s">
        <v>208</v>
      </c>
      <c r="BM424" s="218" t="s">
        <v>750</v>
      </c>
    </row>
    <row r="425" s="13" customFormat="1">
      <c r="A425" s="13"/>
      <c r="B425" s="225"/>
      <c r="C425" s="226"/>
      <c r="D425" s="227" t="s">
        <v>135</v>
      </c>
      <c r="E425" s="228" t="s">
        <v>19</v>
      </c>
      <c r="F425" s="229" t="s">
        <v>167</v>
      </c>
      <c r="G425" s="226"/>
      <c r="H425" s="230">
        <v>8</v>
      </c>
      <c r="I425" s="231"/>
      <c r="J425" s="226"/>
      <c r="K425" s="226"/>
      <c r="L425" s="232"/>
      <c r="M425" s="233"/>
      <c r="N425" s="234"/>
      <c r="O425" s="234"/>
      <c r="P425" s="234"/>
      <c r="Q425" s="234"/>
      <c r="R425" s="234"/>
      <c r="S425" s="234"/>
      <c r="T425" s="235"/>
      <c r="U425" s="13"/>
      <c r="V425" s="13"/>
      <c r="W425" s="13"/>
      <c r="X425" s="13"/>
      <c r="Y425" s="13"/>
      <c r="Z425" s="13"/>
      <c r="AA425" s="13"/>
      <c r="AB425" s="13"/>
      <c r="AC425" s="13"/>
      <c r="AD425" s="13"/>
      <c r="AE425" s="13"/>
      <c r="AT425" s="236" t="s">
        <v>135</v>
      </c>
      <c r="AU425" s="236" t="s">
        <v>80</v>
      </c>
      <c r="AV425" s="13" t="s">
        <v>80</v>
      </c>
      <c r="AW425" s="13" t="s">
        <v>33</v>
      </c>
      <c r="AX425" s="13" t="s">
        <v>78</v>
      </c>
      <c r="AY425" s="236" t="s">
        <v>124</v>
      </c>
    </row>
    <row r="426" s="2" customFormat="1" ht="16.5" customHeight="1">
      <c r="A426" s="37"/>
      <c r="B426" s="38"/>
      <c r="C426" s="207" t="s">
        <v>751</v>
      </c>
      <c r="D426" s="207" t="s">
        <v>126</v>
      </c>
      <c r="E426" s="208" t="s">
        <v>752</v>
      </c>
      <c r="F426" s="209" t="s">
        <v>753</v>
      </c>
      <c r="G426" s="210" t="s">
        <v>192</v>
      </c>
      <c r="H426" s="211">
        <v>8</v>
      </c>
      <c r="I426" s="212"/>
      <c r="J426" s="213">
        <f>ROUND(I426*H426,2)</f>
        <v>0</v>
      </c>
      <c r="K426" s="209" t="s">
        <v>130</v>
      </c>
      <c r="L426" s="43"/>
      <c r="M426" s="214" t="s">
        <v>19</v>
      </c>
      <c r="N426" s="215" t="s">
        <v>43</v>
      </c>
      <c r="O426" s="83"/>
      <c r="P426" s="216">
        <f>O426*H426</f>
        <v>0</v>
      </c>
      <c r="Q426" s="216">
        <v>2.0000000000000002E-05</v>
      </c>
      <c r="R426" s="216">
        <f>Q426*H426</f>
        <v>0.00016000000000000001</v>
      </c>
      <c r="S426" s="216">
        <v>0</v>
      </c>
      <c r="T426" s="217">
        <f>S426*H426</f>
        <v>0</v>
      </c>
      <c r="U426" s="37"/>
      <c r="V426" s="37"/>
      <c r="W426" s="37"/>
      <c r="X426" s="37"/>
      <c r="Y426" s="37"/>
      <c r="Z426" s="37"/>
      <c r="AA426" s="37"/>
      <c r="AB426" s="37"/>
      <c r="AC426" s="37"/>
      <c r="AD426" s="37"/>
      <c r="AE426" s="37"/>
      <c r="AR426" s="218" t="s">
        <v>208</v>
      </c>
      <c r="AT426" s="218" t="s">
        <v>126</v>
      </c>
      <c r="AU426" s="218" t="s">
        <v>80</v>
      </c>
      <c r="AY426" s="16" t="s">
        <v>124</v>
      </c>
      <c r="BE426" s="219">
        <f>IF(N426="základní",J426,0)</f>
        <v>0</v>
      </c>
      <c r="BF426" s="219">
        <f>IF(N426="snížená",J426,0)</f>
        <v>0</v>
      </c>
      <c r="BG426" s="219">
        <f>IF(N426="zákl. přenesená",J426,0)</f>
        <v>0</v>
      </c>
      <c r="BH426" s="219">
        <f>IF(N426="sníž. přenesená",J426,0)</f>
        <v>0</v>
      </c>
      <c r="BI426" s="219">
        <f>IF(N426="nulová",J426,0)</f>
        <v>0</v>
      </c>
      <c r="BJ426" s="16" t="s">
        <v>78</v>
      </c>
      <c r="BK426" s="219">
        <f>ROUND(I426*H426,2)</f>
        <v>0</v>
      </c>
      <c r="BL426" s="16" t="s">
        <v>208</v>
      </c>
      <c r="BM426" s="218" t="s">
        <v>754</v>
      </c>
    </row>
    <row r="427" s="2" customFormat="1">
      <c r="A427" s="37"/>
      <c r="B427" s="38"/>
      <c r="C427" s="39"/>
      <c r="D427" s="220" t="s">
        <v>133</v>
      </c>
      <c r="E427" s="39"/>
      <c r="F427" s="221" t="s">
        <v>755</v>
      </c>
      <c r="G427" s="39"/>
      <c r="H427" s="39"/>
      <c r="I427" s="222"/>
      <c r="J427" s="39"/>
      <c r="K427" s="39"/>
      <c r="L427" s="43"/>
      <c r="M427" s="223"/>
      <c r="N427" s="224"/>
      <c r="O427" s="83"/>
      <c r="P427" s="83"/>
      <c r="Q427" s="83"/>
      <c r="R427" s="83"/>
      <c r="S427" s="83"/>
      <c r="T427" s="84"/>
      <c r="U427" s="37"/>
      <c r="V427" s="37"/>
      <c r="W427" s="37"/>
      <c r="X427" s="37"/>
      <c r="Y427" s="37"/>
      <c r="Z427" s="37"/>
      <c r="AA427" s="37"/>
      <c r="AB427" s="37"/>
      <c r="AC427" s="37"/>
      <c r="AD427" s="37"/>
      <c r="AE427" s="37"/>
      <c r="AT427" s="16" t="s">
        <v>133</v>
      </c>
      <c r="AU427" s="16" t="s">
        <v>80</v>
      </c>
    </row>
    <row r="428" s="13" customFormat="1">
      <c r="A428" s="13"/>
      <c r="B428" s="225"/>
      <c r="C428" s="226"/>
      <c r="D428" s="227" t="s">
        <v>135</v>
      </c>
      <c r="E428" s="228" t="s">
        <v>19</v>
      </c>
      <c r="F428" s="229" t="s">
        <v>167</v>
      </c>
      <c r="G428" s="226"/>
      <c r="H428" s="230">
        <v>8</v>
      </c>
      <c r="I428" s="231"/>
      <c r="J428" s="226"/>
      <c r="K428" s="226"/>
      <c r="L428" s="232"/>
      <c r="M428" s="233"/>
      <c r="N428" s="234"/>
      <c r="O428" s="234"/>
      <c r="P428" s="234"/>
      <c r="Q428" s="234"/>
      <c r="R428" s="234"/>
      <c r="S428" s="234"/>
      <c r="T428" s="235"/>
      <c r="U428" s="13"/>
      <c r="V428" s="13"/>
      <c r="W428" s="13"/>
      <c r="X428" s="13"/>
      <c r="Y428" s="13"/>
      <c r="Z428" s="13"/>
      <c r="AA428" s="13"/>
      <c r="AB428" s="13"/>
      <c r="AC428" s="13"/>
      <c r="AD428" s="13"/>
      <c r="AE428" s="13"/>
      <c r="AT428" s="236" t="s">
        <v>135</v>
      </c>
      <c r="AU428" s="236" t="s">
        <v>80</v>
      </c>
      <c r="AV428" s="13" t="s">
        <v>80</v>
      </c>
      <c r="AW428" s="13" t="s">
        <v>33</v>
      </c>
      <c r="AX428" s="13" t="s">
        <v>78</v>
      </c>
      <c r="AY428" s="236" t="s">
        <v>124</v>
      </c>
    </row>
    <row r="429" s="2" customFormat="1" ht="16.5" customHeight="1">
      <c r="A429" s="37"/>
      <c r="B429" s="38"/>
      <c r="C429" s="237" t="s">
        <v>756</v>
      </c>
      <c r="D429" s="237" t="s">
        <v>174</v>
      </c>
      <c r="E429" s="238" t="s">
        <v>757</v>
      </c>
      <c r="F429" s="239" t="s">
        <v>758</v>
      </c>
      <c r="G429" s="240" t="s">
        <v>192</v>
      </c>
      <c r="H429" s="241">
        <v>8</v>
      </c>
      <c r="I429" s="242"/>
      <c r="J429" s="243">
        <f>ROUND(I429*H429,2)</f>
        <v>0</v>
      </c>
      <c r="K429" s="239" t="s">
        <v>130</v>
      </c>
      <c r="L429" s="244"/>
      <c r="M429" s="245" t="s">
        <v>19</v>
      </c>
      <c r="N429" s="246" t="s">
        <v>43</v>
      </c>
      <c r="O429" s="83"/>
      <c r="P429" s="216">
        <f>O429*H429</f>
        <v>0</v>
      </c>
      <c r="Q429" s="216">
        <v>0.0025999999999999999</v>
      </c>
      <c r="R429" s="216">
        <f>Q429*H429</f>
        <v>0.020799999999999999</v>
      </c>
      <c r="S429" s="216">
        <v>0</v>
      </c>
      <c r="T429" s="217">
        <f>S429*H429</f>
        <v>0</v>
      </c>
      <c r="U429" s="37"/>
      <c r="V429" s="37"/>
      <c r="W429" s="37"/>
      <c r="X429" s="37"/>
      <c r="Y429" s="37"/>
      <c r="Z429" s="37"/>
      <c r="AA429" s="37"/>
      <c r="AB429" s="37"/>
      <c r="AC429" s="37"/>
      <c r="AD429" s="37"/>
      <c r="AE429" s="37"/>
      <c r="AR429" s="218" t="s">
        <v>295</v>
      </c>
      <c r="AT429" s="218" t="s">
        <v>174</v>
      </c>
      <c r="AU429" s="218" t="s">
        <v>80</v>
      </c>
      <c r="AY429" s="16" t="s">
        <v>124</v>
      </c>
      <c r="BE429" s="219">
        <f>IF(N429="základní",J429,0)</f>
        <v>0</v>
      </c>
      <c r="BF429" s="219">
        <f>IF(N429="snížená",J429,0)</f>
        <v>0</v>
      </c>
      <c r="BG429" s="219">
        <f>IF(N429="zákl. přenesená",J429,0)</f>
        <v>0</v>
      </c>
      <c r="BH429" s="219">
        <f>IF(N429="sníž. přenesená",J429,0)</f>
        <v>0</v>
      </c>
      <c r="BI429" s="219">
        <f>IF(N429="nulová",J429,0)</f>
        <v>0</v>
      </c>
      <c r="BJ429" s="16" t="s">
        <v>78</v>
      </c>
      <c r="BK429" s="219">
        <f>ROUND(I429*H429,2)</f>
        <v>0</v>
      </c>
      <c r="BL429" s="16" t="s">
        <v>208</v>
      </c>
      <c r="BM429" s="218" t="s">
        <v>759</v>
      </c>
    </row>
    <row r="430" s="13" customFormat="1">
      <c r="A430" s="13"/>
      <c r="B430" s="225"/>
      <c r="C430" s="226"/>
      <c r="D430" s="227" t="s">
        <v>135</v>
      </c>
      <c r="E430" s="228" t="s">
        <v>19</v>
      </c>
      <c r="F430" s="229" t="s">
        <v>167</v>
      </c>
      <c r="G430" s="226"/>
      <c r="H430" s="230">
        <v>8</v>
      </c>
      <c r="I430" s="231"/>
      <c r="J430" s="226"/>
      <c r="K430" s="226"/>
      <c r="L430" s="232"/>
      <c r="M430" s="233"/>
      <c r="N430" s="234"/>
      <c r="O430" s="234"/>
      <c r="P430" s="234"/>
      <c r="Q430" s="234"/>
      <c r="R430" s="234"/>
      <c r="S430" s="234"/>
      <c r="T430" s="235"/>
      <c r="U430" s="13"/>
      <c r="V430" s="13"/>
      <c r="W430" s="13"/>
      <c r="X430" s="13"/>
      <c r="Y430" s="13"/>
      <c r="Z430" s="13"/>
      <c r="AA430" s="13"/>
      <c r="AB430" s="13"/>
      <c r="AC430" s="13"/>
      <c r="AD430" s="13"/>
      <c r="AE430" s="13"/>
      <c r="AT430" s="236" t="s">
        <v>135</v>
      </c>
      <c r="AU430" s="236" t="s">
        <v>80</v>
      </c>
      <c r="AV430" s="13" t="s">
        <v>80</v>
      </c>
      <c r="AW430" s="13" t="s">
        <v>33</v>
      </c>
      <c r="AX430" s="13" t="s">
        <v>78</v>
      </c>
      <c r="AY430" s="236" t="s">
        <v>124</v>
      </c>
    </row>
    <row r="431" s="2" customFormat="1" ht="16.5" customHeight="1">
      <c r="A431" s="37"/>
      <c r="B431" s="38"/>
      <c r="C431" s="237" t="s">
        <v>760</v>
      </c>
      <c r="D431" s="237" t="s">
        <v>174</v>
      </c>
      <c r="E431" s="238" t="s">
        <v>761</v>
      </c>
      <c r="F431" s="239" t="s">
        <v>762</v>
      </c>
      <c r="G431" s="240" t="s">
        <v>192</v>
      </c>
      <c r="H431" s="241">
        <v>20</v>
      </c>
      <c r="I431" s="242"/>
      <c r="J431" s="243">
        <f>ROUND(I431*H431,2)</f>
        <v>0</v>
      </c>
      <c r="K431" s="239" t="s">
        <v>130</v>
      </c>
      <c r="L431" s="244"/>
      <c r="M431" s="245" t="s">
        <v>19</v>
      </c>
      <c r="N431" s="246" t="s">
        <v>43</v>
      </c>
      <c r="O431" s="83"/>
      <c r="P431" s="216">
        <f>O431*H431</f>
        <v>0</v>
      </c>
      <c r="Q431" s="216">
        <v>0.00106</v>
      </c>
      <c r="R431" s="216">
        <f>Q431*H431</f>
        <v>0.0212</v>
      </c>
      <c r="S431" s="216">
        <v>0</v>
      </c>
      <c r="T431" s="217">
        <f>S431*H431</f>
        <v>0</v>
      </c>
      <c r="U431" s="37"/>
      <c r="V431" s="37"/>
      <c r="W431" s="37"/>
      <c r="X431" s="37"/>
      <c r="Y431" s="37"/>
      <c r="Z431" s="37"/>
      <c r="AA431" s="37"/>
      <c r="AB431" s="37"/>
      <c r="AC431" s="37"/>
      <c r="AD431" s="37"/>
      <c r="AE431" s="37"/>
      <c r="AR431" s="218" t="s">
        <v>295</v>
      </c>
      <c r="AT431" s="218" t="s">
        <v>174</v>
      </c>
      <c r="AU431" s="218" t="s">
        <v>80</v>
      </c>
      <c r="AY431" s="16" t="s">
        <v>124</v>
      </c>
      <c r="BE431" s="219">
        <f>IF(N431="základní",J431,0)</f>
        <v>0</v>
      </c>
      <c r="BF431" s="219">
        <f>IF(N431="snížená",J431,0)</f>
        <v>0</v>
      </c>
      <c r="BG431" s="219">
        <f>IF(N431="zákl. přenesená",J431,0)</f>
        <v>0</v>
      </c>
      <c r="BH431" s="219">
        <f>IF(N431="sníž. přenesená",J431,0)</f>
        <v>0</v>
      </c>
      <c r="BI431" s="219">
        <f>IF(N431="nulová",J431,0)</f>
        <v>0</v>
      </c>
      <c r="BJ431" s="16" t="s">
        <v>78</v>
      </c>
      <c r="BK431" s="219">
        <f>ROUND(I431*H431,2)</f>
        <v>0</v>
      </c>
      <c r="BL431" s="16" t="s">
        <v>208</v>
      </c>
      <c r="BM431" s="218" t="s">
        <v>763</v>
      </c>
    </row>
    <row r="432" s="13" customFormat="1">
      <c r="A432" s="13"/>
      <c r="B432" s="225"/>
      <c r="C432" s="226"/>
      <c r="D432" s="227" t="s">
        <v>135</v>
      </c>
      <c r="E432" s="228" t="s">
        <v>19</v>
      </c>
      <c r="F432" s="229" t="s">
        <v>764</v>
      </c>
      <c r="G432" s="226"/>
      <c r="H432" s="230">
        <v>20</v>
      </c>
      <c r="I432" s="231"/>
      <c r="J432" s="226"/>
      <c r="K432" s="226"/>
      <c r="L432" s="232"/>
      <c r="M432" s="233"/>
      <c r="N432" s="234"/>
      <c r="O432" s="234"/>
      <c r="P432" s="234"/>
      <c r="Q432" s="234"/>
      <c r="R432" s="234"/>
      <c r="S432" s="234"/>
      <c r="T432" s="235"/>
      <c r="U432" s="13"/>
      <c r="V432" s="13"/>
      <c r="W432" s="13"/>
      <c r="X432" s="13"/>
      <c r="Y432" s="13"/>
      <c r="Z432" s="13"/>
      <c r="AA432" s="13"/>
      <c r="AB432" s="13"/>
      <c r="AC432" s="13"/>
      <c r="AD432" s="13"/>
      <c r="AE432" s="13"/>
      <c r="AT432" s="236" t="s">
        <v>135</v>
      </c>
      <c r="AU432" s="236" t="s">
        <v>80</v>
      </c>
      <c r="AV432" s="13" t="s">
        <v>80</v>
      </c>
      <c r="AW432" s="13" t="s">
        <v>33</v>
      </c>
      <c r="AX432" s="13" t="s">
        <v>78</v>
      </c>
      <c r="AY432" s="236" t="s">
        <v>124</v>
      </c>
    </row>
    <row r="433" s="2" customFormat="1" ht="21.75" customHeight="1">
      <c r="A433" s="37"/>
      <c r="B433" s="38"/>
      <c r="C433" s="207" t="s">
        <v>765</v>
      </c>
      <c r="D433" s="207" t="s">
        <v>126</v>
      </c>
      <c r="E433" s="208" t="s">
        <v>766</v>
      </c>
      <c r="F433" s="209" t="s">
        <v>767</v>
      </c>
      <c r="G433" s="210" t="s">
        <v>768</v>
      </c>
      <c r="H433" s="211">
        <v>8</v>
      </c>
      <c r="I433" s="212"/>
      <c r="J433" s="213">
        <f>ROUND(I433*H433,2)</f>
        <v>0</v>
      </c>
      <c r="K433" s="209" t="s">
        <v>130</v>
      </c>
      <c r="L433" s="43"/>
      <c r="M433" s="214" t="s">
        <v>19</v>
      </c>
      <c r="N433" s="215" t="s">
        <v>43</v>
      </c>
      <c r="O433" s="83"/>
      <c r="P433" s="216">
        <f>O433*H433</f>
        <v>0</v>
      </c>
      <c r="Q433" s="216">
        <v>0.0292</v>
      </c>
      <c r="R433" s="216">
        <f>Q433*H433</f>
        <v>0.2336</v>
      </c>
      <c r="S433" s="216">
        <v>0</v>
      </c>
      <c r="T433" s="217">
        <f>S433*H433</f>
        <v>0</v>
      </c>
      <c r="U433" s="37"/>
      <c r="V433" s="37"/>
      <c r="W433" s="37"/>
      <c r="X433" s="37"/>
      <c r="Y433" s="37"/>
      <c r="Z433" s="37"/>
      <c r="AA433" s="37"/>
      <c r="AB433" s="37"/>
      <c r="AC433" s="37"/>
      <c r="AD433" s="37"/>
      <c r="AE433" s="37"/>
      <c r="AR433" s="218" t="s">
        <v>208</v>
      </c>
      <c r="AT433" s="218" t="s">
        <v>126</v>
      </c>
      <c r="AU433" s="218" t="s">
        <v>80</v>
      </c>
      <c r="AY433" s="16" t="s">
        <v>124</v>
      </c>
      <c r="BE433" s="219">
        <f>IF(N433="základní",J433,0)</f>
        <v>0</v>
      </c>
      <c r="BF433" s="219">
        <f>IF(N433="snížená",J433,0)</f>
        <v>0</v>
      </c>
      <c r="BG433" s="219">
        <f>IF(N433="zákl. přenesená",J433,0)</f>
        <v>0</v>
      </c>
      <c r="BH433" s="219">
        <f>IF(N433="sníž. přenesená",J433,0)</f>
        <v>0</v>
      </c>
      <c r="BI433" s="219">
        <f>IF(N433="nulová",J433,0)</f>
        <v>0</v>
      </c>
      <c r="BJ433" s="16" t="s">
        <v>78</v>
      </c>
      <c r="BK433" s="219">
        <f>ROUND(I433*H433,2)</f>
        <v>0</v>
      </c>
      <c r="BL433" s="16" t="s">
        <v>208</v>
      </c>
      <c r="BM433" s="218" t="s">
        <v>769</v>
      </c>
    </row>
    <row r="434" s="2" customFormat="1">
      <c r="A434" s="37"/>
      <c r="B434" s="38"/>
      <c r="C434" s="39"/>
      <c r="D434" s="220" t="s">
        <v>133</v>
      </c>
      <c r="E434" s="39"/>
      <c r="F434" s="221" t="s">
        <v>770</v>
      </c>
      <c r="G434" s="39"/>
      <c r="H434" s="39"/>
      <c r="I434" s="222"/>
      <c r="J434" s="39"/>
      <c r="K434" s="39"/>
      <c r="L434" s="43"/>
      <c r="M434" s="223"/>
      <c r="N434" s="224"/>
      <c r="O434" s="83"/>
      <c r="P434" s="83"/>
      <c r="Q434" s="83"/>
      <c r="R434" s="83"/>
      <c r="S434" s="83"/>
      <c r="T434" s="84"/>
      <c r="U434" s="37"/>
      <c r="V434" s="37"/>
      <c r="W434" s="37"/>
      <c r="X434" s="37"/>
      <c r="Y434" s="37"/>
      <c r="Z434" s="37"/>
      <c r="AA434" s="37"/>
      <c r="AB434" s="37"/>
      <c r="AC434" s="37"/>
      <c r="AD434" s="37"/>
      <c r="AE434" s="37"/>
      <c r="AT434" s="16" t="s">
        <v>133</v>
      </c>
      <c r="AU434" s="16" t="s">
        <v>80</v>
      </c>
    </row>
    <row r="435" s="13" customFormat="1">
      <c r="A435" s="13"/>
      <c r="B435" s="225"/>
      <c r="C435" s="226"/>
      <c r="D435" s="227" t="s">
        <v>135</v>
      </c>
      <c r="E435" s="228" t="s">
        <v>19</v>
      </c>
      <c r="F435" s="229" t="s">
        <v>167</v>
      </c>
      <c r="G435" s="226"/>
      <c r="H435" s="230">
        <v>8</v>
      </c>
      <c r="I435" s="231"/>
      <c r="J435" s="226"/>
      <c r="K435" s="226"/>
      <c r="L435" s="232"/>
      <c r="M435" s="233"/>
      <c r="N435" s="234"/>
      <c r="O435" s="234"/>
      <c r="P435" s="234"/>
      <c r="Q435" s="234"/>
      <c r="R435" s="234"/>
      <c r="S435" s="234"/>
      <c r="T435" s="235"/>
      <c r="U435" s="13"/>
      <c r="V435" s="13"/>
      <c r="W435" s="13"/>
      <c r="X435" s="13"/>
      <c r="Y435" s="13"/>
      <c r="Z435" s="13"/>
      <c r="AA435" s="13"/>
      <c r="AB435" s="13"/>
      <c r="AC435" s="13"/>
      <c r="AD435" s="13"/>
      <c r="AE435" s="13"/>
      <c r="AT435" s="236" t="s">
        <v>135</v>
      </c>
      <c r="AU435" s="236" t="s">
        <v>80</v>
      </c>
      <c r="AV435" s="13" t="s">
        <v>80</v>
      </c>
      <c r="AW435" s="13" t="s">
        <v>33</v>
      </c>
      <c r="AX435" s="13" t="s">
        <v>78</v>
      </c>
      <c r="AY435" s="236" t="s">
        <v>124</v>
      </c>
    </row>
    <row r="436" s="2" customFormat="1" ht="24.15" customHeight="1">
      <c r="A436" s="37"/>
      <c r="B436" s="38"/>
      <c r="C436" s="207" t="s">
        <v>771</v>
      </c>
      <c r="D436" s="207" t="s">
        <v>126</v>
      </c>
      <c r="E436" s="208" t="s">
        <v>772</v>
      </c>
      <c r="F436" s="209" t="s">
        <v>773</v>
      </c>
      <c r="G436" s="210" t="s">
        <v>291</v>
      </c>
      <c r="H436" s="211">
        <v>2224</v>
      </c>
      <c r="I436" s="212"/>
      <c r="J436" s="213">
        <f>ROUND(I436*H436,2)</f>
        <v>0</v>
      </c>
      <c r="K436" s="209" t="s">
        <v>130</v>
      </c>
      <c r="L436" s="43"/>
      <c r="M436" s="214" t="s">
        <v>19</v>
      </c>
      <c r="N436" s="215" t="s">
        <v>43</v>
      </c>
      <c r="O436" s="83"/>
      <c r="P436" s="216">
        <f>O436*H436</f>
        <v>0</v>
      </c>
      <c r="Q436" s="216">
        <v>0.00040000000000000002</v>
      </c>
      <c r="R436" s="216">
        <f>Q436*H436</f>
        <v>0.88960000000000006</v>
      </c>
      <c r="S436" s="216">
        <v>0</v>
      </c>
      <c r="T436" s="217">
        <f>S436*H436</f>
        <v>0</v>
      </c>
      <c r="U436" s="37"/>
      <c r="V436" s="37"/>
      <c r="W436" s="37"/>
      <c r="X436" s="37"/>
      <c r="Y436" s="37"/>
      <c r="Z436" s="37"/>
      <c r="AA436" s="37"/>
      <c r="AB436" s="37"/>
      <c r="AC436" s="37"/>
      <c r="AD436" s="37"/>
      <c r="AE436" s="37"/>
      <c r="AR436" s="218" t="s">
        <v>208</v>
      </c>
      <c r="AT436" s="218" t="s">
        <v>126</v>
      </c>
      <c r="AU436" s="218" t="s">
        <v>80</v>
      </c>
      <c r="AY436" s="16" t="s">
        <v>124</v>
      </c>
      <c r="BE436" s="219">
        <f>IF(N436="základní",J436,0)</f>
        <v>0</v>
      </c>
      <c r="BF436" s="219">
        <f>IF(N436="snížená",J436,0)</f>
        <v>0</v>
      </c>
      <c r="BG436" s="219">
        <f>IF(N436="zákl. přenesená",J436,0)</f>
        <v>0</v>
      </c>
      <c r="BH436" s="219">
        <f>IF(N436="sníž. přenesená",J436,0)</f>
        <v>0</v>
      </c>
      <c r="BI436" s="219">
        <f>IF(N436="nulová",J436,0)</f>
        <v>0</v>
      </c>
      <c r="BJ436" s="16" t="s">
        <v>78</v>
      </c>
      <c r="BK436" s="219">
        <f>ROUND(I436*H436,2)</f>
        <v>0</v>
      </c>
      <c r="BL436" s="16" t="s">
        <v>208</v>
      </c>
      <c r="BM436" s="218" t="s">
        <v>774</v>
      </c>
    </row>
    <row r="437" s="2" customFormat="1">
      <c r="A437" s="37"/>
      <c r="B437" s="38"/>
      <c r="C437" s="39"/>
      <c r="D437" s="220" t="s">
        <v>133</v>
      </c>
      <c r="E437" s="39"/>
      <c r="F437" s="221" t="s">
        <v>775</v>
      </c>
      <c r="G437" s="39"/>
      <c r="H437" s="39"/>
      <c r="I437" s="222"/>
      <c r="J437" s="39"/>
      <c r="K437" s="39"/>
      <c r="L437" s="43"/>
      <c r="M437" s="223"/>
      <c r="N437" s="224"/>
      <c r="O437" s="83"/>
      <c r="P437" s="83"/>
      <c r="Q437" s="83"/>
      <c r="R437" s="83"/>
      <c r="S437" s="83"/>
      <c r="T437" s="84"/>
      <c r="U437" s="37"/>
      <c r="V437" s="37"/>
      <c r="W437" s="37"/>
      <c r="X437" s="37"/>
      <c r="Y437" s="37"/>
      <c r="Z437" s="37"/>
      <c r="AA437" s="37"/>
      <c r="AB437" s="37"/>
      <c r="AC437" s="37"/>
      <c r="AD437" s="37"/>
      <c r="AE437" s="37"/>
      <c r="AT437" s="16" t="s">
        <v>133</v>
      </c>
      <c r="AU437" s="16" t="s">
        <v>80</v>
      </c>
    </row>
    <row r="438" s="13" customFormat="1">
      <c r="A438" s="13"/>
      <c r="B438" s="225"/>
      <c r="C438" s="226"/>
      <c r="D438" s="227" t="s">
        <v>135</v>
      </c>
      <c r="E438" s="228" t="s">
        <v>19</v>
      </c>
      <c r="F438" s="229" t="s">
        <v>776</v>
      </c>
      <c r="G438" s="226"/>
      <c r="H438" s="230">
        <v>2224</v>
      </c>
      <c r="I438" s="231"/>
      <c r="J438" s="226"/>
      <c r="K438" s="226"/>
      <c r="L438" s="232"/>
      <c r="M438" s="233"/>
      <c r="N438" s="234"/>
      <c r="O438" s="234"/>
      <c r="P438" s="234"/>
      <c r="Q438" s="234"/>
      <c r="R438" s="234"/>
      <c r="S438" s="234"/>
      <c r="T438" s="235"/>
      <c r="U438" s="13"/>
      <c r="V438" s="13"/>
      <c r="W438" s="13"/>
      <c r="X438" s="13"/>
      <c r="Y438" s="13"/>
      <c r="Z438" s="13"/>
      <c r="AA438" s="13"/>
      <c r="AB438" s="13"/>
      <c r="AC438" s="13"/>
      <c r="AD438" s="13"/>
      <c r="AE438" s="13"/>
      <c r="AT438" s="236" t="s">
        <v>135</v>
      </c>
      <c r="AU438" s="236" t="s">
        <v>80</v>
      </c>
      <c r="AV438" s="13" t="s">
        <v>80</v>
      </c>
      <c r="AW438" s="13" t="s">
        <v>33</v>
      </c>
      <c r="AX438" s="13" t="s">
        <v>78</v>
      </c>
      <c r="AY438" s="236" t="s">
        <v>124</v>
      </c>
    </row>
    <row r="439" s="2" customFormat="1" ht="21.75" customHeight="1">
      <c r="A439" s="37"/>
      <c r="B439" s="38"/>
      <c r="C439" s="207" t="s">
        <v>777</v>
      </c>
      <c r="D439" s="207" t="s">
        <v>126</v>
      </c>
      <c r="E439" s="208" t="s">
        <v>778</v>
      </c>
      <c r="F439" s="209" t="s">
        <v>779</v>
      </c>
      <c r="G439" s="210" t="s">
        <v>291</v>
      </c>
      <c r="H439" s="211">
        <v>2224</v>
      </c>
      <c r="I439" s="212"/>
      <c r="J439" s="213">
        <f>ROUND(I439*H439,2)</f>
        <v>0</v>
      </c>
      <c r="K439" s="209" t="s">
        <v>130</v>
      </c>
      <c r="L439" s="43"/>
      <c r="M439" s="214" t="s">
        <v>19</v>
      </c>
      <c r="N439" s="215" t="s">
        <v>43</v>
      </c>
      <c r="O439" s="83"/>
      <c r="P439" s="216">
        <f>O439*H439</f>
        <v>0</v>
      </c>
      <c r="Q439" s="216">
        <v>1.0000000000000001E-05</v>
      </c>
      <c r="R439" s="216">
        <f>Q439*H439</f>
        <v>0.022240000000000003</v>
      </c>
      <c r="S439" s="216">
        <v>0</v>
      </c>
      <c r="T439" s="217">
        <f>S439*H439</f>
        <v>0</v>
      </c>
      <c r="U439" s="37"/>
      <c r="V439" s="37"/>
      <c r="W439" s="37"/>
      <c r="X439" s="37"/>
      <c r="Y439" s="37"/>
      <c r="Z439" s="37"/>
      <c r="AA439" s="37"/>
      <c r="AB439" s="37"/>
      <c r="AC439" s="37"/>
      <c r="AD439" s="37"/>
      <c r="AE439" s="37"/>
      <c r="AR439" s="218" t="s">
        <v>208</v>
      </c>
      <c r="AT439" s="218" t="s">
        <v>126</v>
      </c>
      <c r="AU439" s="218" t="s">
        <v>80</v>
      </c>
      <c r="AY439" s="16" t="s">
        <v>124</v>
      </c>
      <c r="BE439" s="219">
        <f>IF(N439="základní",J439,0)</f>
        <v>0</v>
      </c>
      <c r="BF439" s="219">
        <f>IF(N439="snížená",J439,0)</f>
        <v>0</v>
      </c>
      <c r="BG439" s="219">
        <f>IF(N439="zákl. přenesená",J439,0)</f>
        <v>0</v>
      </c>
      <c r="BH439" s="219">
        <f>IF(N439="sníž. přenesená",J439,0)</f>
        <v>0</v>
      </c>
      <c r="BI439" s="219">
        <f>IF(N439="nulová",J439,0)</f>
        <v>0</v>
      </c>
      <c r="BJ439" s="16" t="s">
        <v>78</v>
      </c>
      <c r="BK439" s="219">
        <f>ROUND(I439*H439,2)</f>
        <v>0</v>
      </c>
      <c r="BL439" s="16" t="s">
        <v>208</v>
      </c>
      <c r="BM439" s="218" t="s">
        <v>780</v>
      </c>
    </row>
    <row r="440" s="2" customFormat="1">
      <c r="A440" s="37"/>
      <c r="B440" s="38"/>
      <c r="C440" s="39"/>
      <c r="D440" s="220" t="s">
        <v>133</v>
      </c>
      <c r="E440" s="39"/>
      <c r="F440" s="221" t="s">
        <v>781</v>
      </c>
      <c r="G440" s="39"/>
      <c r="H440" s="39"/>
      <c r="I440" s="222"/>
      <c r="J440" s="39"/>
      <c r="K440" s="39"/>
      <c r="L440" s="43"/>
      <c r="M440" s="223"/>
      <c r="N440" s="224"/>
      <c r="O440" s="83"/>
      <c r="P440" s="83"/>
      <c r="Q440" s="83"/>
      <c r="R440" s="83"/>
      <c r="S440" s="83"/>
      <c r="T440" s="84"/>
      <c r="U440" s="37"/>
      <c r="V440" s="37"/>
      <c r="W440" s="37"/>
      <c r="X440" s="37"/>
      <c r="Y440" s="37"/>
      <c r="Z440" s="37"/>
      <c r="AA440" s="37"/>
      <c r="AB440" s="37"/>
      <c r="AC440" s="37"/>
      <c r="AD440" s="37"/>
      <c r="AE440" s="37"/>
      <c r="AT440" s="16" t="s">
        <v>133</v>
      </c>
      <c r="AU440" s="16" t="s">
        <v>80</v>
      </c>
    </row>
    <row r="441" s="13" customFormat="1">
      <c r="A441" s="13"/>
      <c r="B441" s="225"/>
      <c r="C441" s="226"/>
      <c r="D441" s="227" t="s">
        <v>135</v>
      </c>
      <c r="E441" s="228" t="s">
        <v>19</v>
      </c>
      <c r="F441" s="229" t="s">
        <v>776</v>
      </c>
      <c r="G441" s="226"/>
      <c r="H441" s="230">
        <v>2224</v>
      </c>
      <c r="I441" s="231"/>
      <c r="J441" s="226"/>
      <c r="K441" s="226"/>
      <c r="L441" s="232"/>
      <c r="M441" s="233"/>
      <c r="N441" s="234"/>
      <c r="O441" s="234"/>
      <c r="P441" s="234"/>
      <c r="Q441" s="234"/>
      <c r="R441" s="234"/>
      <c r="S441" s="234"/>
      <c r="T441" s="235"/>
      <c r="U441" s="13"/>
      <c r="V441" s="13"/>
      <c r="W441" s="13"/>
      <c r="X441" s="13"/>
      <c r="Y441" s="13"/>
      <c r="Z441" s="13"/>
      <c r="AA441" s="13"/>
      <c r="AB441" s="13"/>
      <c r="AC441" s="13"/>
      <c r="AD441" s="13"/>
      <c r="AE441" s="13"/>
      <c r="AT441" s="236" t="s">
        <v>135</v>
      </c>
      <c r="AU441" s="236" t="s">
        <v>80</v>
      </c>
      <c r="AV441" s="13" t="s">
        <v>80</v>
      </c>
      <c r="AW441" s="13" t="s">
        <v>33</v>
      </c>
      <c r="AX441" s="13" t="s">
        <v>78</v>
      </c>
      <c r="AY441" s="236" t="s">
        <v>124</v>
      </c>
    </row>
    <row r="442" s="2" customFormat="1" ht="24.15" customHeight="1">
      <c r="A442" s="37"/>
      <c r="B442" s="38"/>
      <c r="C442" s="207" t="s">
        <v>782</v>
      </c>
      <c r="D442" s="207" t="s">
        <v>126</v>
      </c>
      <c r="E442" s="208" t="s">
        <v>783</v>
      </c>
      <c r="F442" s="209" t="s">
        <v>784</v>
      </c>
      <c r="G442" s="210" t="s">
        <v>158</v>
      </c>
      <c r="H442" s="211">
        <v>3.6000000000000001</v>
      </c>
      <c r="I442" s="212"/>
      <c r="J442" s="213">
        <f>ROUND(I442*H442,2)</f>
        <v>0</v>
      </c>
      <c r="K442" s="209" t="s">
        <v>130</v>
      </c>
      <c r="L442" s="43"/>
      <c r="M442" s="214" t="s">
        <v>19</v>
      </c>
      <c r="N442" s="215" t="s">
        <v>43</v>
      </c>
      <c r="O442" s="83"/>
      <c r="P442" s="216">
        <f>O442*H442</f>
        <v>0</v>
      </c>
      <c r="Q442" s="216">
        <v>0</v>
      </c>
      <c r="R442" s="216">
        <f>Q442*H442</f>
        <v>0</v>
      </c>
      <c r="S442" s="216">
        <v>0</v>
      </c>
      <c r="T442" s="217">
        <f>S442*H442</f>
        <v>0</v>
      </c>
      <c r="U442" s="37"/>
      <c r="V442" s="37"/>
      <c r="W442" s="37"/>
      <c r="X442" s="37"/>
      <c r="Y442" s="37"/>
      <c r="Z442" s="37"/>
      <c r="AA442" s="37"/>
      <c r="AB442" s="37"/>
      <c r="AC442" s="37"/>
      <c r="AD442" s="37"/>
      <c r="AE442" s="37"/>
      <c r="AR442" s="218" t="s">
        <v>208</v>
      </c>
      <c r="AT442" s="218" t="s">
        <v>126</v>
      </c>
      <c r="AU442" s="218" t="s">
        <v>80</v>
      </c>
      <c r="AY442" s="16" t="s">
        <v>124</v>
      </c>
      <c r="BE442" s="219">
        <f>IF(N442="základní",J442,0)</f>
        <v>0</v>
      </c>
      <c r="BF442" s="219">
        <f>IF(N442="snížená",J442,0)</f>
        <v>0</v>
      </c>
      <c r="BG442" s="219">
        <f>IF(N442="zákl. přenesená",J442,0)</f>
        <v>0</v>
      </c>
      <c r="BH442" s="219">
        <f>IF(N442="sníž. přenesená",J442,0)</f>
        <v>0</v>
      </c>
      <c r="BI442" s="219">
        <f>IF(N442="nulová",J442,0)</f>
        <v>0</v>
      </c>
      <c r="BJ442" s="16" t="s">
        <v>78</v>
      </c>
      <c r="BK442" s="219">
        <f>ROUND(I442*H442,2)</f>
        <v>0</v>
      </c>
      <c r="BL442" s="16" t="s">
        <v>208</v>
      </c>
      <c r="BM442" s="218" t="s">
        <v>785</v>
      </c>
    </row>
    <row r="443" s="2" customFormat="1">
      <c r="A443" s="37"/>
      <c r="B443" s="38"/>
      <c r="C443" s="39"/>
      <c r="D443" s="220" t="s">
        <v>133</v>
      </c>
      <c r="E443" s="39"/>
      <c r="F443" s="221" t="s">
        <v>786</v>
      </c>
      <c r="G443" s="39"/>
      <c r="H443" s="39"/>
      <c r="I443" s="222"/>
      <c r="J443" s="39"/>
      <c r="K443" s="39"/>
      <c r="L443" s="43"/>
      <c r="M443" s="223"/>
      <c r="N443" s="224"/>
      <c r="O443" s="83"/>
      <c r="P443" s="83"/>
      <c r="Q443" s="83"/>
      <c r="R443" s="83"/>
      <c r="S443" s="83"/>
      <c r="T443" s="84"/>
      <c r="U443" s="37"/>
      <c r="V443" s="37"/>
      <c r="W443" s="37"/>
      <c r="X443" s="37"/>
      <c r="Y443" s="37"/>
      <c r="Z443" s="37"/>
      <c r="AA443" s="37"/>
      <c r="AB443" s="37"/>
      <c r="AC443" s="37"/>
      <c r="AD443" s="37"/>
      <c r="AE443" s="37"/>
      <c r="AT443" s="16" t="s">
        <v>133</v>
      </c>
      <c r="AU443" s="16" t="s">
        <v>80</v>
      </c>
    </row>
    <row r="444" s="12" customFormat="1" ht="22.8" customHeight="1">
      <c r="A444" s="12"/>
      <c r="B444" s="191"/>
      <c r="C444" s="192"/>
      <c r="D444" s="193" t="s">
        <v>71</v>
      </c>
      <c r="E444" s="205" t="s">
        <v>787</v>
      </c>
      <c r="F444" s="205" t="s">
        <v>788</v>
      </c>
      <c r="G444" s="192"/>
      <c r="H444" s="192"/>
      <c r="I444" s="195"/>
      <c r="J444" s="206">
        <f>BK444</f>
        <v>0</v>
      </c>
      <c r="K444" s="192"/>
      <c r="L444" s="197"/>
      <c r="M444" s="198"/>
      <c r="N444" s="199"/>
      <c r="O444" s="199"/>
      <c r="P444" s="200">
        <f>SUM(P445:P461)</f>
        <v>0</v>
      </c>
      <c r="Q444" s="199"/>
      <c r="R444" s="200">
        <f>SUM(R445:R461)</f>
        <v>0.17713000000000001</v>
      </c>
      <c r="S444" s="199"/>
      <c r="T444" s="201">
        <f>SUM(T445:T461)</f>
        <v>0</v>
      </c>
      <c r="U444" s="12"/>
      <c r="V444" s="12"/>
      <c r="W444" s="12"/>
      <c r="X444" s="12"/>
      <c r="Y444" s="12"/>
      <c r="Z444" s="12"/>
      <c r="AA444" s="12"/>
      <c r="AB444" s="12"/>
      <c r="AC444" s="12"/>
      <c r="AD444" s="12"/>
      <c r="AE444" s="12"/>
      <c r="AR444" s="202" t="s">
        <v>80</v>
      </c>
      <c r="AT444" s="203" t="s">
        <v>71</v>
      </c>
      <c r="AU444" s="203" t="s">
        <v>78</v>
      </c>
      <c r="AY444" s="202" t="s">
        <v>124</v>
      </c>
      <c r="BK444" s="204">
        <f>SUM(BK445:BK461)</f>
        <v>0</v>
      </c>
    </row>
    <row r="445" s="2" customFormat="1" ht="24.15" customHeight="1">
      <c r="A445" s="37"/>
      <c r="B445" s="38"/>
      <c r="C445" s="207" t="s">
        <v>789</v>
      </c>
      <c r="D445" s="207" t="s">
        <v>126</v>
      </c>
      <c r="E445" s="208" t="s">
        <v>790</v>
      </c>
      <c r="F445" s="209" t="s">
        <v>791</v>
      </c>
      <c r="G445" s="210" t="s">
        <v>768</v>
      </c>
      <c r="H445" s="211">
        <v>1</v>
      </c>
      <c r="I445" s="212"/>
      <c r="J445" s="213">
        <f>ROUND(I445*H445,2)</f>
        <v>0</v>
      </c>
      <c r="K445" s="209" t="s">
        <v>130</v>
      </c>
      <c r="L445" s="43"/>
      <c r="M445" s="214" t="s">
        <v>19</v>
      </c>
      <c r="N445" s="215" t="s">
        <v>43</v>
      </c>
      <c r="O445" s="83"/>
      <c r="P445" s="216">
        <f>O445*H445</f>
        <v>0</v>
      </c>
      <c r="Q445" s="216">
        <v>0.030089999999999999</v>
      </c>
      <c r="R445" s="216">
        <f>Q445*H445</f>
        <v>0.030089999999999999</v>
      </c>
      <c r="S445" s="216">
        <v>0</v>
      </c>
      <c r="T445" s="217">
        <f>S445*H445</f>
        <v>0</v>
      </c>
      <c r="U445" s="37"/>
      <c r="V445" s="37"/>
      <c r="W445" s="37"/>
      <c r="X445" s="37"/>
      <c r="Y445" s="37"/>
      <c r="Z445" s="37"/>
      <c r="AA445" s="37"/>
      <c r="AB445" s="37"/>
      <c r="AC445" s="37"/>
      <c r="AD445" s="37"/>
      <c r="AE445" s="37"/>
      <c r="AR445" s="218" t="s">
        <v>208</v>
      </c>
      <c r="AT445" s="218" t="s">
        <v>126</v>
      </c>
      <c r="AU445" s="218" t="s">
        <v>80</v>
      </c>
      <c r="AY445" s="16" t="s">
        <v>124</v>
      </c>
      <c r="BE445" s="219">
        <f>IF(N445="základní",J445,0)</f>
        <v>0</v>
      </c>
      <c r="BF445" s="219">
        <f>IF(N445="snížená",J445,0)</f>
        <v>0</v>
      </c>
      <c r="BG445" s="219">
        <f>IF(N445="zákl. přenesená",J445,0)</f>
        <v>0</v>
      </c>
      <c r="BH445" s="219">
        <f>IF(N445="sníž. přenesená",J445,0)</f>
        <v>0</v>
      </c>
      <c r="BI445" s="219">
        <f>IF(N445="nulová",J445,0)</f>
        <v>0</v>
      </c>
      <c r="BJ445" s="16" t="s">
        <v>78</v>
      </c>
      <c r="BK445" s="219">
        <f>ROUND(I445*H445,2)</f>
        <v>0</v>
      </c>
      <c r="BL445" s="16" t="s">
        <v>208</v>
      </c>
      <c r="BM445" s="218" t="s">
        <v>792</v>
      </c>
    </row>
    <row r="446" s="2" customFormat="1">
      <c r="A446" s="37"/>
      <c r="B446" s="38"/>
      <c r="C446" s="39"/>
      <c r="D446" s="220" t="s">
        <v>133</v>
      </c>
      <c r="E446" s="39"/>
      <c r="F446" s="221" t="s">
        <v>793</v>
      </c>
      <c r="G446" s="39"/>
      <c r="H446" s="39"/>
      <c r="I446" s="222"/>
      <c r="J446" s="39"/>
      <c r="K446" s="39"/>
      <c r="L446" s="43"/>
      <c r="M446" s="223"/>
      <c r="N446" s="224"/>
      <c r="O446" s="83"/>
      <c r="P446" s="83"/>
      <c r="Q446" s="83"/>
      <c r="R446" s="83"/>
      <c r="S446" s="83"/>
      <c r="T446" s="84"/>
      <c r="U446" s="37"/>
      <c r="V446" s="37"/>
      <c r="W446" s="37"/>
      <c r="X446" s="37"/>
      <c r="Y446" s="37"/>
      <c r="Z446" s="37"/>
      <c r="AA446" s="37"/>
      <c r="AB446" s="37"/>
      <c r="AC446" s="37"/>
      <c r="AD446" s="37"/>
      <c r="AE446" s="37"/>
      <c r="AT446" s="16" t="s">
        <v>133</v>
      </c>
      <c r="AU446" s="16" t="s">
        <v>80</v>
      </c>
    </row>
    <row r="447" s="13" customFormat="1">
      <c r="A447" s="13"/>
      <c r="B447" s="225"/>
      <c r="C447" s="226"/>
      <c r="D447" s="227" t="s">
        <v>135</v>
      </c>
      <c r="E447" s="228" t="s">
        <v>19</v>
      </c>
      <c r="F447" s="229" t="s">
        <v>78</v>
      </c>
      <c r="G447" s="226"/>
      <c r="H447" s="230">
        <v>1</v>
      </c>
      <c r="I447" s="231"/>
      <c r="J447" s="226"/>
      <c r="K447" s="226"/>
      <c r="L447" s="232"/>
      <c r="M447" s="233"/>
      <c r="N447" s="234"/>
      <c r="O447" s="234"/>
      <c r="P447" s="234"/>
      <c r="Q447" s="234"/>
      <c r="R447" s="234"/>
      <c r="S447" s="234"/>
      <c r="T447" s="235"/>
      <c r="U447" s="13"/>
      <c r="V447" s="13"/>
      <c r="W447" s="13"/>
      <c r="X447" s="13"/>
      <c r="Y447" s="13"/>
      <c r="Z447" s="13"/>
      <c r="AA447" s="13"/>
      <c r="AB447" s="13"/>
      <c r="AC447" s="13"/>
      <c r="AD447" s="13"/>
      <c r="AE447" s="13"/>
      <c r="AT447" s="236" t="s">
        <v>135</v>
      </c>
      <c r="AU447" s="236" t="s">
        <v>80</v>
      </c>
      <c r="AV447" s="13" t="s">
        <v>80</v>
      </c>
      <c r="AW447" s="13" t="s">
        <v>33</v>
      </c>
      <c r="AX447" s="13" t="s">
        <v>78</v>
      </c>
      <c r="AY447" s="236" t="s">
        <v>124</v>
      </c>
    </row>
    <row r="448" s="2" customFormat="1" ht="16.5" customHeight="1">
      <c r="A448" s="37"/>
      <c r="B448" s="38"/>
      <c r="C448" s="237" t="s">
        <v>794</v>
      </c>
      <c r="D448" s="237" t="s">
        <v>174</v>
      </c>
      <c r="E448" s="238" t="s">
        <v>795</v>
      </c>
      <c r="F448" s="239" t="s">
        <v>796</v>
      </c>
      <c r="G448" s="240" t="s">
        <v>192</v>
      </c>
      <c r="H448" s="241">
        <v>1</v>
      </c>
      <c r="I448" s="242"/>
      <c r="J448" s="243">
        <f>ROUND(I448*H448,2)</f>
        <v>0</v>
      </c>
      <c r="K448" s="239" t="s">
        <v>130</v>
      </c>
      <c r="L448" s="244"/>
      <c r="M448" s="245" t="s">
        <v>19</v>
      </c>
      <c r="N448" s="246" t="s">
        <v>43</v>
      </c>
      <c r="O448" s="83"/>
      <c r="P448" s="216">
        <f>O448*H448</f>
        <v>0</v>
      </c>
      <c r="Q448" s="216">
        <v>0.020500000000000001</v>
      </c>
      <c r="R448" s="216">
        <f>Q448*H448</f>
        <v>0.020500000000000001</v>
      </c>
      <c r="S448" s="216">
        <v>0</v>
      </c>
      <c r="T448" s="217">
        <f>S448*H448</f>
        <v>0</v>
      </c>
      <c r="U448" s="37"/>
      <c r="V448" s="37"/>
      <c r="W448" s="37"/>
      <c r="X448" s="37"/>
      <c r="Y448" s="37"/>
      <c r="Z448" s="37"/>
      <c r="AA448" s="37"/>
      <c r="AB448" s="37"/>
      <c r="AC448" s="37"/>
      <c r="AD448" s="37"/>
      <c r="AE448" s="37"/>
      <c r="AR448" s="218" t="s">
        <v>295</v>
      </c>
      <c r="AT448" s="218" t="s">
        <v>174</v>
      </c>
      <c r="AU448" s="218" t="s">
        <v>80</v>
      </c>
      <c r="AY448" s="16" t="s">
        <v>124</v>
      </c>
      <c r="BE448" s="219">
        <f>IF(N448="základní",J448,0)</f>
        <v>0</v>
      </c>
      <c r="BF448" s="219">
        <f>IF(N448="snížená",J448,0)</f>
        <v>0</v>
      </c>
      <c r="BG448" s="219">
        <f>IF(N448="zákl. přenesená",J448,0)</f>
        <v>0</v>
      </c>
      <c r="BH448" s="219">
        <f>IF(N448="sníž. přenesená",J448,0)</f>
        <v>0</v>
      </c>
      <c r="BI448" s="219">
        <f>IF(N448="nulová",J448,0)</f>
        <v>0</v>
      </c>
      <c r="BJ448" s="16" t="s">
        <v>78</v>
      </c>
      <c r="BK448" s="219">
        <f>ROUND(I448*H448,2)</f>
        <v>0</v>
      </c>
      <c r="BL448" s="16" t="s">
        <v>208</v>
      </c>
      <c r="BM448" s="218" t="s">
        <v>797</v>
      </c>
    </row>
    <row r="449" s="13" customFormat="1">
      <c r="A449" s="13"/>
      <c r="B449" s="225"/>
      <c r="C449" s="226"/>
      <c r="D449" s="227" t="s">
        <v>135</v>
      </c>
      <c r="E449" s="228" t="s">
        <v>19</v>
      </c>
      <c r="F449" s="229" t="s">
        <v>78</v>
      </c>
      <c r="G449" s="226"/>
      <c r="H449" s="230">
        <v>1</v>
      </c>
      <c r="I449" s="231"/>
      <c r="J449" s="226"/>
      <c r="K449" s="226"/>
      <c r="L449" s="232"/>
      <c r="M449" s="233"/>
      <c r="N449" s="234"/>
      <c r="O449" s="234"/>
      <c r="P449" s="234"/>
      <c r="Q449" s="234"/>
      <c r="R449" s="234"/>
      <c r="S449" s="234"/>
      <c r="T449" s="235"/>
      <c r="U449" s="13"/>
      <c r="V449" s="13"/>
      <c r="W449" s="13"/>
      <c r="X449" s="13"/>
      <c r="Y449" s="13"/>
      <c r="Z449" s="13"/>
      <c r="AA449" s="13"/>
      <c r="AB449" s="13"/>
      <c r="AC449" s="13"/>
      <c r="AD449" s="13"/>
      <c r="AE449" s="13"/>
      <c r="AT449" s="236" t="s">
        <v>135</v>
      </c>
      <c r="AU449" s="236" t="s">
        <v>80</v>
      </c>
      <c r="AV449" s="13" t="s">
        <v>80</v>
      </c>
      <c r="AW449" s="13" t="s">
        <v>33</v>
      </c>
      <c r="AX449" s="13" t="s">
        <v>78</v>
      </c>
      <c r="AY449" s="236" t="s">
        <v>124</v>
      </c>
    </row>
    <row r="450" s="2" customFormat="1" ht="16.5" customHeight="1">
      <c r="A450" s="37"/>
      <c r="B450" s="38"/>
      <c r="C450" s="207" t="s">
        <v>798</v>
      </c>
      <c r="D450" s="207" t="s">
        <v>126</v>
      </c>
      <c r="E450" s="208" t="s">
        <v>799</v>
      </c>
      <c r="F450" s="209" t="s">
        <v>800</v>
      </c>
      <c r="G450" s="210" t="s">
        <v>768</v>
      </c>
      <c r="H450" s="211">
        <v>1</v>
      </c>
      <c r="I450" s="212"/>
      <c r="J450" s="213">
        <f>ROUND(I450*H450,2)</f>
        <v>0</v>
      </c>
      <c r="K450" s="209" t="s">
        <v>130</v>
      </c>
      <c r="L450" s="43"/>
      <c r="M450" s="214" t="s">
        <v>19</v>
      </c>
      <c r="N450" s="215" t="s">
        <v>43</v>
      </c>
      <c r="O450" s="83"/>
      <c r="P450" s="216">
        <f>O450*H450</f>
        <v>0</v>
      </c>
      <c r="Q450" s="216">
        <v>3.0000000000000001E-05</v>
      </c>
      <c r="R450" s="216">
        <f>Q450*H450</f>
        <v>3.0000000000000001E-05</v>
      </c>
      <c r="S450" s="216">
        <v>0</v>
      </c>
      <c r="T450" s="217">
        <f>S450*H450</f>
        <v>0</v>
      </c>
      <c r="U450" s="37"/>
      <c r="V450" s="37"/>
      <c r="W450" s="37"/>
      <c r="X450" s="37"/>
      <c r="Y450" s="37"/>
      <c r="Z450" s="37"/>
      <c r="AA450" s="37"/>
      <c r="AB450" s="37"/>
      <c r="AC450" s="37"/>
      <c r="AD450" s="37"/>
      <c r="AE450" s="37"/>
      <c r="AR450" s="218" t="s">
        <v>208</v>
      </c>
      <c r="AT450" s="218" t="s">
        <v>126</v>
      </c>
      <c r="AU450" s="218" t="s">
        <v>80</v>
      </c>
      <c r="AY450" s="16" t="s">
        <v>124</v>
      </c>
      <c r="BE450" s="219">
        <f>IF(N450="základní",J450,0)</f>
        <v>0</v>
      </c>
      <c r="BF450" s="219">
        <f>IF(N450="snížená",J450,0)</f>
        <v>0</v>
      </c>
      <c r="BG450" s="219">
        <f>IF(N450="zákl. přenesená",J450,0)</f>
        <v>0</v>
      </c>
      <c r="BH450" s="219">
        <f>IF(N450="sníž. přenesená",J450,0)</f>
        <v>0</v>
      </c>
      <c r="BI450" s="219">
        <f>IF(N450="nulová",J450,0)</f>
        <v>0</v>
      </c>
      <c r="BJ450" s="16" t="s">
        <v>78</v>
      </c>
      <c r="BK450" s="219">
        <f>ROUND(I450*H450,2)</f>
        <v>0</v>
      </c>
      <c r="BL450" s="16" t="s">
        <v>208</v>
      </c>
      <c r="BM450" s="218" t="s">
        <v>801</v>
      </c>
    </row>
    <row r="451" s="2" customFormat="1">
      <c r="A451" s="37"/>
      <c r="B451" s="38"/>
      <c r="C451" s="39"/>
      <c r="D451" s="220" t="s">
        <v>133</v>
      </c>
      <c r="E451" s="39"/>
      <c r="F451" s="221" t="s">
        <v>802</v>
      </c>
      <c r="G451" s="39"/>
      <c r="H451" s="39"/>
      <c r="I451" s="222"/>
      <c r="J451" s="39"/>
      <c r="K451" s="39"/>
      <c r="L451" s="43"/>
      <c r="M451" s="223"/>
      <c r="N451" s="224"/>
      <c r="O451" s="83"/>
      <c r="P451" s="83"/>
      <c r="Q451" s="83"/>
      <c r="R451" s="83"/>
      <c r="S451" s="83"/>
      <c r="T451" s="84"/>
      <c r="U451" s="37"/>
      <c r="V451" s="37"/>
      <c r="W451" s="37"/>
      <c r="X451" s="37"/>
      <c r="Y451" s="37"/>
      <c r="Z451" s="37"/>
      <c r="AA451" s="37"/>
      <c r="AB451" s="37"/>
      <c r="AC451" s="37"/>
      <c r="AD451" s="37"/>
      <c r="AE451" s="37"/>
      <c r="AT451" s="16" t="s">
        <v>133</v>
      </c>
      <c r="AU451" s="16" t="s">
        <v>80</v>
      </c>
    </row>
    <row r="452" s="13" customFormat="1">
      <c r="A452" s="13"/>
      <c r="B452" s="225"/>
      <c r="C452" s="226"/>
      <c r="D452" s="227" t="s">
        <v>135</v>
      </c>
      <c r="E452" s="228" t="s">
        <v>19</v>
      </c>
      <c r="F452" s="229" t="s">
        <v>78</v>
      </c>
      <c r="G452" s="226"/>
      <c r="H452" s="230">
        <v>1</v>
      </c>
      <c r="I452" s="231"/>
      <c r="J452" s="226"/>
      <c r="K452" s="226"/>
      <c r="L452" s="232"/>
      <c r="M452" s="233"/>
      <c r="N452" s="234"/>
      <c r="O452" s="234"/>
      <c r="P452" s="234"/>
      <c r="Q452" s="234"/>
      <c r="R452" s="234"/>
      <c r="S452" s="234"/>
      <c r="T452" s="235"/>
      <c r="U452" s="13"/>
      <c r="V452" s="13"/>
      <c r="W452" s="13"/>
      <c r="X452" s="13"/>
      <c r="Y452" s="13"/>
      <c r="Z452" s="13"/>
      <c r="AA452" s="13"/>
      <c r="AB452" s="13"/>
      <c r="AC452" s="13"/>
      <c r="AD452" s="13"/>
      <c r="AE452" s="13"/>
      <c r="AT452" s="236" t="s">
        <v>135</v>
      </c>
      <c r="AU452" s="236" t="s">
        <v>80</v>
      </c>
      <c r="AV452" s="13" t="s">
        <v>80</v>
      </c>
      <c r="AW452" s="13" t="s">
        <v>33</v>
      </c>
      <c r="AX452" s="13" t="s">
        <v>78</v>
      </c>
      <c r="AY452" s="236" t="s">
        <v>124</v>
      </c>
    </row>
    <row r="453" s="2" customFormat="1" ht="21.75" customHeight="1">
      <c r="A453" s="37"/>
      <c r="B453" s="38"/>
      <c r="C453" s="237" t="s">
        <v>803</v>
      </c>
      <c r="D453" s="237" t="s">
        <v>174</v>
      </c>
      <c r="E453" s="238" t="s">
        <v>804</v>
      </c>
      <c r="F453" s="239" t="s">
        <v>805</v>
      </c>
      <c r="G453" s="240" t="s">
        <v>192</v>
      </c>
      <c r="H453" s="241">
        <v>1</v>
      </c>
      <c r="I453" s="242"/>
      <c r="J453" s="243">
        <f>ROUND(I453*H453,2)</f>
        <v>0</v>
      </c>
      <c r="K453" s="239" t="s">
        <v>130</v>
      </c>
      <c r="L453" s="244"/>
      <c r="M453" s="245" t="s">
        <v>19</v>
      </c>
      <c r="N453" s="246" t="s">
        <v>43</v>
      </c>
      <c r="O453" s="83"/>
      <c r="P453" s="216">
        <f>O453*H453</f>
        <v>0</v>
      </c>
      <c r="Q453" s="216">
        <v>0.0048999999999999998</v>
      </c>
      <c r="R453" s="216">
        <f>Q453*H453</f>
        <v>0.0048999999999999998</v>
      </c>
      <c r="S453" s="216">
        <v>0</v>
      </c>
      <c r="T453" s="217">
        <f>S453*H453</f>
        <v>0</v>
      </c>
      <c r="U453" s="37"/>
      <c r="V453" s="37"/>
      <c r="W453" s="37"/>
      <c r="X453" s="37"/>
      <c r="Y453" s="37"/>
      <c r="Z453" s="37"/>
      <c r="AA453" s="37"/>
      <c r="AB453" s="37"/>
      <c r="AC453" s="37"/>
      <c r="AD453" s="37"/>
      <c r="AE453" s="37"/>
      <c r="AR453" s="218" t="s">
        <v>295</v>
      </c>
      <c r="AT453" s="218" t="s">
        <v>174</v>
      </c>
      <c r="AU453" s="218" t="s">
        <v>80</v>
      </c>
      <c r="AY453" s="16" t="s">
        <v>124</v>
      </c>
      <c r="BE453" s="219">
        <f>IF(N453="základní",J453,0)</f>
        <v>0</v>
      </c>
      <c r="BF453" s="219">
        <f>IF(N453="snížená",J453,0)</f>
        <v>0</v>
      </c>
      <c r="BG453" s="219">
        <f>IF(N453="zákl. přenesená",J453,0)</f>
        <v>0</v>
      </c>
      <c r="BH453" s="219">
        <f>IF(N453="sníž. přenesená",J453,0)</f>
        <v>0</v>
      </c>
      <c r="BI453" s="219">
        <f>IF(N453="nulová",J453,0)</f>
        <v>0</v>
      </c>
      <c r="BJ453" s="16" t="s">
        <v>78</v>
      </c>
      <c r="BK453" s="219">
        <f>ROUND(I453*H453,2)</f>
        <v>0</v>
      </c>
      <c r="BL453" s="16" t="s">
        <v>208</v>
      </c>
      <c r="BM453" s="218" t="s">
        <v>806</v>
      </c>
    </row>
    <row r="454" s="13" customFormat="1">
      <c r="A454" s="13"/>
      <c r="B454" s="225"/>
      <c r="C454" s="226"/>
      <c r="D454" s="227" t="s">
        <v>135</v>
      </c>
      <c r="E454" s="228" t="s">
        <v>19</v>
      </c>
      <c r="F454" s="229" t="s">
        <v>78</v>
      </c>
      <c r="G454" s="226"/>
      <c r="H454" s="230">
        <v>1</v>
      </c>
      <c r="I454" s="231"/>
      <c r="J454" s="226"/>
      <c r="K454" s="226"/>
      <c r="L454" s="232"/>
      <c r="M454" s="233"/>
      <c r="N454" s="234"/>
      <c r="O454" s="234"/>
      <c r="P454" s="234"/>
      <c r="Q454" s="234"/>
      <c r="R454" s="234"/>
      <c r="S454" s="234"/>
      <c r="T454" s="235"/>
      <c r="U454" s="13"/>
      <c r="V454" s="13"/>
      <c r="W454" s="13"/>
      <c r="X454" s="13"/>
      <c r="Y454" s="13"/>
      <c r="Z454" s="13"/>
      <c r="AA454" s="13"/>
      <c r="AB454" s="13"/>
      <c r="AC454" s="13"/>
      <c r="AD454" s="13"/>
      <c r="AE454" s="13"/>
      <c r="AT454" s="236" t="s">
        <v>135</v>
      </c>
      <c r="AU454" s="236" t="s">
        <v>80</v>
      </c>
      <c r="AV454" s="13" t="s">
        <v>80</v>
      </c>
      <c r="AW454" s="13" t="s">
        <v>33</v>
      </c>
      <c r="AX454" s="13" t="s">
        <v>78</v>
      </c>
      <c r="AY454" s="236" t="s">
        <v>124</v>
      </c>
    </row>
    <row r="455" s="2" customFormat="1" ht="16.5" customHeight="1">
      <c r="A455" s="37"/>
      <c r="B455" s="38"/>
      <c r="C455" s="207" t="s">
        <v>807</v>
      </c>
      <c r="D455" s="207" t="s">
        <v>126</v>
      </c>
      <c r="E455" s="208" t="s">
        <v>808</v>
      </c>
      <c r="F455" s="209" t="s">
        <v>809</v>
      </c>
      <c r="G455" s="210" t="s">
        <v>192</v>
      </c>
      <c r="H455" s="211">
        <v>7</v>
      </c>
      <c r="I455" s="212"/>
      <c r="J455" s="213">
        <f>ROUND(I455*H455,2)</f>
        <v>0</v>
      </c>
      <c r="K455" s="209" t="s">
        <v>130</v>
      </c>
      <c r="L455" s="43"/>
      <c r="M455" s="214" t="s">
        <v>19</v>
      </c>
      <c r="N455" s="215" t="s">
        <v>43</v>
      </c>
      <c r="O455" s="83"/>
      <c r="P455" s="216">
        <f>O455*H455</f>
        <v>0</v>
      </c>
      <c r="Q455" s="216">
        <v>3.0000000000000001E-05</v>
      </c>
      <c r="R455" s="216">
        <f>Q455*H455</f>
        <v>0.00021000000000000001</v>
      </c>
      <c r="S455" s="216">
        <v>0</v>
      </c>
      <c r="T455" s="217">
        <f>S455*H455</f>
        <v>0</v>
      </c>
      <c r="U455" s="37"/>
      <c r="V455" s="37"/>
      <c r="W455" s="37"/>
      <c r="X455" s="37"/>
      <c r="Y455" s="37"/>
      <c r="Z455" s="37"/>
      <c r="AA455" s="37"/>
      <c r="AB455" s="37"/>
      <c r="AC455" s="37"/>
      <c r="AD455" s="37"/>
      <c r="AE455" s="37"/>
      <c r="AR455" s="218" t="s">
        <v>208</v>
      </c>
      <c r="AT455" s="218" t="s">
        <v>126</v>
      </c>
      <c r="AU455" s="218" t="s">
        <v>80</v>
      </c>
      <c r="AY455" s="16" t="s">
        <v>124</v>
      </c>
      <c r="BE455" s="219">
        <f>IF(N455="základní",J455,0)</f>
        <v>0</v>
      </c>
      <c r="BF455" s="219">
        <f>IF(N455="snížená",J455,0)</f>
        <v>0</v>
      </c>
      <c r="BG455" s="219">
        <f>IF(N455="zákl. přenesená",J455,0)</f>
        <v>0</v>
      </c>
      <c r="BH455" s="219">
        <f>IF(N455="sníž. přenesená",J455,0)</f>
        <v>0</v>
      </c>
      <c r="BI455" s="219">
        <f>IF(N455="nulová",J455,0)</f>
        <v>0</v>
      </c>
      <c r="BJ455" s="16" t="s">
        <v>78</v>
      </c>
      <c r="BK455" s="219">
        <f>ROUND(I455*H455,2)</f>
        <v>0</v>
      </c>
      <c r="BL455" s="16" t="s">
        <v>208</v>
      </c>
      <c r="BM455" s="218" t="s">
        <v>810</v>
      </c>
    </row>
    <row r="456" s="2" customFormat="1">
      <c r="A456" s="37"/>
      <c r="B456" s="38"/>
      <c r="C456" s="39"/>
      <c r="D456" s="220" t="s">
        <v>133</v>
      </c>
      <c r="E456" s="39"/>
      <c r="F456" s="221" t="s">
        <v>811</v>
      </c>
      <c r="G456" s="39"/>
      <c r="H456" s="39"/>
      <c r="I456" s="222"/>
      <c r="J456" s="39"/>
      <c r="K456" s="39"/>
      <c r="L456" s="43"/>
      <c r="M456" s="223"/>
      <c r="N456" s="224"/>
      <c r="O456" s="83"/>
      <c r="P456" s="83"/>
      <c r="Q456" s="83"/>
      <c r="R456" s="83"/>
      <c r="S456" s="83"/>
      <c r="T456" s="84"/>
      <c r="U456" s="37"/>
      <c r="V456" s="37"/>
      <c r="W456" s="37"/>
      <c r="X456" s="37"/>
      <c r="Y456" s="37"/>
      <c r="Z456" s="37"/>
      <c r="AA456" s="37"/>
      <c r="AB456" s="37"/>
      <c r="AC456" s="37"/>
      <c r="AD456" s="37"/>
      <c r="AE456" s="37"/>
      <c r="AT456" s="16" t="s">
        <v>133</v>
      </c>
      <c r="AU456" s="16" t="s">
        <v>80</v>
      </c>
    </row>
    <row r="457" s="13" customFormat="1">
      <c r="A457" s="13"/>
      <c r="B457" s="225"/>
      <c r="C457" s="226"/>
      <c r="D457" s="227" t="s">
        <v>135</v>
      </c>
      <c r="E457" s="228" t="s">
        <v>19</v>
      </c>
      <c r="F457" s="229" t="s">
        <v>812</v>
      </c>
      <c r="G457" s="226"/>
      <c r="H457" s="230">
        <v>7</v>
      </c>
      <c r="I457" s="231"/>
      <c r="J457" s="226"/>
      <c r="K457" s="226"/>
      <c r="L457" s="232"/>
      <c r="M457" s="233"/>
      <c r="N457" s="234"/>
      <c r="O457" s="234"/>
      <c r="P457" s="234"/>
      <c r="Q457" s="234"/>
      <c r="R457" s="234"/>
      <c r="S457" s="234"/>
      <c r="T457" s="235"/>
      <c r="U457" s="13"/>
      <c r="V457" s="13"/>
      <c r="W457" s="13"/>
      <c r="X457" s="13"/>
      <c r="Y457" s="13"/>
      <c r="Z457" s="13"/>
      <c r="AA457" s="13"/>
      <c r="AB457" s="13"/>
      <c r="AC457" s="13"/>
      <c r="AD457" s="13"/>
      <c r="AE457" s="13"/>
      <c r="AT457" s="236" t="s">
        <v>135</v>
      </c>
      <c r="AU457" s="236" t="s">
        <v>80</v>
      </c>
      <c r="AV457" s="13" t="s">
        <v>80</v>
      </c>
      <c r="AW457" s="13" t="s">
        <v>33</v>
      </c>
      <c r="AX457" s="13" t="s">
        <v>78</v>
      </c>
      <c r="AY457" s="236" t="s">
        <v>124</v>
      </c>
    </row>
    <row r="458" s="2" customFormat="1" ht="16.5" customHeight="1">
      <c r="A458" s="37"/>
      <c r="B458" s="38"/>
      <c r="C458" s="237" t="s">
        <v>813</v>
      </c>
      <c r="D458" s="237" t="s">
        <v>174</v>
      </c>
      <c r="E458" s="238" t="s">
        <v>814</v>
      </c>
      <c r="F458" s="239" t="s">
        <v>815</v>
      </c>
      <c r="G458" s="240" t="s">
        <v>192</v>
      </c>
      <c r="H458" s="241">
        <v>4</v>
      </c>
      <c r="I458" s="242"/>
      <c r="J458" s="243">
        <f>ROUND(I458*H458,2)</f>
        <v>0</v>
      </c>
      <c r="K458" s="239" t="s">
        <v>130</v>
      </c>
      <c r="L458" s="244"/>
      <c r="M458" s="245" t="s">
        <v>19</v>
      </c>
      <c r="N458" s="246" t="s">
        <v>43</v>
      </c>
      <c r="O458" s="83"/>
      <c r="P458" s="216">
        <f>O458*H458</f>
        <v>0</v>
      </c>
      <c r="Q458" s="216">
        <v>0.0086</v>
      </c>
      <c r="R458" s="216">
        <f>Q458*H458</f>
        <v>0.0344</v>
      </c>
      <c r="S458" s="216">
        <v>0</v>
      </c>
      <c r="T458" s="217">
        <f>S458*H458</f>
        <v>0</v>
      </c>
      <c r="U458" s="37"/>
      <c r="V458" s="37"/>
      <c r="W458" s="37"/>
      <c r="X458" s="37"/>
      <c r="Y458" s="37"/>
      <c r="Z458" s="37"/>
      <c r="AA458" s="37"/>
      <c r="AB458" s="37"/>
      <c r="AC458" s="37"/>
      <c r="AD458" s="37"/>
      <c r="AE458" s="37"/>
      <c r="AR458" s="218" t="s">
        <v>295</v>
      </c>
      <c r="AT458" s="218" t="s">
        <v>174</v>
      </c>
      <c r="AU458" s="218" t="s">
        <v>80</v>
      </c>
      <c r="AY458" s="16" t="s">
        <v>124</v>
      </c>
      <c r="BE458" s="219">
        <f>IF(N458="základní",J458,0)</f>
        <v>0</v>
      </c>
      <c r="BF458" s="219">
        <f>IF(N458="snížená",J458,0)</f>
        <v>0</v>
      </c>
      <c r="BG458" s="219">
        <f>IF(N458="zákl. přenesená",J458,0)</f>
        <v>0</v>
      </c>
      <c r="BH458" s="219">
        <f>IF(N458="sníž. přenesená",J458,0)</f>
        <v>0</v>
      </c>
      <c r="BI458" s="219">
        <f>IF(N458="nulová",J458,0)</f>
        <v>0</v>
      </c>
      <c r="BJ458" s="16" t="s">
        <v>78</v>
      </c>
      <c r="BK458" s="219">
        <f>ROUND(I458*H458,2)</f>
        <v>0</v>
      </c>
      <c r="BL458" s="16" t="s">
        <v>208</v>
      </c>
      <c r="BM458" s="218" t="s">
        <v>816</v>
      </c>
    </row>
    <row r="459" s="13" customFormat="1">
      <c r="A459" s="13"/>
      <c r="B459" s="225"/>
      <c r="C459" s="226"/>
      <c r="D459" s="227" t="s">
        <v>135</v>
      </c>
      <c r="E459" s="228" t="s">
        <v>19</v>
      </c>
      <c r="F459" s="229" t="s">
        <v>131</v>
      </c>
      <c r="G459" s="226"/>
      <c r="H459" s="230">
        <v>4</v>
      </c>
      <c r="I459" s="231"/>
      <c r="J459" s="226"/>
      <c r="K459" s="226"/>
      <c r="L459" s="232"/>
      <c r="M459" s="233"/>
      <c r="N459" s="234"/>
      <c r="O459" s="234"/>
      <c r="P459" s="234"/>
      <c r="Q459" s="234"/>
      <c r="R459" s="234"/>
      <c r="S459" s="234"/>
      <c r="T459" s="235"/>
      <c r="U459" s="13"/>
      <c r="V459" s="13"/>
      <c r="W459" s="13"/>
      <c r="X459" s="13"/>
      <c r="Y459" s="13"/>
      <c r="Z459" s="13"/>
      <c r="AA459" s="13"/>
      <c r="AB459" s="13"/>
      <c r="AC459" s="13"/>
      <c r="AD459" s="13"/>
      <c r="AE459" s="13"/>
      <c r="AT459" s="236" t="s">
        <v>135</v>
      </c>
      <c r="AU459" s="236" t="s">
        <v>80</v>
      </c>
      <c r="AV459" s="13" t="s">
        <v>80</v>
      </c>
      <c r="AW459" s="13" t="s">
        <v>33</v>
      </c>
      <c r="AX459" s="13" t="s">
        <v>78</v>
      </c>
      <c r="AY459" s="236" t="s">
        <v>124</v>
      </c>
    </row>
    <row r="460" s="2" customFormat="1" ht="16.5" customHeight="1">
      <c r="A460" s="37"/>
      <c r="B460" s="38"/>
      <c r="C460" s="237" t="s">
        <v>817</v>
      </c>
      <c r="D460" s="237" t="s">
        <v>174</v>
      </c>
      <c r="E460" s="238" t="s">
        <v>818</v>
      </c>
      <c r="F460" s="239" t="s">
        <v>819</v>
      </c>
      <c r="G460" s="240" t="s">
        <v>192</v>
      </c>
      <c r="H460" s="241">
        <v>3</v>
      </c>
      <c r="I460" s="242"/>
      <c r="J460" s="243">
        <f>ROUND(I460*H460,2)</f>
        <v>0</v>
      </c>
      <c r="K460" s="239" t="s">
        <v>130</v>
      </c>
      <c r="L460" s="244"/>
      <c r="M460" s="245" t="s">
        <v>19</v>
      </c>
      <c r="N460" s="246" t="s">
        <v>43</v>
      </c>
      <c r="O460" s="83"/>
      <c r="P460" s="216">
        <f>O460*H460</f>
        <v>0</v>
      </c>
      <c r="Q460" s="216">
        <v>0.029000000000000001</v>
      </c>
      <c r="R460" s="216">
        <f>Q460*H460</f>
        <v>0.087000000000000008</v>
      </c>
      <c r="S460" s="216">
        <v>0</v>
      </c>
      <c r="T460" s="217">
        <f>S460*H460</f>
        <v>0</v>
      </c>
      <c r="U460" s="37"/>
      <c r="V460" s="37"/>
      <c r="W460" s="37"/>
      <c r="X460" s="37"/>
      <c r="Y460" s="37"/>
      <c r="Z460" s="37"/>
      <c r="AA460" s="37"/>
      <c r="AB460" s="37"/>
      <c r="AC460" s="37"/>
      <c r="AD460" s="37"/>
      <c r="AE460" s="37"/>
      <c r="AR460" s="218" t="s">
        <v>295</v>
      </c>
      <c r="AT460" s="218" t="s">
        <v>174</v>
      </c>
      <c r="AU460" s="218" t="s">
        <v>80</v>
      </c>
      <c r="AY460" s="16" t="s">
        <v>124</v>
      </c>
      <c r="BE460" s="219">
        <f>IF(N460="základní",J460,0)</f>
        <v>0</v>
      </c>
      <c r="BF460" s="219">
        <f>IF(N460="snížená",J460,0)</f>
        <v>0</v>
      </c>
      <c r="BG460" s="219">
        <f>IF(N460="zákl. přenesená",J460,0)</f>
        <v>0</v>
      </c>
      <c r="BH460" s="219">
        <f>IF(N460="sníž. přenesená",J460,0)</f>
        <v>0</v>
      </c>
      <c r="BI460" s="219">
        <f>IF(N460="nulová",J460,0)</f>
        <v>0</v>
      </c>
      <c r="BJ460" s="16" t="s">
        <v>78</v>
      </c>
      <c r="BK460" s="219">
        <f>ROUND(I460*H460,2)</f>
        <v>0</v>
      </c>
      <c r="BL460" s="16" t="s">
        <v>208</v>
      </c>
      <c r="BM460" s="218" t="s">
        <v>820</v>
      </c>
    </row>
    <row r="461" s="13" customFormat="1">
      <c r="A461" s="13"/>
      <c r="B461" s="225"/>
      <c r="C461" s="226"/>
      <c r="D461" s="227" t="s">
        <v>135</v>
      </c>
      <c r="E461" s="228" t="s">
        <v>19</v>
      </c>
      <c r="F461" s="229" t="s">
        <v>141</v>
      </c>
      <c r="G461" s="226"/>
      <c r="H461" s="230">
        <v>3</v>
      </c>
      <c r="I461" s="231"/>
      <c r="J461" s="226"/>
      <c r="K461" s="226"/>
      <c r="L461" s="232"/>
      <c r="M461" s="233"/>
      <c r="N461" s="234"/>
      <c r="O461" s="234"/>
      <c r="P461" s="234"/>
      <c r="Q461" s="234"/>
      <c r="R461" s="234"/>
      <c r="S461" s="234"/>
      <c r="T461" s="235"/>
      <c r="U461" s="13"/>
      <c r="V461" s="13"/>
      <c r="W461" s="13"/>
      <c r="X461" s="13"/>
      <c r="Y461" s="13"/>
      <c r="Z461" s="13"/>
      <c r="AA461" s="13"/>
      <c r="AB461" s="13"/>
      <c r="AC461" s="13"/>
      <c r="AD461" s="13"/>
      <c r="AE461" s="13"/>
      <c r="AT461" s="236" t="s">
        <v>135</v>
      </c>
      <c r="AU461" s="236" t="s">
        <v>80</v>
      </c>
      <c r="AV461" s="13" t="s">
        <v>80</v>
      </c>
      <c r="AW461" s="13" t="s">
        <v>33</v>
      </c>
      <c r="AX461" s="13" t="s">
        <v>78</v>
      </c>
      <c r="AY461" s="236" t="s">
        <v>124</v>
      </c>
    </row>
    <row r="462" s="12" customFormat="1" ht="22.8" customHeight="1">
      <c r="A462" s="12"/>
      <c r="B462" s="191"/>
      <c r="C462" s="192"/>
      <c r="D462" s="193" t="s">
        <v>71</v>
      </c>
      <c r="E462" s="205" t="s">
        <v>821</v>
      </c>
      <c r="F462" s="205" t="s">
        <v>822</v>
      </c>
      <c r="G462" s="192"/>
      <c r="H462" s="192"/>
      <c r="I462" s="195"/>
      <c r="J462" s="206">
        <f>BK462</f>
        <v>0</v>
      </c>
      <c r="K462" s="192"/>
      <c r="L462" s="197"/>
      <c r="M462" s="198"/>
      <c r="N462" s="199"/>
      <c r="O462" s="199"/>
      <c r="P462" s="200">
        <f>SUM(P463:P574)</f>
        <v>0</v>
      </c>
      <c r="Q462" s="199"/>
      <c r="R462" s="200">
        <f>SUM(R463:R574)</f>
        <v>4.6175000000000006</v>
      </c>
      <c r="S462" s="199"/>
      <c r="T462" s="201">
        <f>SUM(T463:T574)</f>
        <v>0</v>
      </c>
      <c r="U462" s="12"/>
      <c r="V462" s="12"/>
      <c r="W462" s="12"/>
      <c r="X462" s="12"/>
      <c r="Y462" s="12"/>
      <c r="Z462" s="12"/>
      <c r="AA462" s="12"/>
      <c r="AB462" s="12"/>
      <c r="AC462" s="12"/>
      <c r="AD462" s="12"/>
      <c r="AE462" s="12"/>
      <c r="AR462" s="202" t="s">
        <v>80</v>
      </c>
      <c r="AT462" s="203" t="s">
        <v>71</v>
      </c>
      <c r="AU462" s="203" t="s">
        <v>78</v>
      </c>
      <c r="AY462" s="202" t="s">
        <v>124</v>
      </c>
      <c r="BK462" s="204">
        <f>SUM(BK463:BK574)</f>
        <v>0</v>
      </c>
    </row>
    <row r="463" s="2" customFormat="1" ht="24.15" customHeight="1">
      <c r="A463" s="37"/>
      <c r="B463" s="38"/>
      <c r="C463" s="207" t="s">
        <v>823</v>
      </c>
      <c r="D463" s="207" t="s">
        <v>126</v>
      </c>
      <c r="E463" s="208" t="s">
        <v>824</v>
      </c>
      <c r="F463" s="209" t="s">
        <v>825</v>
      </c>
      <c r="G463" s="210" t="s">
        <v>768</v>
      </c>
      <c r="H463" s="211">
        <v>4</v>
      </c>
      <c r="I463" s="212"/>
      <c r="J463" s="213">
        <f>ROUND(I463*H463,2)</f>
        <v>0</v>
      </c>
      <c r="K463" s="209" t="s">
        <v>130</v>
      </c>
      <c r="L463" s="43"/>
      <c r="M463" s="214" t="s">
        <v>19</v>
      </c>
      <c r="N463" s="215" t="s">
        <v>43</v>
      </c>
      <c r="O463" s="83"/>
      <c r="P463" s="216">
        <f>O463*H463</f>
        <v>0</v>
      </c>
      <c r="Q463" s="216">
        <v>0.010659999999999999</v>
      </c>
      <c r="R463" s="216">
        <f>Q463*H463</f>
        <v>0.042639999999999997</v>
      </c>
      <c r="S463" s="216">
        <v>0</v>
      </c>
      <c r="T463" s="217">
        <f>S463*H463</f>
        <v>0</v>
      </c>
      <c r="U463" s="37"/>
      <c r="V463" s="37"/>
      <c r="W463" s="37"/>
      <c r="X463" s="37"/>
      <c r="Y463" s="37"/>
      <c r="Z463" s="37"/>
      <c r="AA463" s="37"/>
      <c r="AB463" s="37"/>
      <c r="AC463" s="37"/>
      <c r="AD463" s="37"/>
      <c r="AE463" s="37"/>
      <c r="AR463" s="218" t="s">
        <v>208</v>
      </c>
      <c r="AT463" s="218" t="s">
        <v>126</v>
      </c>
      <c r="AU463" s="218" t="s">
        <v>80</v>
      </c>
      <c r="AY463" s="16" t="s">
        <v>124</v>
      </c>
      <c r="BE463" s="219">
        <f>IF(N463="základní",J463,0)</f>
        <v>0</v>
      </c>
      <c r="BF463" s="219">
        <f>IF(N463="snížená",J463,0)</f>
        <v>0</v>
      </c>
      <c r="BG463" s="219">
        <f>IF(N463="zákl. přenesená",J463,0)</f>
        <v>0</v>
      </c>
      <c r="BH463" s="219">
        <f>IF(N463="sníž. přenesená",J463,0)</f>
        <v>0</v>
      </c>
      <c r="BI463" s="219">
        <f>IF(N463="nulová",J463,0)</f>
        <v>0</v>
      </c>
      <c r="BJ463" s="16" t="s">
        <v>78</v>
      </c>
      <c r="BK463" s="219">
        <f>ROUND(I463*H463,2)</f>
        <v>0</v>
      </c>
      <c r="BL463" s="16" t="s">
        <v>208</v>
      </c>
      <c r="BM463" s="218" t="s">
        <v>826</v>
      </c>
    </row>
    <row r="464" s="2" customFormat="1">
      <c r="A464" s="37"/>
      <c r="B464" s="38"/>
      <c r="C464" s="39"/>
      <c r="D464" s="220" t="s">
        <v>133</v>
      </c>
      <c r="E464" s="39"/>
      <c r="F464" s="221" t="s">
        <v>827</v>
      </c>
      <c r="G464" s="39"/>
      <c r="H464" s="39"/>
      <c r="I464" s="222"/>
      <c r="J464" s="39"/>
      <c r="K464" s="39"/>
      <c r="L464" s="43"/>
      <c r="M464" s="223"/>
      <c r="N464" s="224"/>
      <c r="O464" s="83"/>
      <c r="P464" s="83"/>
      <c r="Q464" s="83"/>
      <c r="R464" s="83"/>
      <c r="S464" s="83"/>
      <c r="T464" s="84"/>
      <c r="U464" s="37"/>
      <c r="V464" s="37"/>
      <c r="W464" s="37"/>
      <c r="X464" s="37"/>
      <c r="Y464" s="37"/>
      <c r="Z464" s="37"/>
      <c r="AA464" s="37"/>
      <c r="AB464" s="37"/>
      <c r="AC464" s="37"/>
      <c r="AD464" s="37"/>
      <c r="AE464" s="37"/>
      <c r="AT464" s="16" t="s">
        <v>133</v>
      </c>
      <c r="AU464" s="16" t="s">
        <v>80</v>
      </c>
    </row>
    <row r="465" s="13" customFormat="1">
      <c r="A465" s="13"/>
      <c r="B465" s="225"/>
      <c r="C465" s="226"/>
      <c r="D465" s="227" t="s">
        <v>135</v>
      </c>
      <c r="E465" s="228" t="s">
        <v>19</v>
      </c>
      <c r="F465" s="229" t="s">
        <v>131</v>
      </c>
      <c r="G465" s="226"/>
      <c r="H465" s="230">
        <v>4</v>
      </c>
      <c r="I465" s="231"/>
      <c r="J465" s="226"/>
      <c r="K465" s="226"/>
      <c r="L465" s="232"/>
      <c r="M465" s="233"/>
      <c r="N465" s="234"/>
      <c r="O465" s="234"/>
      <c r="P465" s="234"/>
      <c r="Q465" s="234"/>
      <c r="R465" s="234"/>
      <c r="S465" s="234"/>
      <c r="T465" s="235"/>
      <c r="U465" s="13"/>
      <c r="V465" s="13"/>
      <c r="W465" s="13"/>
      <c r="X465" s="13"/>
      <c r="Y465" s="13"/>
      <c r="Z465" s="13"/>
      <c r="AA465" s="13"/>
      <c r="AB465" s="13"/>
      <c r="AC465" s="13"/>
      <c r="AD465" s="13"/>
      <c r="AE465" s="13"/>
      <c r="AT465" s="236" t="s">
        <v>135</v>
      </c>
      <c r="AU465" s="236" t="s">
        <v>80</v>
      </c>
      <c r="AV465" s="13" t="s">
        <v>80</v>
      </c>
      <c r="AW465" s="13" t="s">
        <v>33</v>
      </c>
      <c r="AX465" s="13" t="s">
        <v>78</v>
      </c>
      <c r="AY465" s="236" t="s">
        <v>124</v>
      </c>
    </row>
    <row r="466" s="2" customFormat="1" ht="16.5" customHeight="1">
      <c r="A466" s="37"/>
      <c r="B466" s="38"/>
      <c r="C466" s="207" t="s">
        <v>828</v>
      </c>
      <c r="D466" s="207" t="s">
        <v>126</v>
      </c>
      <c r="E466" s="208" t="s">
        <v>829</v>
      </c>
      <c r="F466" s="209" t="s">
        <v>830</v>
      </c>
      <c r="G466" s="210" t="s">
        <v>192</v>
      </c>
      <c r="H466" s="211">
        <v>44</v>
      </c>
      <c r="I466" s="212"/>
      <c r="J466" s="213">
        <f>ROUND(I466*H466,2)</f>
        <v>0</v>
      </c>
      <c r="K466" s="209" t="s">
        <v>130</v>
      </c>
      <c r="L466" s="43"/>
      <c r="M466" s="214" t="s">
        <v>19</v>
      </c>
      <c r="N466" s="215" t="s">
        <v>43</v>
      </c>
      <c r="O466" s="83"/>
      <c r="P466" s="216">
        <f>O466*H466</f>
        <v>0</v>
      </c>
      <c r="Q466" s="216">
        <v>0.00247</v>
      </c>
      <c r="R466" s="216">
        <f>Q466*H466</f>
        <v>0.10868</v>
      </c>
      <c r="S466" s="216">
        <v>0</v>
      </c>
      <c r="T466" s="217">
        <f>S466*H466</f>
        <v>0</v>
      </c>
      <c r="U466" s="37"/>
      <c r="V466" s="37"/>
      <c r="W466" s="37"/>
      <c r="X466" s="37"/>
      <c r="Y466" s="37"/>
      <c r="Z466" s="37"/>
      <c r="AA466" s="37"/>
      <c r="AB466" s="37"/>
      <c r="AC466" s="37"/>
      <c r="AD466" s="37"/>
      <c r="AE466" s="37"/>
      <c r="AR466" s="218" t="s">
        <v>208</v>
      </c>
      <c r="AT466" s="218" t="s">
        <v>126</v>
      </c>
      <c r="AU466" s="218" t="s">
        <v>80</v>
      </c>
      <c r="AY466" s="16" t="s">
        <v>124</v>
      </c>
      <c r="BE466" s="219">
        <f>IF(N466="základní",J466,0)</f>
        <v>0</v>
      </c>
      <c r="BF466" s="219">
        <f>IF(N466="snížená",J466,0)</f>
        <v>0</v>
      </c>
      <c r="BG466" s="219">
        <f>IF(N466="zákl. přenesená",J466,0)</f>
        <v>0</v>
      </c>
      <c r="BH466" s="219">
        <f>IF(N466="sníž. přenesená",J466,0)</f>
        <v>0</v>
      </c>
      <c r="BI466" s="219">
        <f>IF(N466="nulová",J466,0)</f>
        <v>0</v>
      </c>
      <c r="BJ466" s="16" t="s">
        <v>78</v>
      </c>
      <c r="BK466" s="219">
        <f>ROUND(I466*H466,2)</f>
        <v>0</v>
      </c>
      <c r="BL466" s="16" t="s">
        <v>208</v>
      </c>
      <c r="BM466" s="218" t="s">
        <v>831</v>
      </c>
    </row>
    <row r="467" s="2" customFormat="1">
      <c r="A467" s="37"/>
      <c r="B467" s="38"/>
      <c r="C467" s="39"/>
      <c r="D467" s="220" t="s">
        <v>133</v>
      </c>
      <c r="E467" s="39"/>
      <c r="F467" s="221" t="s">
        <v>832</v>
      </c>
      <c r="G467" s="39"/>
      <c r="H467" s="39"/>
      <c r="I467" s="222"/>
      <c r="J467" s="39"/>
      <c r="K467" s="39"/>
      <c r="L467" s="43"/>
      <c r="M467" s="223"/>
      <c r="N467" s="224"/>
      <c r="O467" s="83"/>
      <c r="P467" s="83"/>
      <c r="Q467" s="83"/>
      <c r="R467" s="83"/>
      <c r="S467" s="83"/>
      <c r="T467" s="84"/>
      <c r="U467" s="37"/>
      <c r="V467" s="37"/>
      <c r="W467" s="37"/>
      <c r="X467" s="37"/>
      <c r="Y467" s="37"/>
      <c r="Z467" s="37"/>
      <c r="AA467" s="37"/>
      <c r="AB467" s="37"/>
      <c r="AC467" s="37"/>
      <c r="AD467" s="37"/>
      <c r="AE467" s="37"/>
      <c r="AT467" s="16" t="s">
        <v>133</v>
      </c>
      <c r="AU467" s="16" t="s">
        <v>80</v>
      </c>
    </row>
    <row r="468" s="13" customFormat="1">
      <c r="A468" s="13"/>
      <c r="B468" s="225"/>
      <c r="C468" s="226"/>
      <c r="D468" s="227" t="s">
        <v>135</v>
      </c>
      <c r="E468" s="228" t="s">
        <v>19</v>
      </c>
      <c r="F468" s="229" t="s">
        <v>833</v>
      </c>
      <c r="G468" s="226"/>
      <c r="H468" s="230">
        <v>44</v>
      </c>
      <c r="I468" s="231"/>
      <c r="J468" s="226"/>
      <c r="K468" s="226"/>
      <c r="L468" s="232"/>
      <c r="M468" s="233"/>
      <c r="N468" s="234"/>
      <c r="O468" s="234"/>
      <c r="P468" s="234"/>
      <c r="Q468" s="234"/>
      <c r="R468" s="234"/>
      <c r="S468" s="234"/>
      <c r="T468" s="235"/>
      <c r="U468" s="13"/>
      <c r="V468" s="13"/>
      <c r="W468" s="13"/>
      <c r="X468" s="13"/>
      <c r="Y468" s="13"/>
      <c r="Z468" s="13"/>
      <c r="AA468" s="13"/>
      <c r="AB468" s="13"/>
      <c r="AC468" s="13"/>
      <c r="AD468" s="13"/>
      <c r="AE468" s="13"/>
      <c r="AT468" s="236" t="s">
        <v>135</v>
      </c>
      <c r="AU468" s="236" t="s">
        <v>80</v>
      </c>
      <c r="AV468" s="13" t="s">
        <v>80</v>
      </c>
      <c r="AW468" s="13" t="s">
        <v>33</v>
      </c>
      <c r="AX468" s="13" t="s">
        <v>78</v>
      </c>
      <c r="AY468" s="236" t="s">
        <v>124</v>
      </c>
    </row>
    <row r="469" s="2" customFormat="1" ht="21.75" customHeight="1">
      <c r="A469" s="37"/>
      <c r="B469" s="38"/>
      <c r="C469" s="237" t="s">
        <v>834</v>
      </c>
      <c r="D469" s="237" t="s">
        <v>174</v>
      </c>
      <c r="E469" s="238" t="s">
        <v>835</v>
      </c>
      <c r="F469" s="239" t="s">
        <v>836</v>
      </c>
      <c r="G469" s="240" t="s">
        <v>192</v>
      </c>
      <c r="H469" s="241">
        <v>41</v>
      </c>
      <c r="I469" s="242"/>
      <c r="J469" s="243">
        <f>ROUND(I469*H469,2)</f>
        <v>0</v>
      </c>
      <c r="K469" s="239" t="s">
        <v>130</v>
      </c>
      <c r="L469" s="244"/>
      <c r="M469" s="245" t="s">
        <v>19</v>
      </c>
      <c r="N469" s="246" t="s">
        <v>43</v>
      </c>
      <c r="O469" s="83"/>
      <c r="P469" s="216">
        <f>O469*H469</f>
        <v>0</v>
      </c>
      <c r="Q469" s="216">
        <v>0.014500000000000001</v>
      </c>
      <c r="R469" s="216">
        <f>Q469*H469</f>
        <v>0.59450000000000003</v>
      </c>
      <c r="S469" s="216">
        <v>0</v>
      </c>
      <c r="T469" s="217">
        <f>S469*H469</f>
        <v>0</v>
      </c>
      <c r="U469" s="37"/>
      <c r="V469" s="37"/>
      <c r="W469" s="37"/>
      <c r="X469" s="37"/>
      <c r="Y469" s="37"/>
      <c r="Z469" s="37"/>
      <c r="AA469" s="37"/>
      <c r="AB469" s="37"/>
      <c r="AC469" s="37"/>
      <c r="AD469" s="37"/>
      <c r="AE469" s="37"/>
      <c r="AR469" s="218" t="s">
        <v>295</v>
      </c>
      <c r="AT469" s="218" t="s">
        <v>174</v>
      </c>
      <c r="AU469" s="218" t="s">
        <v>80</v>
      </c>
      <c r="AY469" s="16" t="s">
        <v>124</v>
      </c>
      <c r="BE469" s="219">
        <f>IF(N469="základní",J469,0)</f>
        <v>0</v>
      </c>
      <c r="BF469" s="219">
        <f>IF(N469="snížená",J469,0)</f>
        <v>0</v>
      </c>
      <c r="BG469" s="219">
        <f>IF(N469="zákl. přenesená",J469,0)</f>
        <v>0</v>
      </c>
      <c r="BH469" s="219">
        <f>IF(N469="sníž. přenesená",J469,0)</f>
        <v>0</v>
      </c>
      <c r="BI469" s="219">
        <f>IF(N469="nulová",J469,0)</f>
        <v>0</v>
      </c>
      <c r="BJ469" s="16" t="s">
        <v>78</v>
      </c>
      <c r="BK469" s="219">
        <f>ROUND(I469*H469,2)</f>
        <v>0</v>
      </c>
      <c r="BL469" s="16" t="s">
        <v>208</v>
      </c>
      <c r="BM469" s="218" t="s">
        <v>837</v>
      </c>
    </row>
    <row r="470" s="13" customFormat="1">
      <c r="A470" s="13"/>
      <c r="B470" s="225"/>
      <c r="C470" s="226"/>
      <c r="D470" s="227" t="s">
        <v>135</v>
      </c>
      <c r="E470" s="228" t="s">
        <v>19</v>
      </c>
      <c r="F470" s="229" t="s">
        <v>350</v>
      </c>
      <c r="G470" s="226"/>
      <c r="H470" s="230">
        <v>41</v>
      </c>
      <c r="I470" s="231"/>
      <c r="J470" s="226"/>
      <c r="K470" s="226"/>
      <c r="L470" s="232"/>
      <c r="M470" s="233"/>
      <c r="N470" s="234"/>
      <c r="O470" s="234"/>
      <c r="P470" s="234"/>
      <c r="Q470" s="234"/>
      <c r="R470" s="234"/>
      <c r="S470" s="234"/>
      <c r="T470" s="235"/>
      <c r="U470" s="13"/>
      <c r="V470" s="13"/>
      <c r="W470" s="13"/>
      <c r="X470" s="13"/>
      <c r="Y470" s="13"/>
      <c r="Z470" s="13"/>
      <c r="AA470" s="13"/>
      <c r="AB470" s="13"/>
      <c r="AC470" s="13"/>
      <c r="AD470" s="13"/>
      <c r="AE470" s="13"/>
      <c r="AT470" s="236" t="s">
        <v>135</v>
      </c>
      <c r="AU470" s="236" t="s">
        <v>80</v>
      </c>
      <c r="AV470" s="13" t="s">
        <v>80</v>
      </c>
      <c r="AW470" s="13" t="s">
        <v>33</v>
      </c>
      <c r="AX470" s="13" t="s">
        <v>78</v>
      </c>
      <c r="AY470" s="236" t="s">
        <v>124</v>
      </c>
    </row>
    <row r="471" s="2" customFormat="1" ht="16.5" customHeight="1">
      <c r="A471" s="37"/>
      <c r="B471" s="38"/>
      <c r="C471" s="237" t="s">
        <v>838</v>
      </c>
      <c r="D471" s="237" t="s">
        <v>174</v>
      </c>
      <c r="E471" s="238" t="s">
        <v>839</v>
      </c>
      <c r="F471" s="239" t="s">
        <v>840</v>
      </c>
      <c r="G471" s="240" t="s">
        <v>192</v>
      </c>
      <c r="H471" s="241">
        <v>3</v>
      </c>
      <c r="I471" s="242"/>
      <c r="J471" s="243">
        <f>ROUND(I471*H471,2)</f>
        <v>0</v>
      </c>
      <c r="K471" s="239" t="s">
        <v>130</v>
      </c>
      <c r="L471" s="244"/>
      <c r="M471" s="245" t="s">
        <v>19</v>
      </c>
      <c r="N471" s="246" t="s">
        <v>43</v>
      </c>
      <c r="O471" s="83"/>
      <c r="P471" s="216">
        <f>O471*H471</f>
        <v>0</v>
      </c>
      <c r="Q471" s="216">
        <v>0.021899999999999999</v>
      </c>
      <c r="R471" s="216">
        <f>Q471*H471</f>
        <v>0.065699999999999995</v>
      </c>
      <c r="S471" s="216">
        <v>0</v>
      </c>
      <c r="T471" s="217">
        <f>S471*H471</f>
        <v>0</v>
      </c>
      <c r="U471" s="37"/>
      <c r="V471" s="37"/>
      <c r="W471" s="37"/>
      <c r="X471" s="37"/>
      <c r="Y471" s="37"/>
      <c r="Z471" s="37"/>
      <c r="AA471" s="37"/>
      <c r="AB471" s="37"/>
      <c r="AC471" s="37"/>
      <c r="AD471" s="37"/>
      <c r="AE471" s="37"/>
      <c r="AR471" s="218" t="s">
        <v>295</v>
      </c>
      <c r="AT471" s="218" t="s">
        <v>174</v>
      </c>
      <c r="AU471" s="218" t="s">
        <v>80</v>
      </c>
      <c r="AY471" s="16" t="s">
        <v>124</v>
      </c>
      <c r="BE471" s="219">
        <f>IF(N471="základní",J471,0)</f>
        <v>0</v>
      </c>
      <c r="BF471" s="219">
        <f>IF(N471="snížená",J471,0)</f>
        <v>0</v>
      </c>
      <c r="BG471" s="219">
        <f>IF(N471="zákl. přenesená",J471,0)</f>
        <v>0</v>
      </c>
      <c r="BH471" s="219">
        <f>IF(N471="sníž. přenesená",J471,0)</f>
        <v>0</v>
      </c>
      <c r="BI471" s="219">
        <f>IF(N471="nulová",J471,0)</f>
        <v>0</v>
      </c>
      <c r="BJ471" s="16" t="s">
        <v>78</v>
      </c>
      <c r="BK471" s="219">
        <f>ROUND(I471*H471,2)</f>
        <v>0</v>
      </c>
      <c r="BL471" s="16" t="s">
        <v>208</v>
      </c>
      <c r="BM471" s="218" t="s">
        <v>841</v>
      </c>
    </row>
    <row r="472" s="13" customFormat="1">
      <c r="A472" s="13"/>
      <c r="B472" s="225"/>
      <c r="C472" s="226"/>
      <c r="D472" s="227" t="s">
        <v>135</v>
      </c>
      <c r="E472" s="228" t="s">
        <v>19</v>
      </c>
      <c r="F472" s="229" t="s">
        <v>141</v>
      </c>
      <c r="G472" s="226"/>
      <c r="H472" s="230">
        <v>3</v>
      </c>
      <c r="I472" s="231"/>
      <c r="J472" s="226"/>
      <c r="K472" s="226"/>
      <c r="L472" s="232"/>
      <c r="M472" s="233"/>
      <c r="N472" s="234"/>
      <c r="O472" s="234"/>
      <c r="P472" s="234"/>
      <c r="Q472" s="234"/>
      <c r="R472" s="234"/>
      <c r="S472" s="234"/>
      <c r="T472" s="235"/>
      <c r="U472" s="13"/>
      <c r="V472" s="13"/>
      <c r="W472" s="13"/>
      <c r="X472" s="13"/>
      <c r="Y472" s="13"/>
      <c r="Z472" s="13"/>
      <c r="AA472" s="13"/>
      <c r="AB472" s="13"/>
      <c r="AC472" s="13"/>
      <c r="AD472" s="13"/>
      <c r="AE472" s="13"/>
      <c r="AT472" s="236" t="s">
        <v>135</v>
      </c>
      <c r="AU472" s="236" t="s">
        <v>80</v>
      </c>
      <c r="AV472" s="13" t="s">
        <v>80</v>
      </c>
      <c r="AW472" s="13" t="s">
        <v>33</v>
      </c>
      <c r="AX472" s="13" t="s">
        <v>78</v>
      </c>
      <c r="AY472" s="236" t="s">
        <v>124</v>
      </c>
    </row>
    <row r="473" s="2" customFormat="1" ht="16.5" customHeight="1">
      <c r="A473" s="37"/>
      <c r="B473" s="38"/>
      <c r="C473" s="237" t="s">
        <v>842</v>
      </c>
      <c r="D473" s="237" t="s">
        <v>174</v>
      </c>
      <c r="E473" s="238" t="s">
        <v>843</v>
      </c>
      <c r="F473" s="239" t="s">
        <v>844</v>
      </c>
      <c r="G473" s="240" t="s">
        <v>192</v>
      </c>
      <c r="H473" s="241">
        <v>44</v>
      </c>
      <c r="I473" s="242"/>
      <c r="J473" s="243">
        <f>ROUND(I473*H473,2)</f>
        <v>0</v>
      </c>
      <c r="K473" s="239" t="s">
        <v>130</v>
      </c>
      <c r="L473" s="244"/>
      <c r="M473" s="245" t="s">
        <v>19</v>
      </c>
      <c r="N473" s="246" t="s">
        <v>43</v>
      </c>
      <c r="O473" s="83"/>
      <c r="P473" s="216">
        <f>O473*H473</f>
        <v>0</v>
      </c>
      <c r="Q473" s="216">
        <v>0.0022000000000000001</v>
      </c>
      <c r="R473" s="216">
        <f>Q473*H473</f>
        <v>0.096800000000000011</v>
      </c>
      <c r="S473" s="216">
        <v>0</v>
      </c>
      <c r="T473" s="217">
        <f>S473*H473</f>
        <v>0</v>
      </c>
      <c r="U473" s="37"/>
      <c r="V473" s="37"/>
      <c r="W473" s="37"/>
      <c r="X473" s="37"/>
      <c r="Y473" s="37"/>
      <c r="Z473" s="37"/>
      <c r="AA473" s="37"/>
      <c r="AB473" s="37"/>
      <c r="AC473" s="37"/>
      <c r="AD473" s="37"/>
      <c r="AE473" s="37"/>
      <c r="AR473" s="218" t="s">
        <v>295</v>
      </c>
      <c r="AT473" s="218" t="s">
        <v>174</v>
      </c>
      <c r="AU473" s="218" t="s">
        <v>80</v>
      </c>
      <c r="AY473" s="16" t="s">
        <v>124</v>
      </c>
      <c r="BE473" s="219">
        <f>IF(N473="základní",J473,0)</f>
        <v>0</v>
      </c>
      <c r="BF473" s="219">
        <f>IF(N473="snížená",J473,0)</f>
        <v>0</v>
      </c>
      <c r="BG473" s="219">
        <f>IF(N473="zákl. přenesená",J473,0)</f>
        <v>0</v>
      </c>
      <c r="BH473" s="219">
        <f>IF(N473="sníž. přenesená",J473,0)</f>
        <v>0</v>
      </c>
      <c r="BI473" s="219">
        <f>IF(N473="nulová",J473,0)</f>
        <v>0</v>
      </c>
      <c r="BJ473" s="16" t="s">
        <v>78</v>
      </c>
      <c r="BK473" s="219">
        <f>ROUND(I473*H473,2)</f>
        <v>0</v>
      </c>
      <c r="BL473" s="16" t="s">
        <v>208</v>
      </c>
      <c r="BM473" s="218" t="s">
        <v>845</v>
      </c>
    </row>
    <row r="474" s="13" customFormat="1">
      <c r="A474" s="13"/>
      <c r="B474" s="225"/>
      <c r="C474" s="226"/>
      <c r="D474" s="227" t="s">
        <v>135</v>
      </c>
      <c r="E474" s="228" t="s">
        <v>19</v>
      </c>
      <c r="F474" s="229" t="s">
        <v>833</v>
      </c>
      <c r="G474" s="226"/>
      <c r="H474" s="230">
        <v>44</v>
      </c>
      <c r="I474" s="231"/>
      <c r="J474" s="226"/>
      <c r="K474" s="226"/>
      <c r="L474" s="232"/>
      <c r="M474" s="233"/>
      <c r="N474" s="234"/>
      <c r="O474" s="234"/>
      <c r="P474" s="234"/>
      <c r="Q474" s="234"/>
      <c r="R474" s="234"/>
      <c r="S474" s="234"/>
      <c r="T474" s="235"/>
      <c r="U474" s="13"/>
      <c r="V474" s="13"/>
      <c r="W474" s="13"/>
      <c r="X474" s="13"/>
      <c r="Y474" s="13"/>
      <c r="Z474" s="13"/>
      <c r="AA474" s="13"/>
      <c r="AB474" s="13"/>
      <c r="AC474" s="13"/>
      <c r="AD474" s="13"/>
      <c r="AE474" s="13"/>
      <c r="AT474" s="236" t="s">
        <v>135</v>
      </c>
      <c r="AU474" s="236" t="s">
        <v>80</v>
      </c>
      <c r="AV474" s="13" t="s">
        <v>80</v>
      </c>
      <c r="AW474" s="13" t="s">
        <v>33</v>
      </c>
      <c r="AX474" s="13" t="s">
        <v>78</v>
      </c>
      <c r="AY474" s="236" t="s">
        <v>124</v>
      </c>
    </row>
    <row r="475" s="2" customFormat="1" ht="16.5" customHeight="1">
      <c r="A475" s="37"/>
      <c r="B475" s="38"/>
      <c r="C475" s="237" t="s">
        <v>344</v>
      </c>
      <c r="D475" s="237" t="s">
        <v>174</v>
      </c>
      <c r="E475" s="238" t="s">
        <v>846</v>
      </c>
      <c r="F475" s="239" t="s">
        <v>847</v>
      </c>
      <c r="G475" s="240" t="s">
        <v>848</v>
      </c>
      <c r="H475" s="241">
        <v>44</v>
      </c>
      <c r="I475" s="242"/>
      <c r="J475" s="243">
        <f>ROUND(I475*H475,2)</f>
        <v>0</v>
      </c>
      <c r="K475" s="239" t="s">
        <v>130</v>
      </c>
      <c r="L475" s="244"/>
      <c r="M475" s="245" t="s">
        <v>19</v>
      </c>
      <c r="N475" s="246" t="s">
        <v>43</v>
      </c>
      <c r="O475" s="83"/>
      <c r="P475" s="216">
        <f>O475*H475</f>
        <v>0</v>
      </c>
      <c r="Q475" s="216">
        <v>0.00080000000000000004</v>
      </c>
      <c r="R475" s="216">
        <f>Q475*H475</f>
        <v>0.035200000000000002</v>
      </c>
      <c r="S475" s="216">
        <v>0</v>
      </c>
      <c r="T475" s="217">
        <f>S475*H475</f>
        <v>0</v>
      </c>
      <c r="U475" s="37"/>
      <c r="V475" s="37"/>
      <c r="W475" s="37"/>
      <c r="X475" s="37"/>
      <c r="Y475" s="37"/>
      <c r="Z475" s="37"/>
      <c r="AA475" s="37"/>
      <c r="AB475" s="37"/>
      <c r="AC475" s="37"/>
      <c r="AD475" s="37"/>
      <c r="AE475" s="37"/>
      <c r="AR475" s="218" t="s">
        <v>295</v>
      </c>
      <c r="AT475" s="218" t="s">
        <v>174</v>
      </c>
      <c r="AU475" s="218" t="s">
        <v>80</v>
      </c>
      <c r="AY475" s="16" t="s">
        <v>124</v>
      </c>
      <c r="BE475" s="219">
        <f>IF(N475="základní",J475,0)</f>
        <v>0</v>
      </c>
      <c r="BF475" s="219">
        <f>IF(N475="snížená",J475,0)</f>
        <v>0</v>
      </c>
      <c r="BG475" s="219">
        <f>IF(N475="zákl. přenesená",J475,0)</f>
        <v>0</v>
      </c>
      <c r="BH475" s="219">
        <f>IF(N475="sníž. přenesená",J475,0)</f>
        <v>0</v>
      </c>
      <c r="BI475" s="219">
        <f>IF(N475="nulová",J475,0)</f>
        <v>0</v>
      </c>
      <c r="BJ475" s="16" t="s">
        <v>78</v>
      </c>
      <c r="BK475" s="219">
        <f>ROUND(I475*H475,2)</f>
        <v>0</v>
      </c>
      <c r="BL475" s="16" t="s">
        <v>208</v>
      </c>
      <c r="BM475" s="218" t="s">
        <v>849</v>
      </c>
    </row>
    <row r="476" s="13" customFormat="1">
      <c r="A476" s="13"/>
      <c r="B476" s="225"/>
      <c r="C476" s="226"/>
      <c r="D476" s="227" t="s">
        <v>135</v>
      </c>
      <c r="E476" s="228" t="s">
        <v>19</v>
      </c>
      <c r="F476" s="229" t="s">
        <v>833</v>
      </c>
      <c r="G476" s="226"/>
      <c r="H476" s="230">
        <v>44</v>
      </c>
      <c r="I476" s="231"/>
      <c r="J476" s="226"/>
      <c r="K476" s="226"/>
      <c r="L476" s="232"/>
      <c r="M476" s="233"/>
      <c r="N476" s="234"/>
      <c r="O476" s="234"/>
      <c r="P476" s="234"/>
      <c r="Q476" s="234"/>
      <c r="R476" s="234"/>
      <c r="S476" s="234"/>
      <c r="T476" s="235"/>
      <c r="U476" s="13"/>
      <c r="V476" s="13"/>
      <c r="W476" s="13"/>
      <c r="X476" s="13"/>
      <c r="Y476" s="13"/>
      <c r="Z476" s="13"/>
      <c r="AA476" s="13"/>
      <c r="AB476" s="13"/>
      <c r="AC476" s="13"/>
      <c r="AD476" s="13"/>
      <c r="AE476" s="13"/>
      <c r="AT476" s="236" t="s">
        <v>135</v>
      </c>
      <c r="AU476" s="236" t="s">
        <v>80</v>
      </c>
      <c r="AV476" s="13" t="s">
        <v>80</v>
      </c>
      <c r="AW476" s="13" t="s">
        <v>33</v>
      </c>
      <c r="AX476" s="13" t="s">
        <v>78</v>
      </c>
      <c r="AY476" s="236" t="s">
        <v>124</v>
      </c>
    </row>
    <row r="477" s="2" customFormat="1" ht="16.5" customHeight="1">
      <c r="A477" s="37"/>
      <c r="B477" s="38"/>
      <c r="C477" s="237" t="s">
        <v>850</v>
      </c>
      <c r="D477" s="237" t="s">
        <v>174</v>
      </c>
      <c r="E477" s="238" t="s">
        <v>851</v>
      </c>
      <c r="F477" s="239" t="s">
        <v>852</v>
      </c>
      <c r="G477" s="240" t="s">
        <v>192</v>
      </c>
      <c r="H477" s="241">
        <v>44</v>
      </c>
      <c r="I477" s="242"/>
      <c r="J477" s="243">
        <f>ROUND(I477*H477,2)</f>
        <v>0</v>
      </c>
      <c r="K477" s="239" t="s">
        <v>130</v>
      </c>
      <c r="L477" s="244"/>
      <c r="M477" s="245" t="s">
        <v>19</v>
      </c>
      <c r="N477" s="246" t="s">
        <v>43</v>
      </c>
      <c r="O477" s="83"/>
      <c r="P477" s="216">
        <f>O477*H477</f>
        <v>0</v>
      </c>
      <c r="Q477" s="216">
        <v>0.00050000000000000001</v>
      </c>
      <c r="R477" s="216">
        <f>Q477*H477</f>
        <v>0.021999999999999999</v>
      </c>
      <c r="S477" s="216">
        <v>0</v>
      </c>
      <c r="T477" s="217">
        <f>S477*H477</f>
        <v>0</v>
      </c>
      <c r="U477" s="37"/>
      <c r="V477" s="37"/>
      <c r="W477" s="37"/>
      <c r="X477" s="37"/>
      <c r="Y477" s="37"/>
      <c r="Z477" s="37"/>
      <c r="AA477" s="37"/>
      <c r="AB477" s="37"/>
      <c r="AC477" s="37"/>
      <c r="AD477" s="37"/>
      <c r="AE477" s="37"/>
      <c r="AR477" s="218" t="s">
        <v>295</v>
      </c>
      <c r="AT477" s="218" t="s">
        <v>174</v>
      </c>
      <c r="AU477" s="218" t="s">
        <v>80</v>
      </c>
      <c r="AY477" s="16" t="s">
        <v>124</v>
      </c>
      <c r="BE477" s="219">
        <f>IF(N477="základní",J477,0)</f>
        <v>0</v>
      </c>
      <c r="BF477" s="219">
        <f>IF(N477="snížená",J477,0)</f>
        <v>0</v>
      </c>
      <c r="BG477" s="219">
        <f>IF(N477="zákl. přenesená",J477,0)</f>
        <v>0</v>
      </c>
      <c r="BH477" s="219">
        <f>IF(N477="sníž. přenesená",J477,0)</f>
        <v>0</v>
      </c>
      <c r="BI477" s="219">
        <f>IF(N477="nulová",J477,0)</f>
        <v>0</v>
      </c>
      <c r="BJ477" s="16" t="s">
        <v>78</v>
      </c>
      <c r="BK477" s="219">
        <f>ROUND(I477*H477,2)</f>
        <v>0</v>
      </c>
      <c r="BL477" s="16" t="s">
        <v>208</v>
      </c>
      <c r="BM477" s="218" t="s">
        <v>853</v>
      </c>
    </row>
    <row r="478" s="13" customFormat="1">
      <c r="A478" s="13"/>
      <c r="B478" s="225"/>
      <c r="C478" s="226"/>
      <c r="D478" s="227" t="s">
        <v>135</v>
      </c>
      <c r="E478" s="228" t="s">
        <v>19</v>
      </c>
      <c r="F478" s="229" t="s">
        <v>833</v>
      </c>
      <c r="G478" s="226"/>
      <c r="H478" s="230">
        <v>44</v>
      </c>
      <c r="I478" s="231"/>
      <c r="J478" s="226"/>
      <c r="K478" s="226"/>
      <c r="L478" s="232"/>
      <c r="M478" s="233"/>
      <c r="N478" s="234"/>
      <c r="O478" s="234"/>
      <c r="P478" s="234"/>
      <c r="Q478" s="234"/>
      <c r="R478" s="234"/>
      <c r="S478" s="234"/>
      <c r="T478" s="235"/>
      <c r="U478" s="13"/>
      <c r="V478" s="13"/>
      <c r="W478" s="13"/>
      <c r="X478" s="13"/>
      <c r="Y478" s="13"/>
      <c r="Z478" s="13"/>
      <c r="AA478" s="13"/>
      <c r="AB478" s="13"/>
      <c r="AC478" s="13"/>
      <c r="AD478" s="13"/>
      <c r="AE478" s="13"/>
      <c r="AT478" s="236" t="s">
        <v>135</v>
      </c>
      <c r="AU478" s="236" t="s">
        <v>80</v>
      </c>
      <c r="AV478" s="13" t="s">
        <v>80</v>
      </c>
      <c r="AW478" s="13" t="s">
        <v>33</v>
      </c>
      <c r="AX478" s="13" t="s">
        <v>78</v>
      </c>
      <c r="AY478" s="236" t="s">
        <v>124</v>
      </c>
    </row>
    <row r="479" s="2" customFormat="1" ht="16.5" customHeight="1">
      <c r="A479" s="37"/>
      <c r="B479" s="38"/>
      <c r="C479" s="237" t="s">
        <v>854</v>
      </c>
      <c r="D479" s="237" t="s">
        <v>174</v>
      </c>
      <c r="E479" s="238" t="s">
        <v>855</v>
      </c>
      <c r="F479" s="239" t="s">
        <v>856</v>
      </c>
      <c r="G479" s="240" t="s">
        <v>192</v>
      </c>
      <c r="H479" s="241">
        <v>44</v>
      </c>
      <c r="I479" s="242"/>
      <c r="J479" s="243">
        <f>ROUND(I479*H479,2)</f>
        <v>0</v>
      </c>
      <c r="K479" s="239" t="s">
        <v>130</v>
      </c>
      <c r="L479" s="244"/>
      <c r="M479" s="245" t="s">
        <v>19</v>
      </c>
      <c r="N479" s="246" t="s">
        <v>43</v>
      </c>
      <c r="O479" s="83"/>
      <c r="P479" s="216">
        <f>O479*H479</f>
        <v>0</v>
      </c>
      <c r="Q479" s="216">
        <v>0.0015</v>
      </c>
      <c r="R479" s="216">
        <f>Q479*H479</f>
        <v>0.066000000000000003</v>
      </c>
      <c r="S479" s="216">
        <v>0</v>
      </c>
      <c r="T479" s="217">
        <f>S479*H479</f>
        <v>0</v>
      </c>
      <c r="U479" s="37"/>
      <c r="V479" s="37"/>
      <c r="W479" s="37"/>
      <c r="X479" s="37"/>
      <c r="Y479" s="37"/>
      <c r="Z479" s="37"/>
      <c r="AA479" s="37"/>
      <c r="AB479" s="37"/>
      <c r="AC479" s="37"/>
      <c r="AD479" s="37"/>
      <c r="AE479" s="37"/>
      <c r="AR479" s="218" t="s">
        <v>295</v>
      </c>
      <c r="AT479" s="218" t="s">
        <v>174</v>
      </c>
      <c r="AU479" s="218" t="s">
        <v>80</v>
      </c>
      <c r="AY479" s="16" t="s">
        <v>124</v>
      </c>
      <c r="BE479" s="219">
        <f>IF(N479="základní",J479,0)</f>
        <v>0</v>
      </c>
      <c r="BF479" s="219">
        <f>IF(N479="snížená",J479,0)</f>
        <v>0</v>
      </c>
      <c r="BG479" s="219">
        <f>IF(N479="zákl. přenesená",J479,0)</f>
        <v>0</v>
      </c>
      <c r="BH479" s="219">
        <f>IF(N479="sníž. přenesená",J479,0)</f>
        <v>0</v>
      </c>
      <c r="BI479" s="219">
        <f>IF(N479="nulová",J479,0)</f>
        <v>0</v>
      </c>
      <c r="BJ479" s="16" t="s">
        <v>78</v>
      </c>
      <c r="BK479" s="219">
        <f>ROUND(I479*H479,2)</f>
        <v>0</v>
      </c>
      <c r="BL479" s="16" t="s">
        <v>208</v>
      </c>
      <c r="BM479" s="218" t="s">
        <v>857</v>
      </c>
    </row>
    <row r="480" s="13" customFormat="1">
      <c r="A480" s="13"/>
      <c r="B480" s="225"/>
      <c r="C480" s="226"/>
      <c r="D480" s="227" t="s">
        <v>135</v>
      </c>
      <c r="E480" s="228" t="s">
        <v>19</v>
      </c>
      <c r="F480" s="229" t="s">
        <v>833</v>
      </c>
      <c r="G480" s="226"/>
      <c r="H480" s="230">
        <v>44</v>
      </c>
      <c r="I480" s="231"/>
      <c r="J480" s="226"/>
      <c r="K480" s="226"/>
      <c r="L480" s="232"/>
      <c r="M480" s="233"/>
      <c r="N480" s="234"/>
      <c r="O480" s="234"/>
      <c r="P480" s="234"/>
      <c r="Q480" s="234"/>
      <c r="R480" s="234"/>
      <c r="S480" s="234"/>
      <c r="T480" s="235"/>
      <c r="U480" s="13"/>
      <c r="V480" s="13"/>
      <c r="W480" s="13"/>
      <c r="X480" s="13"/>
      <c r="Y480" s="13"/>
      <c r="Z480" s="13"/>
      <c r="AA480" s="13"/>
      <c r="AB480" s="13"/>
      <c r="AC480" s="13"/>
      <c r="AD480" s="13"/>
      <c r="AE480" s="13"/>
      <c r="AT480" s="236" t="s">
        <v>135</v>
      </c>
      <c r="AU480" s="236" t="s">
        <v>80</v>
      </c>
      <c r="AV480" s="13" t="s">
        <v>80</v>
      </c>
      <c r="AW480" s="13" t="s">
        <v>33</v>
      </c>
      <c r="AX480" s="13" t="s">
        <v>78</v>
      </c>
      <c r="AY480" s="236" t="s">
        <v>124</v>
      </c>
    </row>
    <row r="481" s="2" customFormat="1" ht="16.5" customHeight="1">
      <c r="A481" s="37"/>
      <c r="B481" s="38"/>
      <c r="C481" s="237" t="s">
        <v>858</v>
      </c>
      <c r="D481" s="237" t="s">
        <v>174</v>
      </c>
      <c r="E481" s="238" t="s">
        <v>859</v>
      </c>
      <c r="F481" s="239" t="s">
        <v>860</v>
      </c>
      <c r="G481" s="240" t="s">
        <v>192</v>
      </c>
      <c r="H481" s="241">
        <v>3</v>
      </c>
      <c r="I481" s="242"/>
      <c r="J481" s="243">
        <f>ROUND(I481*H481,2)</f>
        <v>0</v>
      </c>
      <c r="K481" s="239" t="s">
        <v>130</v>
      </c>
      <c r="L481" s="244"/>
      <c r="M481" s="245" t="s">
        <v>19</v>
      </c>
      <c r="N481" s="246" t="s">
        <v>43</v>
      </c>
      <c r="O481" s="83"/>
      <c r="P481" s="216">
        <f>O481*H481</f>
        <v>0</v>
      </c>
      <c r="Q481" s="216">
        <v>0.00084999999999999995</v>
      </c>
      <c r="R481" s="216">
        <f>Q481*H481</f>
        <v>0.0025499999999999997</v>
      </c>
      <c r="S481" s="216">
        <v>0</v>
      </c>
      <c r="T481" s="217">
        <f>S481*H481</f>
        <v>0</v>
      </c>
      <c r="U481" s="37"/>
      <c r="V481" s="37"/>
      <c r="W481" s="37"/>
      <c r="X481" s="37"/>
      <c r="Y481" s="37"/>
      <c r="Z481" s="37"/>
      <c r="AA481" s="37"/>
      <c r="AB481" s="37"/>
      <c r="AC481" s="37"/>
      <c r="AD481" s="37"/>
      <c r="AE481" s="37"/>
      <c r="AR481" s="218" t="s">
        <v>295</v>
      </c>
      <c r="AT481" s="218" t="s">
        <v>174</v>
      </c>
      <c r="AU481" s="218" t="s">
        <v>80</v>
      </c>
      <c r="AY481" s="16" t="s">
        <v>124</v>
      </c>
      <c r="BE481" s="219">
        <f>IF(N481="základní",J481,0)</f>
        <v>0</v>
      </c>
      <c r="BF481" s="219">
        <f>IF(N481="snížená",J481,0)</f>
        <v>0</v>
      </c>
      <c r="BG481" s="219">
        <f>IF(N481="zákl. přenesená",J481,0)</f>
        <v>0</v>
      </c>
      <c r="BH481" s="219">
        <f>IF(N481="sníž. přenesená",J481,0)</f>
        <v>0</v>
      </c>
      <c r="BI481" s="219">
        <f>IF(N481="nulová",J481,0)</f>
        <v>0</v>
      </c>
      <c r="BJ481" s="16" t="s">
        <v>78</v>
      </c>
      <c r="BK481" s="219">
        <f>ROUND(I481*H481,2)</f>
        <v>0</v>
      </c>
      <c r="BL481" s="16" t="s">
        <v>208</v>
      </c>
      <c r="BM481" s="218" t="s">
        <v>861</v>
      </c>
    </row>
    <row r="482" s="13" customFormat="1">
      <c r="A482" s="13"/>
      <c r="B482" s="225"/>
      <c r="C482" s="226"/>
      <c r="D482" s="227" t="s">
        <v>135</v>
      </c>
      <c r="E482" s="228" t="s">
        <v>19</v>
      </c>
      <c r="F482" s="229" t="s">
        <v>141</v>
      </c>
      <c r="G482" s="226"/>
      <c r="H482" s="230">
        <v>3</v>
      </c>
      <c r="I482" s="231"/>
      <c r="J482" s="226"/>
      <c r="K482" s="226"/>
      <c r="L482" s="232"/>
      <c r="M482" s="233"/>
      <c r="N482" s="234"/>
      <c r="O482" s="234"/>
      <c r="P482" s="234"/>
      <c r="Q482" s="234"/>
      <c r="R482" s="234"/>
      <c r="S482" s="234"/>
      <c r="T482" s="235"/>
      <c r="U482" s="13"/>
      <c r="V482" s="13"/>
      <c r="W482" s="13"/>
      <c r="X482" s="13"/>
      <c r="Y482" s="13"/>
      <c r="Z482" s="13"/>
      <c r="AA482" s="13"/>
      <c r="AB482" s="13"/>
      <c r="AC482" s="13"/>
      <c r="AD482" s="13"/>
      <c r="AE482" s="13"/>
      <c r="AT482" s="236" t="s">
        <v>135</v>
      </c>
      <c r="AU482" s="236" t="s">
        <v>80</v>
      </c>
      <c r="AV482" s="13" t="s">
        <v>80</v>
      </c>
      <c r="AW482" s="13" t="s">
        <v>33</v>
      </c>
      <c r="AX482" s="13" t="s">
        <v>78</v>
      </c>
      <c r="AY482" s="236" t="s">
        <v>124</v>
      </c>
    </row>
    <row r="483" s="2" customFormat="1" ht="16.5" customHeight="1">
      <c r="A483" s="37"/>
      <c r="B483" s="38"/>
      <c r="C483" s="237" t="s">
        <v>862</v>
      </c>
      <c r="D483" s="237" t="s">
        <v>174</v>
      </c>
      <c r="E483" s="238" t="s">
        <v>863</v>
      </c>
      <c r="F483" s="239" t="s">
        <v>864</v>
      </c>
      <c r="G483" s="240" t="s">
        <v>192</v>
      </c>
      <c r="H483" s="241">
        <v>3</v>
      </c>
      <c r="I483" s="242"/>
      <c r="J483" s="243">
        <f>ROUND(I483*H483,2)</f>
        <v>0</v>
      </c>
      <c r="K483" s="239" t="s">
        <v>130</v>
      </c>
      <c r="L483" s="244"/>
      <c r="M483" s="245" t="s">
        <v>19</v>
      </c>
      <c r="N483" s="246" t="s">
        <v>43</v>
      </c>
      <c r="O483" s="83"/>
      <c r="P483" s="216">
        <f>O483*H483</f>
        <v>0</v>
      </c>
      <c r="Q483" s="216">
        <v>0.00084999999999999995</v>
      </c>
      <c r="R483" s="216">
        <f>Q483*H483</f>
        <v>0.0025499999999999997</v>
      </c>
      <c r="S483" s="216">
        <v>0</v>
      </c>
      <c r="T483" s="217">
        <f>S483*H483</f>
        <v>0</v>
      </c>
      <c r="U483" s="37"/>
      <c r="V483" s="37"/>
      <c r="W483" s="37"/>
      <c r="X483" s="37"/>
      <c r="Y483" s="37"/>
      <c r="Z483" s="37"/>
      <c r="AA483" s="37"/>
      <c r="AB483" s="37"/>
      <c r="AC483" s="37"/>
      <c r="AD483" s="37"/>
      <c r="AE483" s="37"/>
      <c r="AR483" s="218" t="s">
        <v>295</v>
      </c>
      <c r="AT483" s="218" t="s">
        <v>174</v>
      </c>
      <c r="AU483" s="218" t="s">
        <v>80</v>
      </c>
      <c r="AY483" s="16" t="s">
        <v>124</v>
      </c>
      <c r="BE483" s="219">
        <f>IF(N483="základní",J483,0)</f>
        <v>0</v>
      </c>
      <c r="BF483" s="219">
        <f>IF(N483="snížená",J483,0)</f>
        <v>0</v>
      </c>
      <c r="BG483" s="219">
        <f>IF(N483="zákl. přenesená",J483,0)</f>
        <v>0</v>
      </c>
      <c r="BH483" s="219">
        <f>IF(N483="sníž. přenesená",J483,0)</f>
        <v>0</v>
      </c>
      <c r="BI483" s="219">
        <f>IF(N483="nulová",J483,0)</f>
        <v>0</v>
      </c>
      <c r="BJ483" s="16" t="s">
        <v>78</v>
      </c>
      <c r="BK483" s="219">
        <f>ROUND(I483*H483,2)</f>
        <v>0</v>
      </c>
      <c r="BL483" s="16" t="s">
        <v>208</v>
      </c>
      <c r="BM483" s="218" t="s">
        <v>865</v>
      </c>
    </row>
    <row r="484" s="13" customFormat="1">
      <c r="A484" s="13"/>
      <c r="B484" s="225"/>
      <c r="C484" s="226"/>
      <c r="D484" s="227" t="s">
        <v>135</v>
      </c>
      <c r="E484" s="228" t="s">
        <v>19</v>
      </c>
      <c r="F484" s="229" t="s">
        <v>141</v>
      </c>
      <c r="G484" s="226"/>
      <c r="H484" s="230">
        <v>3</v>
      </c>
      <c r="I484" s="231"/>
      <c r="J484" s="226"/>
      <c r="K484" s="226"/>
      <c r="L484" s="232"/>
      <c r="M484" s="233"/>
      <c r="N484" s="234"/>
      <c r="O484" s="234"/>
      <c r="P484" s="234"/>
      <c r="Q484" s="234"/>
      <c r="R484" s="234"/>
      <c r="S484" s="234"/>
      <c r="T484" s="235"/>
      <c r="U484" s="13"/>
      <c r="V484" s="13"/>
      <c r="W484" s="13"/>
      <c r="X484" s="13"/>
      <c r="Y484" s="13"/>
      <c r="Z484" s="13"/>
      <c r="AA484" s="13"/>
      <c r="AB484" s="13"/>
      <c r="AC484" s="13"/>
      <c r="AD484" s="13"/>
      <c r="AE484" s="13"/>
      <c r="AT484" s="236" t="s">
        <v>135</v>
      </c>
      <c r="AU484" s="236" t="s">
        <v>80</v>
      </c>
      <c r="AV484" s="13" t="s">
        <v>80</v>
      </c>
      <c r="AW484" s="13" t="s">
        <v>33</v>
      </c>
      <c r="AX484" s="13" t="s">
        <v>78</v>
      </c>
      <c r="AY484" s="236" t="s">
        <v>124</v>
      </c>
    </row>
    <row r="485" s="2" customFormat="1" ht="16.5" customHeight="1">
      <c r="A485" s="37"/>
      <c r="B485" s="38"/>
      <c r="C485" s="207" t="s">
        <v>866</v>
      </c>
      <c r="D485" s="207" t="s">
        <v>126</v>
      </c>
      <c r="E485" s="208" t="s">
        <v>867</v>
      </c>
      <c r="F485" s="209" t="s">
        <v>868</v>
      </c>
      <c r="G485" s="210" t="s">
        <v>768</v>
      </c>
      <c r="H485" s="211">
        <v>42</v>
      </c>
      <c r="I485" s="212"/>
      <c r="J485" s="213">
        <f>ROUND(I485*H485,2)</f>
        <v>0</v>
      </c>
      <c r="K485" s="209" t="s">
        <v>130</v>
      </c>
      <c r="L485" s="43"/>
      <c r="M485" s="214" t="s">
        <v>19</v>
      </c>
      <c r="N485" s="215" t="s">
        <v>43</v>
      </c>
      <c r="O485" s="83"/>
      <c r="P485" s="216">
        <f>O485*H485</f>
        <v>0</v>
      </c>
      <c r="Q485" s="216">
        <v>0.00173</v>
      </c>
      <c r="R485" s="216">
        <f>Q485*H485</f>
        <v>0.072660000000000002</v>
      </c>
      <c r="S485" s="216">
        <v>0</v>
      </c>
      <c r="T485" s="217">
        <f>S485*H485</f>
        <v>0</v>
      </c>
      <c r="U485" s="37"/>
      <c r="V485" s="37"/>
      <c r="W485" s="37"/>
      <c r="X485" s="37"/>
      <c r="Y485" s="37"/>
      <c r="Z485" s="37"/>
      <c r="AA485" s="37"/>
      <c r="AB485" s="37"/>
      <c r="AC485" s="37"/>
      <c r="AD485" s="37"/>
      <c r="AE485" s="37"/>
      <c r="AR485" s="218" t="s">
        <v>208</v>
      </c>
      <c r="AT485" s="218" t="s">
        <v>126</v>
      </c>
      <c r="AU485" s="218" t="s">
        <v>80</v>
      </c>
      <c r="AY485" s="16" t="s">
        <v>124</v>
      </c>
      <c r="BE485" s="219">
        <f>IF(N485="základní",J485,0)</f>
        <v>0</v>
      </c>
      <c r="BF485" s="219">
        <f>IF(N485="snížená",J485,0)</f>
        <v>0</v>
      </c>
      <c r="BG485" s="219">
        <f>IF(N485="zákl. přenesená",J485,0)</f>
        <v>0</v>
      </c>
      <c r="BH485" s="219">
        <f>IF(N485="sníž. přenesená",J485,0)</f>
        <v>0</v>
      </c>
      <c r="BI485" s="219">
        <f>IF(N485="nulová",J485,0)</f>
        <v>0</v>
      </c>
      <c r="BJ485" s="16" t="s">
        <v>78</v>
      </c>
      <c r="BK485" s="219">
        <f>ROUND(I485*H485,2)</f>
        <v>0</v>
      </c>
      <c r="BL485" s="16" t="s">
        <v>208</v>
      </c>
      <c r="BM485" s="218" t="s">
        <v>869</v>
      </c>
    </row>
    <row r="486" s="2" customFormat="1">
      <c r="A486" s="37"/>
      <c r="B486" s="38"/>
      <c r="C486" s="39"/>
      <c r="D486" s="220" t="s">
        <v>133</v>
      </c>
      <c r="E486" s="39"/>
      <c r="F486" s="221" t="s">
        <v>870</v>
      </c>
      <c r="G486" s="39"/>
      <c r="H486" s="39"/>
      <c r="I486" s="222"/>
      <c r="J486" s="39"/>
      <c r="K486" s="39"/>
      <c r="L486" s="43"/>
      <c r="M486" s="223"/>
      <c r="N486" s="224"/>
      <c r="O486" s="83"/>
      <c r="P486" s="83"/>
      <c r="Q486" s="83"/>
      <c r="R486" s="83"/>
      <c r="S486" s="83"/>
      <c r="T486" s="84"/>
      <c r="U486" s="37"/>
      <c r="V486" s="37"/>
      <c r="W486" s="37"/>
      <c r="X486" s="37"/>
      <c r="Y486" s="37"/>
      <c r="Z486" s="37"/>
      <c r="AA486" s="37"/>
      <c r="AB486" s="37"/>
      <c r="AC486" s="37"/>
      <c r="AD486" s="37"/>
      <c r="AE486" s="37"/>
      <c r="AT486" s="16" t="s">
        <v>133</v>
      </c>
      <c r="AU486" s="16" t="s">
        <v>80</v>
      </c>
    </row>
    <row r="487" s="13" customFormat="1">
      <c r="A487" s="13"/>
      <c r="B487" s="225"/>
      <c r="C487" s="226"/>
      <c r="D487" s="227" t="s">
        <v>135</v>
      </c>
      <c r="E487" s="228" t="s">
        <v>19</v>
      </c>
      <c r="F487" s="229" t="s">
        <v>871</v>
      </c>
      <c r="G487" s="226"/>
      <c r="H487" s="230">
        <v>42</v>
      </c>
      <c r="I487" s="231"/>
      <c r="J487" s="226"/>
      <c r="K487" s="226"/>
      <c r="L487" s="232"/>
      <c r="M487" s="233"/>
      <c r="N487" s="234"/>
      <c r="O487" s="234"/>
      <c r="P487" s="234"/>
      <c r="Q487" s="234"/>
      <c r="R487" s="234"/>
      <c r="S487" s="234"/>
      <c r="T487" s="235"/>
      <c r="U487" s="13"/>
      <c r="V487" s="13"/>
      <c r="W487" s="13"/>
      <c r="X487" s="13"/>
      <c r="Y487" s="13"/>
      <c r="Z487" s="13"/>
      <c r="AA487" s="13"/>
      <c r="AB487" s="13"/>
      <c r="AC487" s="13"/>
      <c r="AD487" s="13"/>
      <c r="AE487" s="13"/>
      <c r="AT487" s="236" t="s">
        <v>135</v>
      </c>
      <c r="AU487" s="236" t="s">
        <v>80</v>
      </c>
      <c r="AV487" s="13" t="s">
        <v>80</v>
      </c>
      <c r="AW487" s="13" t="s">
        <v>33</v>
      </c>
      <c r="AX487" s="13" t="s">
        <v>78</v>
      </c>
      <c r="AY487" s="236" t="s">
        <v>124</v>
      </c>
    </row>
    <row r="488" s="2" customFormat="1" ht="16.5" customHeight="1">
      <c r="A488" s="37"/>
      <c r="B488" s="38"/>
      <c r="C488" s="237" t="s">
        <v>872</v>
      </c>
      <c r="D488" s="237" t="s">
        <v>174</v>
      </c>
      <c r="E488" s="238" t="s">
        <v>873</v>
      </c>
      <c r="F488" s="239" t="s">
        <v>874</v>
      </c>
      <c r="G488" s="240" t="s">
        <v>192</v>
      </c>
      <c r="H488" s="241">
        <v>23</v>
      </c>
      <c r="I488" s="242"/>
      <c r="J488" s="243">
        <f>ROUND(I488*H488,2)</f>
        <v>0</v>
      </c>
      <c r="K488" s="239" t="s">
        <v>130</v>
      </c>
      <c r="L488" s="244"/>
      <c r="M488" s="245" t="s">
        <v>19</v>
      </c>
      <c r="N488" s="246" t="s">
        <v>43</v>
      </c>
      <c r="O488" s="83"/>
      <c r="P488" s="216">
        <f>O488*H488</f>
        <v>0</v>
      </c>
      <c r="Q488" s="216">
        <v>0.01</v>
      </c>
      <c r="R488" s="216">
        <f>Q488*H488</f>
        <v>0.23000000000000001</v>
      </c>
      <c r="S488" s="216">
        <v>0</v>
      </c>
      <c r="T488" s="217">
        <f>S488*H488</f>
        <v>0</v>
      </c>
      <c r="U488" s="37"/>
      <c r="V488" s="37"/>
      <c r="W488" s="37"/>
      <c r="X488" s="37"/>
      <c r="Y488" s="37"/>
      <c r="Z488" s="37"/>
      <c r="AA488" s="37"/>
      <c r="AB488" s="37"/>
      <c r="AC488" s="37"/>
      <c r="AD488" s="37"/>
      <c r="AE488" s="37"/>
      <c r="AR488" s="218" t="s">
        <v>295</v>
      </c>
      <c r="AT488" s="218" t="s">
        <v>174</v>
      </c>
      <c r="AU488" s="218" t="s">
        <v>80</v>
      </c>
      <c r="AY488" s="16" t="s">
        <v>124</v>
      </c>
      <c r="BE488" s="219">
        <f>IF(N488="základní",J488,0)</f>
        <v>0</v>
      </c>
      <c r="BF488" s="219">
        <f>IF(N488="snížená",J488,0)</f>
        <v>0</v>
      </c>
      <c r="BG488" s="219">
        <f>IF(N488="zákl. přenesená",J488,0)</f>
        <v>0</v>
      </c>
      <c r="BH488" s="219">
        <f>IF(N488="sníž. přenesená",J488,0)</f>
        <v>0</v>
      </c>
      <c r="BI488" s="219">
        <f>IF(N488="nulová",J488,0)</f>
        <v>0</v>
      </c>
      <c r="BJ488" s="16" t="s">
        <v>78</v>
      </c>
      <c r="BK488" s="219">
        <f>ROUND(I488*H488,2)</f>
        <v>0</v>
      </c>
      <c r="BL488" s="16" t="s">
        <v>208</v>
      </c>
      <c r="BM488" s="218" t="s">
        <v>875</v>
      </c>
    </row>
    <row r="489" s="13" customFormat="1">
      <c r="A489" s="13"/>
      <c r="B489" s="225"/>
      <c r="C489" s="226"/>
      <c r="D489" s="227" t="s">
        <v>135</v>
      </c>
      <c r="E489" s="228" t="s">
        <v>19</v>
      </c>
      <c r="F489" s="229" t="s">
        <v>251</v>
      </c>
      <c r="G489" s="226"/>
      <c r="H489" s="230">
        <v>23</v>
      </c>
      <c r="I489" s="231"/>
      <c r="J489" s="226"/>
      <c r="K489" s="226"/>
      <c r="L489" s="232"/>
      <c r="M489" s="233"/>
      <c r="N489" s="234"/>
      <c r="O489" s="234"/>
      <c r="P489" s="234"/>
      <c r="Q489" s="234"/>
      <c r="R489" s="234"/>
      <c r="S489" s="234"/>
      <c r="T489" s="235"/>
      <c r="U489" s="13"/>
      <c r="V489" s="13"/>
      <c r="W489" s="13"/>
      <c r="X489" s="13"/>
      <c r="Y489" s="13"/>
      <c r="Z489" s="13"/>
      <c r="AA489" s="13"/>
      <c r="AB489" s="13"/>
      <c r="AC489" s="13"/>
      <c r="AD489" s="13"/>
      <c r="AE489" s="13"/>
      <c r="AT489" s="236" t="s">
        <v>135</v>
      </c>
      <c r="AU489" s="236" t="s">
        <v>80</v>
      </c>
      <c r="AV489" s="13" t="s">
        <v>80</v>
      </c>
      <c r="AW489" s="13" t="s">
        <v>33</v>
      </c>
      <c r="AX489" s="13" t="s">
        <v>78</v>
      </c>
      <c r="AY489" s="236" t="s">
        <v>124</v>
      </c>
    </row>
    <row r="490" s="2" customFormat="1" ht="16.5" customHeight="1">
      <c r="A490" s="37"/>
      <c r="B490" s="38"/>
      <c r="C490" s="237" t="s">
        <v>876</v>
      </c>
      <c r="D490" s="237" t="s">
        <v>174</v>
      </c>
      <c r="E490" s="238" t="s">
        <v>877</v>
      </c>
      <c r="F490" s="239" t="s">
        <v>878</v>
      </c>
      <c r="G490" s="240" t="s">
        <v>192</v>
      </c>
      <c r="H490" s="241">
        <v>23</v>
      </c>
      <c r="I490" s="242"/>
      <c r="J490" s="243">
        <f>ROUND(I490*H490,2)</f>
        <v>0</v>
      </c>
      <c r="K490" s="239" t="s">
        <v>130</v>
      </c>
      <c r="L490" s="244"/>
      <c r="M490" s="245" t="s">
        <v>19</v>
      </c>
      <c r="N490" s="246" t="s">
        <v>43</v>
      </c>
      <c r="O490" s="83"/>
      <c r="P490" s="216">
        <f>O490*H490</f>
        <v>0</v>
      </c>
      <c r="Q490" s="216">
        <v>0.023460000000000002</v>
      </c>
      <c r="R490" s="216">
        <f>Q490*H490</f>
        <v>0.53958000000000006</v>
      </c>
      <c r="S490" s="216">
        <v>0</v>
      </c>
      <c r="T490" s="217">
        <f>S490*H490</f>
        <v>0</v>
      </c>
      <c r="U490" s="37"/>
      <c r="V490" s="37"/>
      <c r="W490" s="37"/>
      <c r="X490" s="37"/>
      <c r="Y490" s="37"/>
      <c r="Z490" s="37"/>
      <c r="AA490" s="37"/>
      <c r="AB490" s="37"/>
      <c r="AC490" s="37"/>
      <c r="AD490" s="37"/>
      <c r="AE490" s="37"/>
      <c r="AR490" s="218" t="s">
        <v>295</v>
      </c>
      <c r="AT490" s="218" t="s">
        <v>174</v>
      </c>
      <c r="AU490" s="218" t="s">
        <v>80</v>
      </c>
      <c r="AY490" s="16" t="s">
        <v>124</v>
      </c>
      <c r="BE490" s="219">
        <f>IF(N490="základní",J490,0)</f>
        <v>0</v>
      </c>
      <c r="BF490" s="219">
        <f>IF(N490="snížená",J490,0)</f>
        <v>0</v>
      </c>
      <c r="BG490" s="219">
        <f>IF(N490="zákl. přenesená",J490,0)</f>
        <v>0</v>
      </c>
      <c r="BH490" s="219">
        <f>IF(N490="sníž. přenesená",J490,0)</f>
        <v>0</v>
      </c>
      <c r="BI490" s="219">
        <f>IF(N490="nulová",J490,0)</f>
        <v>0</v>
      </c>
      <c r="BJ490" s="16" t="s">
        <v>78</v>
      </c>
      <c r="BK490" s="219">
        <f>ROUND(I490*H490,2)</f>
        <v>0</v>
      </c>
      <c r="BL490" s="16" t="s">
        <v>208</v>
      </c>
      <c r="BM490" s="218" t="s">
        <v>879</v>
      </c>
    </row>
    <row r="491" s="13" customFormat="1">
      <c r="A491" s="13"/>
      <c r="B491" s="225"/>
      <c r="C491" s="226"/>
      <c r="D491" s="227" t="s">
        <v>135</v>
      </c>
      <c r="E491" s="228" t="s">
        <v>19</v>
      </c>
      <c r="F491" s="229" t="s">
        <v>251</v>
      </c>
      <c r="G491" s="226"/>
      <c r="H491" s="230">
        <v>23</v>
      </c>
      <c r="I491" s="231"/>
      <c r="J491" s="226"/>
      <c r="K491" s="226"/>
      <c r="L491" s="232"/>
      <c r="M491" s="233"/>
      <c r="N491" s="234"/>
      <c r="O491" s="234"/>
      <c r="P491" s="234"/>
      <c r="Q491" s="234"/>
      <c r="R491" s="234"/>
      <c r="S491" s="234"/>
      <c r="T491" s="235"/>
      <c r="U491" s="13"/>
      <c r="V491" s="13"/>
      <c r="W491" s="13"/>
      <c r="X491" s="13"/>
      <c r="Y491" s="13"/>
      <c r="Z491" s="13"/>
      <c r="AA491" s="13"/>
      <c r="AB491" s="13"/>
      <c r="AC491" s="13"/>
      <c r="AD491" s="13"/>
      <c r="AE491" s="13"/>
      <c r="AT491" s="236" t="s">
        <v>135</v>
      </c>
      <c r="AU491" s="236" t="s">
        <v>80</v>
      </c>
      <c r="AV491" s="13" t="s">
        <v>80</v>
      </c>
      <c r="AW491" s="13" t="s">
        <v>33</v>
      </c>
      <c r="AX491" s="13" t="s">
        <v>78</v>
      </c>
      <c r="AY491" s="236" t="s">
        <v>124</v>
      </c>
    </row>
    <row r="492" s="2" customFormat="1" ht="16.5" customHeight="1">
      <c r="A492" s="37"/>
      <c r="B492" s="38"/>
      <c r="C492" s="237" t="s">
        <v>880</v>
      </c>
      <c r="D492" s="237" t="s">
        <v>174</v>
      </c>
      <c r="E492" s="238" t="s">
        <v>881</v>
      </c>
      <c r="F492" s="239" t="s">
        <v>882</v>
      </c>
      <c r="G492" s="240" t="s">
        <v>192</v>
      </c>
      <c r="H492" s="241">
        <v>12</v>
      </c>
      <c r="I492" s="242"/>
      <c r="J492" s="243">
        <f>ROUND(I492*H492,2)</f>
        <v>0</v>
      </c>
      <c r="K492" s="239" t="s">
        <v>130</v>
      </c>
      <c r="L492" s="244"/>
      <c r="M492" s="245" t="s">
        <v>19</v>
      </c>
      <c r="N492" s="246" t="s">
        <v>43</v>
      </c>
      <c r="O492" s="83"/>
      <c r="P492" s="216">
        <f>O492*H492</f>
        <v>0</v>
      </c>
      <c r="Q492" s="216">
        <v>0.0071999999999999998</v>
      </c>
      <c r="R492" s="216">
        <f>Q492*H492</f>
        <v>0.086400000000000005</v>
      </c>
      <c r="S492" s="216">
        <v>0</v>
      </c>
      <c r="T492" s="217">
        <f>S492*H492</f>
        <v>0</v>
      </c>
      <c r="U492" s="37"/>
      <c r="V492" s="37"/>
      <c r="W492" s="37"/>
      <c r="X492" s="37"/>
      <c r="Y492" s="37"/>
      <c r="Z492" s="37"/>
      <c r="AA492" s="37"/>
      <c r="AB492" s="37"/>
      <c r="AC492" s="37"/>
      <c r="AD492" s="37"/>
      <c r="AE492" s="37"/>
      <c r="AR492" s="218" t="s">
        <v>295</v>
      </c>
      <c r="AT492" s="218" t="s">
        <v>174</v>
      </c>
      <c r="AU492" s="218" t="s">
        <v>80</v>
      </c>
      <c r="AY492" s="16" t="s">
        <v>124</v>
      </c>
      <c r="BE492" s="219">
        <f>IF(N492="základní",J492,0)</f>
        <v>0</v>
      </c>
      <c r="BF492" s="219">
        <f>IF(N492="snížená",J492,0)</f>
        <v>0</v>
      </c>
      <c r="BG492" s="219">
        <f>IF(N492="zákl. přenesená",J492,0)</f>
        <v>0</v>
      </c>
      <c r="BH492" s="219">
        <f>IF(N492="sníž. přenesená",J492,0)</f>
        <v>0</v>
      </c>
      <c r="BI492" s="219">
        <f>IF(N492="nulová",J492,0)</f>
        <v>0</v>
      </c>
      <c r="BJ492" s="16" t="s">
        <v>78</v>
      </c>
      <c r="BK492" s="219">
        <f>ROUND(I492*H492,2)</f>
        <v>0</v>
      </c>
      <c r="BL492" s="16" t="s">
        <v>208</v>
      </c>
      <c r="BM492" s="218" t="s">
        <v>883</v>
      </c>
    </row>
    <row r="493" s="13" customFormat="1">
      <c r="A493" s="13"/>
      <c r="B493" s="225"/>
      <c r="C493" s="226"/>
      <c r="D493" s="227" t="s">
        <v>135</v>
      </c>
      <c r="E493" s="228" t="s">
        <v>19</v>
      </c>
      <c r="F493" s="229" t="s">
        <v>189</v>
      </c>
      <c r="G493" s="226"/>
      <c r="H493" s="230">
        <v>12</v>
      </c>
      <c r="I493" s="231"/>
      <c r="J493" s="226"/>
      <c r="K493" s="226"/>
      <c r="L493" s="232"/>
      <c r="M493" s="233"/>
      <c r="N493" s="234"/>
      <c r="O493" s="234"/>
      <c r="P493" s="234"/>
      <c r="Q493" s="234"/>
      <c r="R493" s="234"/>
      <c r="S493" s="234"/>
      <c r="T493" s="235"/>
      <c r="U493" s="13"/>
      <c r="V493" s="13"/>
      <c r="W493" s="13"/>
      <c r="X493" s="13"/>
      <c r="Y493" s="13"/>
      <c r="Z493" s="13"/>
      <c r="AA493" s="13"/>
      <c r="AB493" s="13"/>
      <c r="AC493" s="13"/>
      <c r="AD493" s="13"/>
      <c r="AE493" s="13"/>
      <c r="AT493" s="236" t="s">
        <v>135</v>
      </c>
      <c r="AU493" s="236" t="s">
        <v>80</v>
      </c>
      <c r="AV493" s="13" t="s">
        <v>80</v>
      </c>
      <c r="AW493" s="13" t="s">
        <v>33</v>
      </c>
      <c r="AX493" s="13" t="s">
        <v>78</v>
      </c>
      <c r="AY493" s="236" t="s">
        <v>124</v>
      </c>
    </row>
    <row r="494" s="2" customFormat="1" ht="16.5" customHeight="1">
      <c r="A494" s="37"/>
      <c r="B494" s="38"/>
      <c r="C494" s="237" t="s">
        <v>884</v>
      </c>
      <c r="D494" s="237" t="s">
        <v>174</v>
      </c>
      <c r="E494" s="238" t="s">
        <v>885</v>
      </c>
      <c r="F494" s="239" t="s">
        <v>886</v>
      </c>
      <c r="G494" s="240" t="s">
        <v>192</v>
      </c>
      <c r="H494" s="241">
        <v>6</v>
      </c>
      <c r="I494" s="242"/>
      <c r="J494" s="243">
        <f>ROUND(I494*H494,2)</f>
        <v>0</v>
      </c>
      <c r="K494" s="239" t="s">
        <v>130</v>
      </c>
      <c r="L494" s="244"/>
      <c r="M494" s="245" t="s">
        <v>19</v>
      </c>
      <c r="N494" s="246" t="s">
        <v>43</v>
      </c>
      <c r="O494" s="83"/>
      <c r="P494" s="216">
        <f>O494*H494</f>
        <v>0</v>
      </c>
      <c r="Q494" s="216">
        <v>0.012</v>
      </c>
      <c r="R494" s="216">
        <f>Q494*H494</f>
        <v>0.072000000000000008</v>
      </c>
      <c r="S494" s="216">
        <v>0</v>
      </c>
      <c r="T494" s="217">
        <f>S494*H494</f>
        <v>0</v>
      </c>
      <c r="U494" s="37"/>
      <c r="V494" s="37"/>
      <c r="W494" s="37"/>
      <c r="X494" s="37"/>
      <c r="Y494" s="37"/>
      <c r="Z494" s="37"/>
      <c r="AA494" s="37"/>
      <c r="AB494" s="37"/>
      <c r="AC494" s="37"/>
      <c r="AD494" s="37"/>
      <c r="AE494" s="37"/>
      <c r="AR494" s="218" t="s">
        <v>295</v>
      </c>
      <c r="AT494" s="218" t="s">
        <v>174</v>
      </c>
      <c r="AU494" s="218" t="s">
        <v>80</v>
      </c>
      <c r="AY494" s="16" t="s">
        <v>124</v>
      </c>
      <c r="BE494" s="219">
        <f>IF(N494="základní",J494,0)</f>
        <v>0</v>
      </c>
      <c r="BF494" s="219">
        <f>IF(N494="snížená",J494,0)</f>
        <v>0</v>
      </c>
      <c r="BG494" s="219">
        <f>IF(N494="zákl. přenesená",J494,0)</f>
        <v>0</v>
      </c>
      <c r="BH494" s="219">
        <f>IF(N494="sníž. přenesená",J494,0)</f>
        <v>0</v>
      </c>
      <c r="BI494" s="219">
        <f>IF(N494="nulová",J494,0)</f>
        <v>0</v>
      </c>
      <c r="BJ494" s="16" t="s">
        <v>78</v>
      </c>
      <c r="BK494" s="219">
        <f>ROUND(I494*H494,2)</f>
        <v>0</v>
      </c>
      <c r="BL494" s="16" t="s">
        <v>208</v>
      </c>
      <c r="BM494" s="218" t="s">
        <v>887</v>
      </c>
    </row>
    <row r="495" s="13" customFormat="1">
      <c r="A495" s="13"/>
      <c r="B495" s="225"/>
      <c r="C495" s="226"/>
      <c r="D495" s="227" t="s">
        <v>135</v>
      </c>
      <c r="E495" s="228" t="s">
        <v>19</v>
      </c>
      <c r="F495" s="229" t="s">
        <v>155</v>
      </c>
      <c r="G495" s="226"/>
      <c r="H495" s="230">
        <v>6</v>
      </c>
      <c r="I495" s="231"/>
      <c r="J495" s="226"/>
      <c r="K495" s="226"/>
      <c r="L495" s="232"/>
      <c r="M495" s="233"/>
      <c r="N495" s="234"/>
      <c r="O495" s="234"/>
      <c r="P495" s="234"/>
      <c r="Q495" s="234"/>
      <c r="R495" s="234"/>
      <c r="S495" s="234"/>
      <c r="T495" s="235"/>
      <c r="U495" s="13"/>
      <c r="V495" s="13"/>
      <c r="W495" s="13"/>
      <c r="X495" s="13"/>
      <c r="Y495" s="13"/>
      <c r="Z495" s="13"/>
      <c r="AA495" s="13"/>
      <c r="AB495" s="13"/>
      <c r="AC495" s="13"/>
      <c r="AD495" s="13"/>
      <c r="AE495" s="13"/>
      <c r="AT495" s="236" t="s">
        <v>135</v>
      </c>
      <c r="AU495" s="236" t="s">
        <v>80</v>
      </c>
      <c r="AV495" s="13" t="s">
        <v>80</v>
      </c>
      <c r="AW495" s="13" t="s">
        <v>33</v>
      </c>
      <c r="AX495" s="13" t="s">
        <v>78</v>
      </c>
      <c r="AY495" s="236" t="s">
        <v>124</v>
      </c>
    </row>
    <row r="496" s="2" customFormat="1" ht="16.5" customHeight="1">
      <c r="A496" s="37"/>
      <c r="B496" s="38"/>
      <c r="C496" s="237" t="s">
        <v>888</v>
      </c>
      <c r="D496" s="237" t="s">
        <v>174</v>
      </c>
      <c r="E496" s="238" t="s">
        <v>889</v>
      </c>
      <c r="F496" s="239" t="s">
        <v>890</v>
      </c>
      <c r="G496" s="240" t="s">
        <v>192</v>
      </c>
      <c r="H496" s="241">
        <v>1</v>
      </c>
      <c r="I496" s="242"/>
      <c r="J496" s="243">
        <f>ROUND(I496*H496,2)</f>
        <v>0</v>
      </c>
      <c r="K496" s="239" t="s">
        <v>130</v>
      </c>
      <c r="L496" s="244"/>
      <c r="M496" s="245" t="s">
        <v>19</v>
      </c>
      <c r="N496" s="246" t="s">
        <v>43</v>
      </c>
      <c r="O496" s="83"/>
      <c r="P496" s="216">
        <f>O496*H496</f>
        <v>0</v>
      </c>
      <c r="Q496" s="216">
        <v>0.017600000000000001</v>
      </c>
      <c r="R496" s="216">
        <f>Q496*H496</f>
        <v>0.017600000000000001</v>
      </c>
      <c r="S496" s="216">
        <v>0</v>
      </c>
      <c r="T496" s="217">
        <f>S496*H496</f>
        <v>0</v>
      </c>
      <c r="U496" s="37"/>
      <c r="V496" s="37"/>
      <c r="W496" s="37"/>
      <c r="X496" s="37"/>
      <c r="Y496" s="37"/>
      <c r="Z496" s="37"/>
      <c r="AA496" s="37"/>
      <c r="AB496" s="37"/>
      <c r="AC496" s="37"/>
      <c r="AD496" s="37"/>
      <c r="AE496" s="37"/>
      <c r="AR496" s="218" t="s">
        <v>295</v>
      </c>
      <c r="AT496" s="218" t="s">
        <v>174</v>
      </c>
      <c r="AU496" s="218" t="s">
        <v>80</v>
      </c>
      <c r="AY496" s="16" t="s">
        <v>124</v>
      </c>
      <c r="BE496" s="219">
        <f>IF(N496="základní",J496,0)</f>
        <v>0</v>
      </c>
      <c r="BF496" s="219">
        <f>IF(N496="snížená",J496,0)</f>
        <v>0</v>
      </c>
      <c r="BG496" s="219">
        <f>IF(N496="zákl. přenesená",J496,0)</f>
        <v>0</v>
      </c>
      <c r="BH496" s="219">
        <f>IF(N496="sníž. přenesená",J496,0)</f>
        <v>0</v>
      </c>
      <c r="BI496" s="219">
        <f>IF(N496="nulová",J496,0)</f>
        <v>0</v>
      </c>
      <c r="BJ496" s="16" t="s">
        <v>78</v>
      </c>
      <c r="BK496" s="219">
        <f>ROUND(I496*H496,2)</f>
        <v>0</v>
      </c>
      <c r="BL496" s="16" t="s">
        <v>208</v>
      </c>
      <c r="BM496" s="218" t="s">
        <v>891</v>
      </c>
    </row>
    <row r="497" s="13" customFormat="1">
      <c r="A497" s="13"/>
      <c r="B497" s="225"/>
      <c r="C497" s="226"/>
      <c r="D497" s="227" t="s">
        <v>135</v>
      </c>
      <c r="E497" s="228" t="s">
        <v>19</v>
      </c>
      <c r="F497" s="229" t="s">
        <v>78</v>
      </c>
      <c r="G497" s="226"/>
      <c r="H497" s="230">
        <v>1</v>
      </c>
      <c r="I497" s="231"/>
      <c r="J497" s="226"/>
      <c r="K497" s="226"/>
      <c r="L497" s="232"/>
      <c r="M497" s="233"/>
      <c r="N497" s="234"/>
      <c r="O497" s="234"/>
      <c r="P497" s="234"/>
      <c r="Q497" s="234"/>
      <c r="R497" s="234"/>
      <c r="S497" s="234"/>
      <c r="T497" s="235"/>
      <c r="U497" s="13"/>
      <c r="V497" s="13"/>
      <c r="W497" s="13"/>
      <c r="X497" s="13"/>
      <c r="Y497" s="13"/>
      <c r="Z497" s="13"/>
      <c r="AA497" s="13"/>
      <c r="AB497" s="13"/>
      <c r="AC497" s="13"/>
      <c r="AD497" s="13"/>
      <c r="AE497" s="13"/>
      <c r="AT497" s="236" t="s">
        <v>135</v>
      </c>
      <c r="AU497" s="236" t="s">
        <v>80</v>
      </c>
      <c r="AV497" s="13" t="s">
        <v>80</v>
      </c>
      <c r="AW497" s="13" t="s">
        <v>33</v>
      </c>
      <c r="AX497" s="13" t="s">
        <v>78</v>
      </c>
      <c r="AY497" s="236" t="s">
        <v>124</v>
      </c>
    </row>
    <row r="498" s="2" customFormat="1" ht="16.5" customHeight="1">
      <c r="A498" s="37"/>
      <c r="B498" s="38"/>
      <c r="C498" s="207" t="s">
        <v>892</v>
      </c>
      <c r="D498" s="207" t="s">
        <v>126</v>
      </c>
      <c r="E498" s="208" t="s">
        <v>893</v>
      </c>
      <c r="F498" s="209" t="s">
        <v>894</v>
      </c>
      <c r="G498" s="210" t="s">
        <v>192</v>
      </c>
      <c r="H498" s="211">
        <v>167</v>
      </c>
      <c r="I498" s="212"/>
      <c r="J498" s="213">
        <f>ROUND(I498*H498,2)</f>
        <v>0</v>
      </c>
      <c r="K498" s="209" t="s">
        <v>130</v>
      </c>
      <c r="L498" s="43"/>
      <c r="M498" s="214" t="s">
        <v>19</v>
      </c>
      <c r="N498" s="215" t="s">
        <v>43</v>
      </c>
      <c r="O498" s="83"/>
      <c r="P498" s="216">
        <f>O498*H498</f>
        <v>0</v>
      </c>
      <c r="Q498" s="216">
        <v>4.0000000000000003E-05</v>
      </c>
      <c r="R498" s="216">
        <f>Q498*H498</f>
        <v>0.0066800000000000002</v>
      </c>
      <c r="S498" s="216">
        <v>0</v>
      </c>
      <c r="T498" s="217">
        <f>S498*H498</f>
        <v>0</v>
      </c>
      <c r="U498" s="37"/>
      <c r="V498" s="37"/>
      <c r="W498" s="37"/>
      <c r="X498" s="37"/>
      <c r="Y498" s="37"/>
      <c r="Z498" s="37"/>
      <c r="AA498" s="37"/>
      <c r="AB498" s="37"/>
      <c r="AC498" s="37"/>
      <c r="AD498" s="37"/>
      <c r="AE498" s="37"/>
      <c r="AR498" s="218" t="s">
        <v>208</v>
      </c>
      <c r="AT498" s="218" t="s">
        <v>126</v>
      </c>
      <c r="AU498" s="218" t="s">
        <v>80</v>
      </c>
      <c r="AY498" s="16" t="s">
        <v>124</v>
      </c>
      <c r="BE498" s="219">
        <f>IF(N498="základní",J498,0)</f>
        <v>0</v>
      </c>
      <c r="BF498" s="219">
        <f>IF(N498="snížená",J498,0)</f>
        <v>0</v>
      </c>
      <c r="BG498" s="219">
        <f>IF(N498="zákl. přenesená",J498,0)</f>
        <v>0</v>
      </c>
      <c r="BH498" s="219">
        <f>IF(N498="sníž. přenesená",J498,0)</f>
        <v>0</v>
      </c>
      <c r="BI498" s="219">
        <f>IF(N498="nulová",J498,0)</f>
        <v>0</v>
      </c>
      <c r="BJ498" s="16" t="s">
        <v>78</v>
      </c>
      <c r="BK498" s="219">
        <f>ROUND(I498*H498,2)</f>
        <v>0</v>
      </c>
      <c r="BL498" s="16" t="s">
        <v>208</v>
      </c>
      <c r="BM498" s="218" t="s">
        <v>895</v>
      </c>
    </row>
    <row r="499" s="2" customFormat="1">
      <c r="A499" s="37"/>
      <c r="B499" s="38"/>
      <c r="C499" s="39"/>
      <c r="D499" s="220" t="s">
        <v>133</v>
      </c>
      <c r="E499" s="39"/>
      <c r="F499" s="221" t="s">
        <v>896</v>
      </c>
      <c r="G499" s="39"/>
      <c r="H499" s="39"/>
      <c r="I499" s="222"/>
      <c r="J499" s="39"/>
      <c r="K499" s="39"/>
      <c r="L499" s="43"/>
      <c r="M499" s="223"/>
      <c r="N499" s="224"/>
      <c r="O499" s="83"/>
      <c r="P499" s="83"/>
      <c r="Q499" s="83"/>
      <c r="R499" s="83"/>
      <c r="S499" s="83"/>
      <c r="T499" s="84"/>
      <c r="U499" s="37"/>
      <c r="V499" s="37"/>
      <c r="W499" s="37"/>
      <c r="X499" s="37"/>
      <c r="Y499" s="37"/>
      <c r="Z499" s="37"/>
      <c r="AA499" s="37"/>
      <c r="AB499" s="37"/>
      <c r="AC499" s="37"/>
      <c r="AD499" s="37"/>
      <c r="AE499" s="37"/>
      <c r="AT499" s="16" t="s">
        <v>133</v>
      </c>
      <c r="AU499" s="16" t="s">
        <v>80</v>
      </c>
    </row>
    <row r="500" s="13" customFormat="1">
      <c r="A500" s="13"/>
      <c r="B500" s="225"/>
      <c r="C500" s="226"/>
      <c r="D500" s="227" t="s">
        <v>135</v>
      </c>
      <c r="E500" s="228" t="s">
        <v>19</v>
      </c>
      <c r="F500" s="229" t="s">
        <v>897</v>
      </c>
      <c r="G500" s="226"/>
      <c r="H500" s="230">
        <v>167</v>
      </c>
      <c r="I500" s="231"/>
      <c r="J500" s="226"/>
      <c r="K500" s="226"/>
      <c r="L500" s="232"/>
      <c r="M500" s="233"/>
      <c r="N500" s="234"/>
      <c r="O500" s="234"/>
      <c r="P500" s="234"/>
      <c r="Q500" s="234"/>
      <c r="R500" s="234"/>
      <c r="S500" s="234"/>
      <c r="T500" s="235"/>
      <c r="U500" s="13"/>
      <c r="V500" s="13"/>
      <c r="W500" s="13"/>
      <c r="X500" s="13"/>
      <c r="Y500" s="13"/>
      <c r="Z500" s="13"/>
      <c r="AA500" s="13"/>
      <c r="AB500" s="13"/>
      <c r="AC500" s="13"/>
      <c r="AD500" s="13"/>
      <c r="AE500" s="13"/>
      <c r="AT500" s="236" t="s">
        <v>135</v>
      </c>
      <c r="AU500" s="236" t="s">
        <v>80</v>
      </c>
      <c r="AV500" s="13" t="s">
        <v>80</v>
      </c>
      <c r="AW500" s="13" t="s">
        <v>33</v>
      </c>
      <c r="AX500" s="13" t="s">
        <v>78</v>
      </c>
      <c r="AY500" s="236" t="s">
        <v>124</v>
      </c>
    </row>
    <row r="501" s="2" customFormat="1" ht="16.5" customHeight="1">
      <c r="A501" s="37"/>
      <c r="B501" s="38"/>
      <c r="C501" s="237" t="s">
        <v>898</v>
      </c>
      <c r="D501" s="237" t="s">
        <v>174</v>
      </c>
      <c r="E501" s="238" t="s">
        <v>899</v>
      </c>
      <c r="F501" s="239" t="s">
        <v>900</v>
      </c>
      <c r="G501" s="240" t="s">
        <v>192</v>
      </c>
      <c r="H501" s="241">
        <v>41</v>
      </c>
      <c r="I501" s="242"/>
      <c r="J501" s="243">
        <f>ROUND(I501*H501,2)</f>
        <v>0</v>
      </c>
      <c r="K501" s="239" t="s">
        <v>130</v>
      </c>
      <c r="L501" s="244"/>
      <c r="M501" s="245" t="s">
        <v>19</v>
      </c>
      <c r="N501" s="246" t="s">
        <v>43</v>
      </c>
      <c r="O501" s="83"/>
      <c r="P501" s="216">
        <f>O501*H501</f>
        <v>0</v>
      </c>
      <c r="Q501" s="216">
        <v>0.0018</v>
      </c>
      <c r="R501" s="216">
        <f>Q501*H501</f>
        <v>0.073800000000000004</v>
      </c>
      <c r="S501" s="216">
        <v>0</v>
      </c>
      <c r="T501" s="217">
        <f>S501*H501</f>
        <v>0</v>
      </c>
      <c r="U501" s="37"/>
      <c r="V501" s="37"/>
      <c r="W501" s="37"/>
      <c r="X501" s="37"/>
      <c r="Y501" s="37"/>
      <c r="Z501" s="37"/>
      <c r="AA501" s="37"/>
      <c r="AB501" s="37"/>
      <c r="AC501" s="37"/>
      <c r="AD501" s="37"/>
      <c r="AE501" s="37"/>
      <c r="AR501" s="218" t="s">
        <v>295</v>
      </c>
      <c r="AT501" s="218" t="s">
        <v>174</v>
      </c>
      <c r="AU501" s="218" t="s">
        <v>80</v>
      </c>
      <c r="AY501" s="16" t="s">
        <v>124</v>
      </c>
      <c r="BE501" s="219">
        <f>IF(N501="základní",J501,0)</f>
        <v>0</v>
      </c>
      <c r="BF501" s="219">
        <f>IF(N501="snížená",J501,0)</f>
        <v>0</v>
      </c>
      <c r="BG501" s="219">
        <f>IF(N501="zákl. přenesená",J501,0)</f>
        <v>0</v>
      </c>
      <c r="BH501" s="219">
        <f>IF(N501="sníž. přenesená",J501,0)</f>
        <v>0</v>
      </c>
      <c r="BI501" s="219">
        <f>IF(N501="nulová",J501,0)</f>
        <v>0</v>
      </c>
      <c r="BJ501" s="16" t="s">
        <v>78</v>
      </c>
      <c r="BK501" s="219">
        <f>ROUND(I501*H501,2)</f>
        <v>0</v>
      </c>
      <c r="BL501" s="16" t="s">
        <v>208</v>
      </c>
      <c r="BM501" s="218" t="s">
        <v>901</v>
      </c>
    </row>
    <row r="502" s="13" customFormat="1">
      <c r="A502" s="13"/>
      <c r="B502" s="225"/>
      <c r="C502" s="226"/>
      <c r="D502" s="227" t="s">
        <v>135</v>
      </c>
      <c r="E502" s="228" t="s">
        <v>19</v>
      </c>
      <c r="F502" s="229" t="s">
        <v>902</v>
      </c>
      <c r="G502" s="226"/>
      <c r="H502" s="230">
        <v>41</v>
      </c>
      <c r="I502" s="231"/>
      <c r="J502" s="226"/>
      <c r="K502" s="226"/>
      <c r="L502" s="232"/>
      <c r="M502" s="233"/>
      <c r="N502" s="234"/>
      <c r="O502" s="234"/>
      <c r="P502" s="234"/>
      <c r="Q502" s="234"/>
      <c r="R502" s="234"/>
      <c r="S502" s="234"/>
      <c r="T502" s="235"/>
      <c r="U502" s="13"/>
      <c r="V502" s="13"/>
      <c r="W502" s="13"/>
      <c r="X502" s="13"/>
      <c r="Y502" s="13"/>
      <c r="Z502" s="13"/>
      <c r="AA502" s="13"/>
      <c r="AB502" s="13"/>
      <c r="AC502" s="13"/>
      <c r="AD502" s="13"/>
      <c r="AE502" s="13"/>
      <c r="AT502" s="236" t="s">
        <v>135</v>
      </c>
      <c r="AU502" s="236" t="s">
        <v>80</v>
      </c>
      <c r="AV502" s="13" t="s">
        <v>80</v>
      </c>
      <c r="AW502" s="13" t="s">
        <v>33</v>
      </c>
      <c r="AX502" s="13" t="s">
        <v>78</v>
      </c>
      <c r="AY502" s="236" t="s">
        <v>124</v>
      </c>
    </row>
    <row r="503" s="2" customFormat="1" ht="16.5" customHeight="1">
      <c r="A503" s="37"/>
      <c r="B503" s="38"/>
      <c r="C503" s="237" t="s">
        <v>903</v>
      </c>
      <c r="D503" s="237" t="s">
        <v>174</v>
      </c>
      <c r="E503" s="238" t="s">
        <v>904</v>
      </c>
      <c r="F503" s="239" t="s">
        <v>905</v>
      </c>
      <c r="G503" s="240" t="s">
        <v>192</v>
      </c>
      <c r="H503" s="241">
        <v>1</v>
      </c>
      <c r="I503" s="242"/>
      <c r="J503" s="243">
        <f>ROUND(I503*H503,2)</f>
        <v>0</v>
      </c>
      <c r="K503" s="239" t="s">
        <v>130</v>
      </c>
      <c r="L503" s="244"/>
      <c r="M503" s="245" t="s">
        <v>19</v>
      </c>
      <c r="N503" s="246" t="s">
        <v>43</v>
      </c>
      <c r="O503" s="83"/>
      <c r="P503" s="216">
        <f>O503*H503</f>
        <v>0</v>
      </c>
      <c r="Q503" s="216">
        <v>0.0018</v>
      </c>
      <c r="R503" s="216">
        <f>Q503*H503</f>
        <v>0.0018</v>
      </c>
      <c r="S503" s="216">
        <v>0</v>
      </c>
      <c r="T503" s="217">
        <f>S503*H503</f>
        <v>0</v>
      </c>
      <c r="U503" s="37"/>
      <c r="V503" s="37"/>
      <c r="W503" s="37"/>
      <c r="X503" s="37"/>
      <c r="Y503" s="37"/>
      <c r="Z503" s="37"/>
      <c r="AA503" s="37"/>
      <c r="AB503" s="37"/>
      <c r="AC503" s="37"/>
      <c r="AD503" s="37"/>
      <c r="AE503" s="37"/>
      <c r="AR503" s="218" t="s">
        <v>295</v>
      </c>
      <c r="AT503" s="218" t="s">
        <v>174</v>
      </c>
      <c r="AU503" s="218" t="s">
        <v>80</v>
      </c>
      <c r="AY503" s="16" t="s">
        <v>124</v>
      </c>
      <c r="BE503" s="219">
        <f>IF(N503="základní",J503,0)</f>
        <v>0</v>
      </c>
      <c r="BF503" s="219">
        <f>IF(N503="snížená",J503,0)</f>
        <v>0</v>
      </c>
      <c r="BG503" s="219">
        <f>IF(N503="zákl. přenesená",J503,0)</f>
        <v>0</v>
      </c>
      <c r="BH503" s="219">
        <f>IF(N503="sníž. přenesená",J503,0)</f>
        <v>0</v>
      </c>
      <c r="BI503" s="219">
        <f>IF(N503="nulová",J503,0)</f>
        <v>0</v>
      </c>
      <c r="BJ503" s="16" t="s">
        <v>78</v>
      </c>
      <c r="BK503" s="219">
        <f>ROUND(I503*H503,2)</f>
        <v>0</v>
      </c>
      <c r="BL503" s="16" t="s">
        <v>208</v>
      </c>
      <c r="BM503" s="218" t="s">
        <v>906</v>
      </c>
    </row>
    <row r="504" s="13" customFormat="1">
      <c r="A504" s="13"/>
      <c r="B504" s="225"/>
      <c r="C504" s="226"/>
      <c r="D504" s="227" t="s">
        <v>135</v>
      </c>
      <c r="E504" s="228" t="s">
        <v>19</v>
      </c>
      <c r="F504" s="229" t="s">
        <v>78</v>
      </c>
      <c r="G504" s="226"/>
      <c r="H504" s="230">
        <v>1</v>
      </c>
      <c r="I504" s="231"/>
      <c r="J504" s="226"/>
      <c r="K504" s="226"/>
      <c r="L504" s="232"/>
      <c r="M504" s="233"/>
      <c r="N504" s="234"/>
      <c r="O504" s="234"/>
      <c r="P504" s="234"/>
      <c r="Q504" s="234"/>
      <c r="R504" s="234"/>
      <c r="S504" s="234"/>
      <c r="T504" s="235"/>
      <c r="U504" s="13"/>
      <c r="V504" s="13"/>
      <c r="W504" s="13"/>
      <c r="X504" s="13"/>
      <c r="Y504" s="13"/>
      <c r="Z504" s="13"/>
      <c r="AA504" s="13"/>
      <c r="AB504" s="13"/>
      <c r="AC504" s="13"/>
      <c r="AD504" s="13"/>
      <c r="AE504" s="13"/>
      <c r="AT504" s="236" t="s">
        <v>135</v>
      </c>
      <c r="AU504" s="236" t="s">
        <v>80</v>
      </c>
      <c r="AV504" s="13" t="s">
        <v>80</v>
      </c>
      <c r="AW504" s="13" t="s">
        <v>33</v>
      </c>
      <c r="AX504" s="13" t="s">
        <v>78</v>
      </c>
      <c r="AY504" s="236" t="s">
        <v>124</v>
      </c>
    </row>
    <row r="505" s="2" customFormat="1" ht="16.5" customHeight="1">
      <c r="A505" s="37"/>
      <c r="B505" s="38"/>
      <c r="C505" s="207" t="s">
        <v>425</v>
      </c>
      <c r="D505" s="207" t="s">
        <v>126</v>
      </c>
      <c r="E505" s="208" t="s">
        <v>907</v>
      </c>
      <c r="F505" s="209" t="s">
        <v>908</v>
      </c>
      <c r="G505" s="210" t="s">
        <v>192</v>
      </c>
      <c r="H505" s="211">
        <v>42</v>
      </c>
      <c r="I505" s="212"/>
      <c r="J505" s="213">
        <f>ROUND(I505*H505,2)</f>
        <v>0</v>
      </c>
      <c r="K505" s="209" t="s">
        <v>130</v>
      </c>
      <c r="L505" s="43"/>
      <c r="M505" s="214" t="s">
        <v>19</v>
      </c>
      <c r="N505" s="215" t="s">
        <v>43</v>
      </c>
      <c r="O505" s="83"/>
      <c r="P505" s="216">
        <f>O505*H505</f>
        <v>0</v>
      </c>
      <c r="Q505" s="216">
        <v>0.00024000000000000001</v>
      </c>
      <c r="R505" s="216">
        <f>Q505*H505</f>
        <v>0.01008</v>
      </c>
      <c r="S505" s="216">
        <v>0</v>
      </c>
      <c r="T505" s="217">
        <f>S505*H505</f>
        <v>0</v>
      </c>
      <c r="U505" s="37"/>
      <c r="V505" s="37"/>
      <c r="W505" s="37"/>
      <c r="X505" s="37"/>
      <c r="Y505" s="37"/>
      <c r="Z505" s="37"/>
      <c r="AA505" s="37"/>
      <c r="AB505" s="37"/>
      <c r="AC505" s="37"/>
      <c r="AD505" s="37"/>
      <c r="AE505" s="37"/>
      <c r="AR505" s="218" t="s">
        <v>208</v>
      </c>
      <c r="AT505" s="218" t="s">
        <v>126</v>
      </c>
      <c r="AU505" s="218" t="s">
        <v>80</v>
      </c>
      <c r="AY505" s="16" t="s">
        <v>124</v>
      </c>
      <c r="BE505" s="219">
        <f>IF(N505="základní",J505,0)</f>
        <v>0</v>
      </c>
      <c r="BF505" s="219">
        <f>IF(N505="snížená",J505,0)</f>
        <v>0</v>
      </c>
      <c r="BG505" s="219">
        <f>IF(N505="zákl. přenesená",J505,0)</f>
        <v>0</v>
      </c>
      <c r="BH505" s="219">
        <f>IF(N505="sníž. přenesená",J505,0)</f>
        <v>0</v>
      </c>
      <c r="BI505" s="219">
        <f>IF(N505="nulová",J505,0)</f>
        <v>0</v>
      </c>
      <c r="BJ505" s="16" t="s">
        <v>78</v>
      </c>
      <c r="BK505" s="219">
        <f>ROUND(I505*H505,2)</f>
        <v>0</v>
      </c>
      <c r="BL505" s="16" t="s">
        <v>208</v>
      </c>
      <c r="BM505" s="218" t="s">
        <v>909</v>
      </c>
    </row>
    <row r="506" s="2" customFormat="1">
      <c r="A506" s="37"/>
      <c r="B506" s="38"/>
      <c r="C506" s="39"/>
      <c r="D506" s="220" t="s">
        <v>133</v>
      </c>
      <c r="E506" s="39"/>
      <c r="F506" s="221" t="s">
        <v>910</v>
      </c>
      <c r="G506" s="39"/>
      <c r="H506" s="39"/>
      <c r="I506" s="222"/>
      <c r="J506" s="39"/>
      <c r="K506" s="39"/>
      <c r="L506" s="43"/>
      <c r="M506" s="223"/>
      <c r="N506" s="224"/>
      <c r="O506" s="83"/>
      <c r="P506" s="83"/>
      <c r="Q506" s="83"/>
      <c r="R506" s="83"/>
      <c r="S506" s="83"/>
      <c r="T506" s="84"/>
      <c r="U506" s="37"/>
      <c r="V506" s="37"/>
      <c r="W506" s="37"/>
      <c r="X506" s="37"/>
      <c r="Y506" s="37"/>
      <c r="Z506" s="37"/>
      <c r="AA506" s="37"/>
      <c r="AB506" s="37"/>
      <c r="AC506" s="37"/>
      <c r="AD506" s="37"/>
      <c r="AE506" s="37"/>
      <c r="AT506" s="16" t="s">
        <v>133</v>
      </c>
      <c r="AU506" s="16" t="s">
        <v>80</v>
      </c>
    </row>
    <row r="507" s="13" customFormat="1">
      <c r="A507" s="13"/>
      <c r="B507" s="225"/>
      <c r="C507" s="226"/>
      <c r="D507" s="227" t="s">
        <v>135</v>
      </c>
      <c r="E507" s="228" t="s">
        <v>19</v>
      </c>
      <c r="F507" s="229" t="s">
        <v>911</v>
      </c>
      <c r="G507" s="226"/>
      <c r="H507" s="230">
        <v>42</v>
      </c>
      <c r="I507" s="231"/>
      <c r="J507" s="226"/>
      <c r="K507" s="226"/>
      <c r="L507" s="232"/>
      <c r="M507" s="233"/>
      <c r="N507" s="234"/>
      <c r="O507" s="234"/>
      <c r="P507" s="234"/>
      <c r="Q507" s="234"/>
      <c r="R507" s="234"/>
      <c r="S507" s="234"/>
      <c r="T507" s="235"/>
      <c r="U507" s="13"/>
      <c r="V507" s="13"/>
      <c r="W507" s="13"/>
      <c r="X507" s="13"/>
      <c r="Y507" s="13"/>
      <c r="Z507" s="13"/>
      <c r="AA507" s="13"/>
      <c r="AB507" s="13"/>
      <c r="AC507" s="13"/>
      <c r="AD507" s="13"/>
      <c r="AE507" s="13"/>
      <c r="AT507" s="236" t="s">
        <v>135</v>
      </c>
      <c r="AU507" s="236" t="s">
        <v>80</v>
      </c>
      <c r="AV507" s="13" t="s">
        <v>80</v>
      </c>
      <c r="AW507" s="13" t="s">
        <v>33</v>
      </c>
      <c r="AX507" s="13" t="s">
        <v>78</v>
      </c>
      <c r="AY507" s="236" t="s">
        <v>124</v>
      </c>
    </row>
    <row r="508" s="2" customFormat="1" ht="16.5" customHeight="1">
      <c r="A508" s="37"/>
      <c r="B508" s="38"/>
      <c r="C508" s="237" t="s">
        <v>912</v>
      </c>
      <c r="D508" s="237" t="s">
        <v>174</v>
      </c>
      <c r="E508" s="238" t="s">
        <v>913</v>
      </c>
      <c r="F508" s="239" t="s">
        <v>914</v>
      </c>
      <c r="G508" s="240" t="s">
        <v>192</v>
      </c>
      <c r="H508" s="241">
        <v>2</v>
      </c>
      <c r="I508" s="242"/>
      <c r="J508" s="243">
        <f>ROUND(I508*H508,2)</f>
        <v>0</v>
      </c>
      <c r="K508" s="239" t="s">
        <v>130</v>
      </c>
      <c r="L508" s="244"/>
      <c r="M508" s="245" t="s">
        <v>19</v>
      </c>
      <c r="N508" s="246" t="s">
        <v>43</v>
      </c>
      <c r="O508" s="83"/>
      <c r="P508" s="216">
        <f>O508*H508</f>
        <v>0</v>
      </c>
      <c r="Q508" s="216">
        <v>0.00075000000000000002</v>
      </c>
      <c r="R508" s="216">
        <f>Q508*H508</f>
        <v>0.0015</v>
      </c>
      <c r="S508" s="216">
        <v>0</v>
      </c>
      <c r="T508" s="217">
        <f>S508*H508</f>
        <v>0</v>
      </c>
      <c r="U508" s="37"/>
      <c r="V508" s="37"/>
      <c r="W508" s="37"/>
      <c r="X508" s="37"/>
      <c r="Y508" s="37"/>
      <c r="Z508" s="37"/>
      <c r="AA508" s="37"/>
      <c r="AB508" s="37"/>
      <c r="AC508" s="37"/>
      <c r="AD508" s="37"/>
      <c r="AE508" s="37"/>
      <c r="AR508" s="218" t="s">
        <v>295</v>
      </c>
      <c r="AT508" s="218" t="s">
        <v>174</v>
      </c>
      <c r="AU508" s="218" t="s">
        <v>80</v>
      </c>
      <c r="AY508" s="16" t="s">
        <v>124</v>
      </c>
      <c r="BE508" s="219">
        <f>IF(N508="základní",J508,0)</f>
        <v>0</v>
      </c>
      <c r="BF508" s="219">
        <f>IF(N508="snížená",J508,0)</f>
        <v>0</v>
      </c>
      <c r="BG508" s="219">
        <f>IF(N508="zákl. přenesená",J508,0)</f>
        <v>0</v>
      </c>
      <c r="BH508" s="219">
        <f>IF(N508="sníž. přenesená",J508,0)</f>
        <v>0</v>
      </c>
      <c r="BI508" s="219">
        <f>IF(N508="nulová",J508,0)</f>
        <v>0</v>
      </c>
      <c r="BJ508" s="16" t="s">
        <v>78</v>
      </c>
      <c r="BK508" s="219">
        <f>ROUND(I508*H508,2)</f>
        <v>0</v>
      </c>
      <c r="BL508" s="16" t="s">
        <v>208</v>
      </c>
      <c r="BM508" s="218" t="s">
        <v>915</v>
      </c>
    </row>
    <row r="509" s="13" customFormat="1">
      <c r="A509" s="13"/>
      <c r="B509" s="225"/>
      <c r="C509" s="226"/>
      <c r="D509" s="227" t="s">
        <v>135</v>
      </c>
      <c r="E509" s="228" t="s">
        <v>19</v>
      </c>
      <c r="F509" s="229" t="s">
        <v>80</v>
      </c>
      <c r="G509" s="226"/>
      <c r="H509" s="230">
        <v>2</v>
      </c>
      <c r="I509" s="231"/>
      <c r="J509" s="226"/>
      <c r="K509" s="226"/>
      <c r="L509" s="232"/>
      <c r="M509" s="233"/>
      <c r="N509" s="234"/>
      <c r="O509" s="234"/>
      <c r="P509" s="234"/>
      <c r="Q509" s="234"/>
      <c r="R509" s="234"/>
      <c r="S509" s="234"/>
      <c r="T509" s="235"/>
      <c r="U509" s="13"/>
      <c r="V509" s="13"/>
      <c r="W509" s="13"/>
      <c r="X509" s="13"/>
      <c r="Y509" s="13"/>
      <c r="Z509" s="13"/>
      <c r="AA509" s="13"/>
      <c r="AB509" s="13"/>
      <c r="AC509" s="13"/>
      <c r="AD509" s="13"/>
      <c r="AE509" s="13"/>
      <c r="AT509" s="236" t="s">
        <v>135</v>
      </c>
      <c r="AU509" s="236" t="s">
        <v>80</v>
      </c>
      <c r="AV509" s="13" t="s">
        <v>80</v>
      </c>
      <c r="AW509" s="13" t="s">
        <v>33</v>
      </c>
      <c r="AX509" s="13" t="s">
        <v>78</v>
      </c>
      <c r="AY509" s="236" t="s">
        <v>124</v>
      </c>
    </row>
    <row r="510" s="2" customFormat="1" ht="16.5" customHeight="1">
      <c r="A510" s="37"/>
      <c r="B510" s="38"/>
      <c r="C510" s="237" t="s">
        <v>916</v>
      </c>
      <c r="D510" s="237" t="s">
        <v>174</v>
      </c>
      <c r="E510" s="238" t="s">
        <v>917</v>
      </c>
      <c r="F510" s="239" t="s">
        <v>918</v>
      </c>
      <c r="G510" s="240" t="s">
        <v>192</v>
      </c>
      <c r="H510" s="241">
        <v>42</v>
      </c>
      <c r="I510" s="242"/>
      <c r="J510" s="243">
        <f>ROUND(I510*H510,2)</f>
        <v>0</v>
      </c>
      <c r="K510" s="239" t="s">
        <v>130</v>
      </c>
      <c r="L510" s="244"/>
      <c r="M510" s="245" t="s">
        <v>19</v>
      </c>
      <c r="N510" s="246" t="s">
        <v>43</v>
      </c>
      <c r="O510" s="83"/>
      <c r="P510" s="216">
        <f>O510*H510</f>
        <v>0</v>
      </c>
      <c r="Q510" s="216">
        <v>0.00050000000000000001</v>
      </c>
      <c r="R510" s="216">
        <f>Q510*H510</f>
        <v>0.021000000000000001</v>
      </c>
      <c r="S510" s="216">
        <v>0</v>
      </c>
      <c r="T510" s="217">
        <f>S510*H510</f>
        <v>0</v>
      </c>
      <c r="U510" s="37"/>
      <c r="V510" s="37"/>
      <c r="W510" s="37"/>
      <c r="X510" s="37"/>
      <c r="Y510" s="37"/>
      <c r="Z510" s="37"/>
      <c r="AA510" s="37"/>
      <c r="AB510" s="37"/>
      <c r="AC510" s="37"/>
      <c r="AD510" s="37"/>
      <c r="AE510" s="37"/>
      <c r="AR510" s="218" t="s">
        <v>295</v>
      </c>
      <c r="AT510" s="218" t="s">
        <v>174</v>
      </c>
      <c r="AU510" s="218" t="s">
        <v>80</v>
      </c>
      <c r="AY510" s="16" t="s">
        <v>124</v>
      </c>
      <c r="BE510" s="219">
        <f>IF(N510="základní",J510,0)</f>
        <v>0</v>
      </c>
      <c r="BF510" s="219">
        <f>IF(N510="snížená",J510,0)</f>
        <v>0</v>
      </c>
      <c r="BG510" s="219">
        <f>IF(N510="zákl. přenesená",J510,0)</f>
        <v>0</v>
      </c>
      <c r="BH510" s="219">
        <f>IF(N510="sníž. přenesená",J510,0)</f>
        <v>0</v>
      </c>
      <c r="BI510" s="219">
        <f>IF(N510="nulová",J510,0)</f>
        <v>0</v>
      </c>
      <c r="BJ510" s="16" t="s">
        <v>78</v>
      </c>
      <c r="BK510" s="219">
        <f>ROUND(I510*H510,2)</f>
        <v>0</v>
      </c>
      <c r="BL510" s="16" t="s">
        <v>208</v>
      </c>
      <c r="BM510" s="218" t="s">
        <v>919</v>
      </c>
    </row>
    <row r="511" s="13" customFormat="1">
      <c r="A511" s="13"/>
      <c r="B511" s="225"/>
      <c r="C511" s="226"/>
      <c r="D511" s="227" t="s">
        <v>135</v>
      </c>
      <c r="E511" s="228" t="s">
        <v>19</v>
      </c>
      <c r="F511" s="229" t="s">
        <v>871</v>
      </c>
      <c r="G511" s="226"/>
      <c r="H511" s="230">
        <v>42</v>
      </c>
      <c r="I511" s="231"/>
      <c r="J511" s="226"/>
      <c r="K511" s="226"/>
      <c r="L511" s="232"/>
      <c r="M511" s="233"/>
      <c r="N511" s="234"/>
      <c r="O511" s="234"/>
      <c r="P511" s="234"/>
      <c r="Q511" s="234"/>
      <c r="R511" s="234"/>
      <c r="S511" s="234"/>
      <c r="T511" s="235"/>
      <c r="U511" s="13"/>
      <c r="V511" s="13"/>
      <c r="W511" s="13"/>
      <c r="X511" s="13"/>
      <c r="Y511" s="13"/>
      <c r="Z511" s="13"/>
      <c r="AA511" s="13"/>
      <c r="AB511" s="13"/>
      <c r="AC511" s="13"/>
      <c r="AD511" s="13"/>
      <c r="AE511" s="13"/>
      <c r="AT511" s="236" t="s">
        <v>135</v>
      </c>
      <c r="AU511" s="236" t="s">
        <v>80</v>
      </c>
      <c r="AV511" s="13" t="s">
        <v>80</v>
      </c>
      <c r="AW511" s="13" t="s">
        <v>33</v>
      </c>
      <c r="AX511" s="13" t="s">
        <v>78</v>
      </c>
      <c r="AY511" s="236" t="s">
        <v>124</v>
      </c>
    </row>
    <row r="512" s="2" customFormat="1" ht="16.5" customHeight="1">
      <c r="A512" s="37"/>
      <c r="B512" s="38"/>
      <c r="C512" s="237" t="s">
        <v>920</v>
      </c>
      <c r="D512" s="237" t="s">
        <v>174</v>
      </c>
      <c r="E512" s="238" t="s">
        <v>921</v>
      </c>
      <c r="F512" s="239" t="s">
        <v>922</v>
      </c>
      <c r="G512" s="240" t="s">
        <v>192</v>
      </c>
      <c r="H512" s="241">
        <v>42</v>
      </c>
      <c r="I512" s="242"/>
      <c r="J512" s="243">
        <f>ROUND(I512*H512,2)</f>
        <v>0</v>
      </c>
      <c r="K512" s="239" t="s">
        <v>130</v>
      </c>
      <c r="L512" s="244"/>
      <c r="M512" s="245" t="s">
        <v>19</v>
      </c>
      <c r="N512" s="246" t="s">
        <v>43</v>
      </c>
      <c r="O512" s="83"/>
      <c r="P512" s="216">
        <f>O512*H512</f>
        <v>0</v>
      </c>
      <c r="Q512" s="216">
        <v>0.00050000000000000001</v>
      </c>
      <c r="R512" s="216">
        <f>Q512*H512</f>
        <v>0.021000000000000001</v>
      </c>
      <c r="S512" s="216">
        <v>0</v>
      </c>
      <c r="T512" s="217">
        <f>S512*H512</f>
        <v>0</v>
      </c>
      <c r="U512" s="37"/>
      <c r="V512" s="37"/>
      <c r="W512" s="37"/>
      <c r="X512" s="37"/>
      <c r="Y512" s="37"/>
      <c r="Z512" s="37"/>
      <c r="AA512" s="37"/>
      <c r="AB512" s="37"/>
      <c r="AC512" s="37"/>
      <c r="AD512" s="37"/>
      <c r="AE512" s="37"/>
      <c r="AR512" s="218" t="s">
        <v>295</v>
      </c>
      <c r="AT512" s="218" t="s">
        <v>174</v>
      </c>
      <c r="AU512" s="218" t="s">
        <v>80</v>
      </c>
      <c r="AY512" s="16" t="s">
        <v>124</v>
      </c>
      <c r="BE512" s="219">
        <f>IF(N512="základní",J512,0)</f>
        <v>0</v>
      </c>
      <c r="BF512" s="219">
        <f>IF(N512="snížená",J512,0)</f>
        <v>0</v>
      </c>
      <c r="BG512" s="219">
        <f>IF(N512="zákl. přenesená",J512,0)</f>
        <v>0</v>
      </c>
      <c r="BH512" s="219">
        <f>IF(N512="sníž. přenesená",J512,0)</f>
        <v>0</v>
      </c>
      <c r="BI512" s="219">
        <f>IF(N512="nulová",J512,0)</f>
        <v>0</v>
      </c>
      <c r="BJ512" s="16" t="s">
        <v>78</v>
      </c>
      <c r="BK512" s="219">
        <f>ROUND(I512*H512,2)</f>
        <v>0</v>
      </c>
      <c r="BL512" s="16" t="s">
        <v>208</v>
      </c>
      <c r="BM512" s="218" t="s">
        <v>923</v>
      </c>
    </row>
    <row r="513" s="13" customFormat="1">
      <c r="A513" s="13"/>
      <c r="B513" s="225"/>
      <c r="C513" s="226"/>
      <c r="D513" s="227" t="s">
        <v>135</v>
      </c>
      <c r="E513" s="228" t="s">
        <v>19</v>
      </c>
      <c r="F513" s="229" t="s">
        <v>871</v>
      </c>
      <c r="G513" s="226"/>
      <c r="H513" s="230">
        <v>42</v>
      </c>
      <c r="I513" s="231"/>
      <c r="J513" s="226"/>
      <c r="K513" s="226"/>
      <c r="L513" s="232"/>
      <c r="M513" s="233"/>
      <c r="N513" s="234"/>
      <c r="O513" s="234"/>
      <c r="P513" s="234"/>
      <c r="Q513" s="234"/>
      <c r="R513" s="234"/>
      <c r="S513" s="234"/>
      <c r="T513" s="235"/>
      <c r="U513" s="13"/>
      <c r="V513" s="13"/>
      <c r="W513" s="13"/>
      <c r="X513" s="13"/>
      <c r="Y513" s="13"/>
      <c r="Z513" s="13"/>
      <c r="AA513" s="13"/>
      <c r="AB513" s="13"/>
      <c r="AC513" s="13"/>
      <c r="AD513" s="13"/>
      <c r="AE513" s="13"/>
      <c r="AT513" s="236" t="s">
        <v>135</v>
      </c>
      <c r="AU513" s="236" t="s">
        <v>80</v>
      </c>
      <c r="AV513" s="13" t="s">
        <v>80</v>
      </c>
      <c r="AW513" s="13" t="s">
        <v>33</v>
      </c>
      <c r="AX513" s="13" t="s">
        <v>78</v>
      </c>
      <c r="AY513" s="236" t="s">
        <v>124</v>
      </c>
    </row>
    <row r="514" s="2" customFormat="1" ht="16.5" customHeight="1">
      <c r="A514" s="37"/>
      <c r="B514" s="38"/>
      <c r="C514" s="237" t="s">
        <v>924</v>
      </c>
      <c r="D514" s="237" t="s">
        <v>174</v>
      </c>
      <c r="E514" s="238" t="s">
        <v>925</v>
      </c>
      <c r="F514" s="239" t="s">
        <v>926</v>
      </c>
      <c r="G514" s="240" t="s">
        <v>192</v>
      </c>
      <c r="H514" s="241">
        <v>42</v>
      </c>
      <c r="I514" s="242"/>
      <c r="J514" s="243">
        <f>ROUND(I514*H514,2)</f>
        <v>0</v>
      </c>
      <c r="K514" s="239" t="s">
        <v>130</v>
      </c>
      <c r="L514" s="244"/>
      <c r="M514" s="245" t="s">
        <v>19</v>
      </c>
      <c r="N514" s="246" t="s">
        <v>43</v>
      </c>
      <c r="O514" s="83"/>
      <c r="P514" s="216">
        <f>O514*H514</f>
        <v>0</v>
      </c>
      <c r="Q514" s="216">
        <v>0.00080000000000000004</v>
      </c>
      <c r="R514" s="216">
        <f>Q514*H514</f>
        <v>0.033600000000000005</v>
      </c>
      <c r="S514" s="216">
        <v>0</v>
      </c>
      <c r="T514" s="217">
        <f>S514*H514</f>
        <v>0</v>
      </c>
      <c r="U514" s="37"/>
      <c r="V514" s="37"/>
      <c r="W514" s="37"/>
      <c r="X514" s="37"/>
      <c r="Y514" s="37"/>
      <c r="Z514" s="37"/>
      <c r="AA514" s="37"/>
      <c r="AB514" s="37"/>
      <c r="AC514" s="37"/>
      <c r="AD514" s="37"/>
      <c r="AE514" s="37"/>
      <c r="AR514" s="218" t="s">
        <v>295</v>
      </c>
      <c r="AT514" s="218" t="s">
        <v>174</v>
      </c>
      <c r="AU514" s="218" t="s">
        <v>80</v>
      </c>
      <c r="AY514" s="16" t="s">
        <v>124</v>
      </c>
      <c r="BE514" s="219">
        <f>IF(N514="základní",J514,0)</f>
        <v>0</v>
      </c>
      <c r="BF514" s="219">
        <f>IF(N514="snížená",J514,0)</f>
        <v>0</v>
      </c>
      <c r="BG514" s="219">
        <f>IF(N514="zákl. přenesená",J514,0)</f>
        <v>0</v>
      </c>
      <c r="BH514" s="219">
        <f>IF(N514="sníž. přenesená",J514,0)</f>
        <v>0</v>
      </c>
      <c r="BI514" s="219">
        <f>IF(N514="nulová",J514,0)</f>
        <v>0</v>
      </c>
      <c r="BJ514" s="16" t="s">
        <v>78</v>
      </c>
      <c r="BK514" s="219">
        <f>ROUND(I514*H514,2)</f>
        <v>0</v>
      </c>
      <c r="BL514" s="16" t="s">
        <v>208</v>
      </c>
      <c r="BM514" s="218" t="s">
        <v>927</v>
      </c>
    </row>
    <row r="515" s="13" customFormat="1">
      <c r="A515" s="13"/>
      <c r="B515" s="225"/>
      <c r="C515" s="226"/>
      <c r="D515" s="227" t="s">
        <v>135</v>
      </c>
      <c r="E515" s="228" t="s">
        <v>19</v>
      </c>
      <c r="F515" s="229" t="s">
        <v>871</v>
      </c>
      <c r="G515" s="226"/>
      <c r="H515" s="230">
        <v>42</v>
      </c>
      <c r="I515" s="231"/>
      <c r="J515" s="226"/>
      <c r="K515" s="226"/>
      <c r="L515" s="232"/>
      <c r="M515" s="233"/>
      <c r="N515" s="234"/>
      <c r="O515" s="234"/>
      <c r="P515" s="234"/>
      <c r="Q515" s="234"/>
      <c r="R515" s="234"/>
      <c r="S515" s="234"/>
      <c r="T515" s="235"/>
      <c r="U515" s="13"/>
      <c r="V515" s="13"/>
      <c r="W515" s="13"/>
      <c r="X515" s="13"/>
      <c r="Y515" s="13"/>
      <c r="Z515" s="13"/>
      <c r="AA515" s="13"/>
      <c r="AB515" s="13"/>
      <c r="AC515" s="13"/>
      <c r="AD515" s="13"/>
      <c r="AE515" s="13"/>
      <c r="AT515" s="236" t="s">
        <v>135</v>
      </c>
      <c r="AU515" s="236" t="s">
        <v>80</v>
      </c>
      <c r="AV515" s="13" t="s">
        <v>80</v>
      </c>
      <c r="AW515" s="13" t="s">
        <v>33</v>
      </c>
      <c r="AX515" s="13" t="s">
        <v>78</v>
      </c>
      <c r="AY515" s="236" t="s">
        <v>124</v>
      </c>
    </row>
    <row r="516" s="2" customFormat="1" ht="16.5" customHeight="1">
      <c r="A516" s="37"/>
      <c r="B516" s="38"/>
      <c r="C516" s="237" t="s">
        <v>928</v>
      </c>
      <c r="D516" s="237" t="s">
        <v>174</v>
      </c>
      <c r="E516" s="238" t="s">
        <v>929</v>
      </c>
      <c r="F516" s="239" t="s">
        <v>930</v>
      </c>
      <c r="G516" s="240" t="s">
        <v>236</v>
      </c>
      <c r="H516" s="241">
        <v>16.399999999999999</v>
      </c>
      <c r="I516" s="242"/>
      <c r="J516" s="243">
        <f>ROUND(I516*H516,2)</f>
        <v>0</v>
      </c>
      <c r="K516" s="239" t="s">
        <v>130</v>
      </c>
      <c r="L516" s="244"/>
      <c r="M516" s="245" t="s">
        <v>19</v>
      </c>
      <c r="N516" s="246" t="s">
        <v>43</v>
      </c>
      <c r="O516" s="83"/>
      <c r="P516" s="216">
        <f>O516*H516</f>
        <v>0</v>
      </c>
      <c r="Q516" s="216">
        <v>0.01</v>
      </c>
      <c r="R516" s="216">
        <f>Q516*H516</f>
        <v>0.16399999999999998</v>
      </c>
      <c r="S516" s="216">
        <v>0</v>
      </c>
      <c r="T516" s="217">
        <f>S516*H516</f>
        <v>0</v>
      </c>
      <c r="U516" s="37"/>
      <c r="V516" s="37"/>
      <c r="W516" s="37"/>
      <c r="X516" s="37"/>
      <c r="Y516" s="37"/>
      <c r="Z516" s="37"/>
      <c r="AA516" s="37"/>
      <c r="AB516" s="37"/>
      <c r="AC516" s="37"/>
      <c r="AD516" s="37"/>
      <c r="AE516" s="37"/>
      <c r="AR516" s="218" t="s">
        <v>295</v>
      </c>
      <c r="AT516" s="218" t="s">
        <v>174</v>
      </c>
      <c r="AU516" s="218" t="s">
        <v>80</v>
      </c>
      <c r="AY516" s="16" t="s">
        <v>124</v>
      </c>
      <c r="BE516" s="219">
        <f>IF(N516="základní",J516,0)</f>
        <v>0</v>
      </c>
      <c r="BF516" s="219">
        <f>IF(N516="snížená",J516,0)</f>
        <v>0</v>
      </c>
      <c r="BG516" s="219">
        <f>IF(N516="zákl. přenesená",J516,0)</f>
        <v>0</v>
      </c>
      <c r="BH516" s="219">
        <f>IF(N516="sníž. přenesená",J516,0)</f>
        <v>0</v>
      </c>
      <c r="BI516" s="219">
        <f>IF(N516="nulová",J516,0)</f>
        <v>0</v>
      </c>
      <c r="BJ516" s="16" t="s">
        <v>78</v>
      </c>
      <c r="BK516" s="219">
        <f>ROUND(I516*H516,2)</f>
        <v>0</v>
      </c>
      <c r="BL516" s="16" t="s">
        <v>208</v>
      </c>
      <c r="BM516" s="218" t="s">
        <v>931</v>
      </c>
    </row>
    <row r="517" s="13" customFormat="1">
      <c r="A517" s="13"/>
      <c r="B517" s="225"/>
      <c r="C517" s="226"/>
      <c r="D517" s="227" t="s">
        <v>135</v>
      </c>
      <c r="E517" s="228" t="s">
        <v>19</v>
      </c>
      <c r="F517" s="229" t="s">
        <v>932</v>
      </c>
      <c r="G517" s="226"/>
      <c r="H517" s="230">
        <v>16.399999999999999</v>
      </c>
      <c r="I517" s="231"/>
      <c r="J517" s="226"/>
      <c r="K517" s="226"/>
      <c r="L517" s="232"/>
      <c r="M517" s="233"/>
      <c r="N517" s="234"/>
      <c r="O517" s="234"/>
      <c r="P517" s="234"/>
      <c r="Q517" s="234"/>
      <c r="R517" s="234"/>
      <c r="S517" s="234"/>
      <c r="T517" s="235"/>
      <c r="U517" s="13"/>
      <c r="V517" s="13"/>
      <c r="W517" s="13"/>
      <c r="X517" s="13"/>
      <c r="Y517" s="13"/>
      <c r="Z517" s="13"/>
      <c r="AA517" s="13"/>
      <c r="AB517" s="13"/>
      <c r="AC517" s="13"/>
      <c r="AD517" s="13"/>
      <c r="AE517" s="13"/>
      <c r="AT517" s="236" t="s">
        <v>135</v>
      </c>
      <c r="AU517" s="236" t="s">
        <v>80</v>
      </c>
      <c r="AV517" s="13" t="s">
        <v>80</v>
      </c>
      <c r="AW517" s="13" t="s">
        <v>33</v>
      </c>
      <c r="AX517" s="13" t="s">
        <v>78</v>
      </c>
      <c r="AY517" s="236" t="s">
        <v>124</v>
      </c>
    </row>
    <row r="518" s="2" customFormat="1" ht="16.5" customHeight="1">
      <c r="A518" s="37"/>
      <c r="B518" s="38"/>
      <c r="C518" s="237" t="s">
        <v>933</v>
      </c>
      <c r="D518" s="237" t="s">
        <v>174</v>
      </c>
      <c r="E518" s="238" t="s">
        <v>934</v>
      </c>
      <c r="F518" s="239" t="s">
        <v>935</v>
      </c>
      <c r="G518" s="240" t="s">
        <v>936</v>
      </c>
      <c r="H518" s="241">
        <v>1</v>
      </c>
      <c r="I518" s="242"/>
      <c r="J518" s="243">
        <f>ROUND(I518*H518,2)</f>
        <v>0</v>
      </c>
      <c r="K518" s="239" t="s">
        <v>130</v>
      </c>
      <c r="L518" s="244"/>
      <c r="M518" s="245" t="s">
        <v>19</v>
      </c>
      <c r="N518" s="246" t="s">
        <v>43</v>
      </c>
      <c r="O518" s="83"/>
      <c r="P518" s="216">
        <f>O518*H518</f>
        <v>0</v>
      </c>
      <c r="Q518" s="216">
        <v>0.0074999999999999997</v>
      </c>
      <c r="R518" s="216">
        <f>Q518*H518</f>
        <v>0.0074999999999999997</v>
      </c>
      <c r="S518" s="216">
        <v>0</v>
      </c>
      <c r="T518" s="217">
        <f>S518*H518</f>
        <v>0</v>
      </c>
      <c r="U518" s="37"/>
      <c r="V518" s="37"/>
      <c r="W518" s="37"/>
      <c r="X518" s="37"/>
      <c r="Y518" s="37"/>
      <c r="Z518" s="37"/>
      <c r="AA518" s="37"/>
      <c r="AB518" s="37"/>
      <c r="AC518" s="37"/>
      <c r="AD518" s="37"/>
      <c r="AE518" s="37"/>
      <c r="AR518" s="218" t="s">
        <v>295</v>
      </c>
      <c r="AT518" s="218" t="s">
        <v>174</v>
      </c>
      <c r="AU518" s="218" t="s">
        <v>80</v>
      </c>
      <c r="AY518" s="16" t="s">
        <v>124</v>
      </c>
      <c r="BE518" s="219">
        <f>IF(N518="základní",J518,0)</f>
        <v>0</v>
      </c>
      <c r="BF518" s="219">
        <f>IF(N518="snížená",J518,0)</f>
        <v>0</v>
      </c>
      <c r="BG518" s="219">
        <f>IF(N518="zákl. přenesená",J518,0)</f>
        <v>0</v>
      </c>
      <c r="BH518" s="219">
        <f>IF(N518="sníž. přenesená",J518,0)</f>
        <v>0</v>
      </c>
      <c r="BI518" s="219">
        <f>IF(N518="nulová",J518,0)</f>
        <v>0</v>
      </c>
      <c r="BJ518" s="16" t="s">
        <v>78</v>
      </c>
      <c r="BK518" s="219">
        <f>ROUND(I518*H518,2)</f>
        <v>0</v>
      </c>
      <c r="BL518" s="16" t="s">
        <v>208</v>
      </c>
      <c r="BM518" s="218" t="s">
        <v>937</v>
      </c>
    </row>
    <row r="519" s="13" customFormat="1">
      <c r="A519" s="13"/>
      <c r="B519" s="225"/>
      <c r="C519" s="226"/>
      <c r="D519" s="227" t="s">
        <v>135</v>
      </c>
      <c r="E519" s="228" t="s">
        <v>19</v>
      </c>
      <c r="F519" s="229" t="s">
        <v>78</v>
      </c>
      <c r="G519" s="226"/>
      <c r="H519" s="230">
        <v>1</v>
      </c>
      <c r="I519" s="231"/>
      <c r="J519" s="226"/>
      <c r="K519" s="226"/>
      <c r="L519" s="232"/>
      <c r="M519" s="233"/>
      <c r="N519" s="234"/>
      <c r="O519" s="234"/>
      <c r="P519" s="234"/>
      <c r="Q519" s="234"/>
      <c r="R519" s="234"/>
      <c r="S519" s="234"/>
      <c r="T519" s="235"/>
      <c r="U519" s="13"/>
      <c r="V519" s="13"/>
      <c r="W519" s="13"/>
      <c r="X519" s="13"/>
      <c r="Y519" s="13"/>
      <c r="Z519" s="13"/>
      <c r="AA519" s="13"/>
      <c r="AB519" s="13"/>
      <c r="AC519" s="13"/>
      <c r="AD519" s="13"/>
      <c r="AE519" s="13"/>
      <c r="AT519" s="236" t="s">
        <v>135</v>
      </c>
      <c r="AU519" s="236" t="s">
        <v>80</v>
      </c>
      <c r="AV519" s="13" t="s">
        <v>80</v>
      </c>
      <c r="AW519" s="13" t="s">
        <v>33</v>
      </c>
      <c r="AX519" s="13" t="s">
        <v>78</v>
      </c>
      <c r="AY519" s="236" t="s">
        <v>124</v>
      </c>
    </row>
    <row r="520" s="2" customFormat="1" ht="16.5" customHeight="1">
      <c r="A520" s="37"/>
      <c r="B520" s="38"/>
      <c r="C520" s="207" t="s">
        <v>938</v>
      </c>
      <c r="D520" s="207" t="s">
        <v>126</v>
      </c>
      <c r="E520" s="208" t="s">
        <v>939</v>
      </c>
      <c r="F520" s="209" t="s">
        <v>940</v>
      </c>
      <c r="G520" s="210" t="s">
        <v>768</v>
      </c>
      <c r="H520" s="211">
        <v>12</v>
      </c>
      <c r="I520" s="212"/>
      <c r="J520" s="213">
        <f>ROUND(I520*H520,2)</f>
        <v>0</v>
      </c>
      <c r="K520" s="209" t="s">
        <v>130</v>
      </c>
      <c r="L520" s="43"/>
      <c r="M520" s="214" t="s">
        <v>19</v>
      </c>
      <c r="N520" s="215" t="s">
        <v>43</v>
      </c>
      <c r="O520" s="83"/>
      <c r="P520" s="216">
        <f>O520*H520</f>
        <v>0</v>
      </c>
      <c r="Q520" s="216">
        <v>0.035029999999999999</v>
      </c>
      <c r="R520" s="216">
        <f>Q520*H520</f>
        <v>0.42035999999999996</v>
      </c>
      <c r="S520" s="216">
        <v>0</v>
      </c>
      <c r="T520" s="217">
        <f>S520*H520</f>
        <v>0</v>
      </c>
      <c r="U520" s="37"/>
      <c r="V520" s="37"/>
      <c r="W520" s="37"/>
      <c r="X520" s="37"/>
      <c r="Y520" s="37"/>
      <c r="Z520" s="37"/>
      <c r="AA520" s="37"/>
      <c r="AB520" s="37"/>
      <c r="AC520" s="37"/>
      <c r="AD520" s="37"/>
      <c r="AE520" s="37"/>
      <c r="AR520" s="218" t="s">
        <v>208</v>
      </c>
      <c r="AT520" s="218" t="s">
        <v>126</v>
      </c>
      <c r="AU520" s="218" t="s">
        <v>80</v>
      </c>
      <c r="AY520" s="16" t="s">
        <v>124</v>
      </c>
      <c r="BE520" s="219">
        <f>IF(N520="základní",J520,0)</f>
        <v>0</v>
      </c>
      <c r="BF520" s="219">
        <f>IF(N520="snížená",J520,0)</f>
        <v>0</v>
      </c>
      <c r="BG520" s="219">
        <f>IF(N520="zákl. přenesená",J520,0)</f>
        <v>0</v>
      </c>
      <c r="BH520" s="219">
        <f>IF(N520="sníž. přenesená",J520,0)</f>
        <v>0</v>
      </c>
      <c r="BI520" s="219">
        <f>IF(N520="nulová",J520,0)</f>
        <v>0</v>
      </c>
      <c r="BJ520" s="16" t="s">
        <v>78</v>
      </c>
      <c r="BK520" s="219">
        <f>ROUND(I520*H520,2)</f>
        <v>0</v>
      </c>
      <c r="BL520" s="16" t="s">
        <v>208</v>
      </c>
      <c r="BM520" s="218" t="s">
        <v>941</v>
      </c>
    </row>
    <row r="521" s="2" customFormat="1">
      <c r="A521" s="37"/>
      <c r="B521" s="38"/>
      <c r="C521" s="39"/>
      <c r="D521" s="220" t="s">
        <v>133</v>
      </c>
      <c r="E521" s="39"/>
      <c r="F521" s="221" t="s">
        <v>942</v>
      </c>
      <c r="G521" s="39"/>
      <c r="H521" s="39"/>
      <c r="I521" s="222"/>
      <c r="J521" s="39"/>
      <c r="K521" s="39"/>
      <c r="L521" s="43"/>
      <c r="M521" s="223"/>
      <c r="N521" s="224"/>
      <c r="O521" s="83"/>
      <c r="P521" s="83"/>
      <c r="Q521" s="83"/>
      <c r="R521" s="83"/>
      <c r="S521" s="83"/>
      <c r="T521" s="84"/>
      <c r="U521" s="37"/>
      <c r="V521" s="37"/>
      <c r="W521" s="37"/>
      <c r="X521" s="37"/>
      <c r="Y521" s="37"/>
      <c r="Z521" s="37"/>
      <c r="AA521" s="37"/>
      <c r="AB521" s="37"/>
      <c r="AC521" s="37"/>
      <c r="AD521" s="37"/>
      <c r="AE521" s="37"/>
      <c r="AT521" s="16" t="s">
        <v>133</v>
      </c>
      <c r="AU521" s="16" t="s">
        <v>80</v>
      </c>
    </row>
    <row r="522" s="13" customFormat="1">
      <c r="A522" s="13"/>
      <c r="B522" s="225"/>
      <c r="C522" s="226"/>
      <c r="D522" s="227" t="s">
        <v>135</v>
      </c>
      <c r="E522" s="228" t="s">
        <v>19</v>
      </c>
      <c r="F522" s="229" t="s">
        <v>189</v>
      </c>
      <c r="G522" s="226"/>
      <c r="H522" s="230">
        <v>12</v>
      </c>
      <c r="I522" s="231"/>
      <c r="J522" s="226"/>
      <c r="K522" s="226"/>
      <c r="L522" s="232"/>
      <c r="M522" s="233"/>
      <c r="N522" s="234"/>
      <c r="O522" s="234"/>
      <c r="P522" s="234"/>
      <c r="Q522" s="234"/>
      <c r="R522" s="234"/>
      <c r="S522" s="234"/>
      <c r="T522" s="235"/>
      <c r="U522" s="13"/>
      <c r="V522" s="13"/>
      <c r="W522" s="13"/>
      <c r="X522" s="13"/>
      <c r="Y522" s="13"/>
      <c r="Z522" s="13"/>
      <c r="AA522" s="13"/>
      <c r="AB522" s="13"/>
      <c r="AC522" s="13"/>
      <c r="AD522" s="13"/>
      <c r="AE522" s="13"/>
      <c r="AT522" s="236" t="s">
        <v>135</v>
      </c>
      <c r="AU522" s="236" t="s">
        <v>80</v>
      </c>
      <c r="AV522" s="13" t="s">
        <v>80</v>
      </c>
      <c r="AW522" s="13" t="s">
        <v>33</v>
      </c>
      <c r="AX522" s="13" t="s">
        <v>78</v>
      </c>
      <c r="AY522" s="236" t="s">
        <v>124</v>
      </c>
    </row>
    <row r="523" s="2" customFormat="1" ht="21.75" customHeight="1">
      <c r="A523" s="37"/>
      <c r="B523" s="38"/>
      <c r="C523" s="207" t="s">
        <v>943</v>
      </c>
      <c r="D523" s="207" t="s">
        <v>126</v>
      </c>
      <c r="E523" s="208" t="s">
        <v>944</v>
      </c>
      <c r="F523" s="209" t="s">
        <v>945</v>
      </c>
      <c r="G523" s="210" t="s">
        <v>768</v>
      </c>
      <c r="H523" s="211">
        <v>10</v>
      </c>
      <c r="I523" s="212"/>
      <c r="J523" s="213">
        <f>ROUND(I523*H523,2)</f>
        <v>0</v>
      </c>
      <c r="K523" s="209" t="s">
        <v>130</v>
      </c>
      <c r="L523" s="43"/>
      <c r="M523" s="214" t="s">
        <v>19</v>
      </c>
      <c r="N523" s="215" t="s">
        <v>43</v>
      </c>
      <c r="O523" s="83"/>
      <c r="P523" s="216">
        <f>O523*H523</f>
        <v>0</v>
      </c>
      <c r="Q523" s="216">
        <v>0.051409999999999997</v>
      </c>
      <c r="R523" s="216">
        <f>Q523*H523</f>
        <v>0.5141</v>
      </c>
      <c r="S523" s="216">
        <v>0</v>
      </c>
      <c r="T523" s="217">
        <f>S523*H523</f>
        <v>0</v>
      </c>
      <c r="U523" s="37"/>
      <c r="V523" s="37"/>
      <c r="W523" s="37"/>
      <c r="X523" s="37"/>
      <c r="Y523" s="37"/>
      <c r="Z523" s="37"/>
      <c r="AA523" s="37"/>
      <c r="AB523" s="37"/>
      <c r="AC523" s="37"/>
      <c r="AD523" s="37"/>
      <c r="AE523" s="37"/>
      <c r="AR523" s="218" t="s">
        <v>208</v>
      </c>
      <c r="AT523" s="218" t="s">
        <v>126</v>
      </c>
      <c r="AU523" s="218" t="s">
        <v>80</v>
      </c>
      <c r="AY523" s="16" t="s">
        <v>124</v>
      </c>
      <c r="BE523" s="219">
        <f>IF(N523="základní",J523,0)</f>
        <v>0</v>
      </c>
      <c r="BF523" s="219">
        <f>IF(N523="snížená",J523,0)</f>
        <v>0</v>
      </c>
      <c r="BG523" s="219">
        <f>IF(N523="zákl. přenesená",J523,0)</f>
        <v>0</v>
      </c>
      <c r="BH523" s="219">
        <f>IF(N523="sníž. přenesená",J523,0)</f>
        <v>0</v>
      </c>
      <c r="BI523" s="219">
        <f>IF(N523="nulová",J523,0)</f>
        <v>0</v>
      </c>
      <c r="BJ523" s="16" t="s">
        <v>78</v>
      </c>
      <c r="BK523" s="219">
        <f>ROUND(I523*H523,2)</f>
        <v>0</v>
      </c>
      <c r="BL523" s="16" t="s">
        <v>208</v>
      </c>
      <c r="BM523" s="218" t="s">
        <v>946</v>
      </c>
    </row>
    <row r="524" s="2" customFormat="1">
      <c r="A524" s="37"/>
      <c r="B524" s="38"/>
      <c r="C524" s="39"/>
      <c r="D524" s="220" t="s">
        <v>133</v>
      </c>
      <c r="E524" s="39"/>
      <c r="F524" s="221" t="s">
        <v>947</v>
      </c>
      <c r="G524" s="39"/>
      <c r="H524" s="39"/>
      <c r="I524" s="222"/>
      <c r="J524" s="39"/>
      <c r="K524" s="39"/>
      <c r="L524" s="43"/>
      <c r="M524" s="223"/>
      <c r="N524" s="224"/>
      <c r="O524" s="83"/>
      <c r="P524" s="83"/>
      <c r="Q524" s="83"/>
      <c r="R524" s="83"/>
      <c r="S524" s="83"/>
      <c r="T524" s="84"/>
      <c r="U524" s="37"/>
      <c r="V524" s="37"/>
      <c r="W524" s="37"/>
      <c r="X524" s="37"/>
      <c r="Y524" s="37"/>
      <c r="Z524" s="37"/>
      <c r="AA524" s="37"/>
      <c r="AB524" s="37"/>
      <c r="AC524" s="37"/>
      <c r="AD524" s="37"/>
      <c r="AE524" s="37"/>
      <c r="AT524" s="16" t="s">
        <v>133</v>
      </c>
      <c r="AU524" s="16" t="s">
        <v>80</v>
      </c>
    </row>
    <row r="525" s="13" customFormat="1">
      <c r="A525" s="13"/>
      <c r="B525" s="225"/>
      <c r="C525" s="226"/>
      <c r="D525" s="227" t="s">
        <v>135</v>
      </c>
      <c r="E525" s="228" t="s">
        <v>19</v>
      </c>
      <c r="F525" s="229" t="s">
        <v>179</v>
      </c>
      <c r="G525" s="226"/>
      <c r="H525" s="230">
        <v>10</v>
      </c>
      <c r="I525" s="231"/>
      <c r="J525" s="226"/>
      <c r="K525" s="226"/>
      <c r="L525" s="232"/>
      <c r="M525" s="233"/>
      <c r="N525" s="234"/>
      <c r="O525" s="234"/>
      <c r="P525" s="234"/>
      <c r="Q525" s="234"/>
      <c r="R525" s="234"/>
      <c r="S525" s="234"/>
      <c r="T525" s="235"/>
      <c r="U525" s="13"/>
      <c r="V525" s="13"/>
      <c r="W525" s="13"/>
      <c r="X525" s="13"/>
      <c r="Y525" s="13"/>
      <c r="Z525" s="13"/>
      <c r="AA525" s="13"/>
      <c r="AB525" s="13"/>
      <c r="AC525" s="13"/>
      <c r="AD525" s="13"/>
      <c r="AE525" s="13"/>
      <c r="AT525" s="236" t="s">
        <v>135</v>
      </c>
      <c r="AU525" s="236" t="s">
        <v>80</v>
      </c>
      <c r="AV525" s="13" t="s">
        <v>80</v>
      </c>
      <c r="AW525" s="13" t="s">
        <v>33</v>
      </c>
      <c r="AX525" s="13" t="s">
        <v>78</v>
      </c>
      <c r="AY525" s="236" t="s">
        <v>124</v>
      </c>
    </row>
    <row r="526" s="2" customFormat="1" ht="24.15" customHeight="1">
      <c r="A526" s="37"/>
      <c r="B526" s="38"/>
      <c r="C526" s="207" t="s">
        <v>948</v>
      </c>
      <c r="D526" s="207" t="s">
        <v>126</v>
      </c>
      <c r="E526" s="208" t="s">
        <v>949</v>
      </c>
      <c r="F526" s="209" t="s">
        <v>950</v>
      </c>
      <c r="G526" s="210" t="s">
        <v>768</v>
      </c>
      <c r="H526" s="211">
        <v>12</v>
      </c>
      <c r="I526" s="212"/>
      <c r="J526" s="213">
        <f>ROUND(I526*H526,2)</f>
        <v>0</v>
      </c>
      <c r="K526" s="209" t="s">
        <v>130</v>
      </c>
      <c r="L526" s="43"/>
      <c r="M526" s="214" t="s">
        <v>19</v>
      </c>
      <c r="N526" s="215" t="s">
        <v>43</v>
      </c>
      <c r="O526" s="83"/>
      <c r="P526" s="216">
        <f>O526*H526</f>
        <v>0</v>
      </c>
      <c r="Q526" s="216">
        <v>0.033369999999999997</v>
      </c>
      <c r="R526" s="216">
        <f>Q526*H526</f>
        <v>0.40043999999999996</v>
      </c>
      <c r="S526" s="216">
        <v>0</v>
      </c>
      <c r="T526" s="217">
        <f>S526*H526</f>
        <v>0</v>
      </c>
      <c r="U526" s="37"/>
      <c r="V526" s="37"/>
      <c r="W526" s="37"/>
      <c r="X526" s="37"/>
      <c r="Y526" s="37"/>
      <c r="Z526" s="37"/>
      <c r="AA526" s="37"/>
      <c r="AB526" s="37"/>
      <c r="AC526" s="37"/>
      <c r="AD526" s="37"/>
      <c r="AE526" s="37"/>
      <c r="AR526" s="218" t="s">
        <v>208</v>
      </c>
      <c r="AT526" s="218" t="s">
        <v>126</v>
      </c>
      <c r="AU526" s="218" t="s">
        <v>80</v>
      </c>
      <c r="AY526" s="16" t="s">
        <v>124</v>
      </c>
      <c r="BE526" s="219">
        <f>IF(N526="základní",J526,0)</f>
        <v>0</v>
      </c>
      <c r="BF526" s="219">
        <f>IF(N526="snížená",J526,0)</f>
        <v>0</v>
      </c>
      <c r="BG526" s="219">
        <f>IF(N526="zákl. přenesená",J526,0)</f>
        <v>0</v>
      </c>
      <c r="BH526" s="219">
        <f>IF(N526="sníž. přenesená",J526,0)</f>
        <v>0</v>
      </c>
      <c r="BI526" s="219">
        <f>IF(N526="nulová",J526,0)</f>
        <v>0</v>
      </c>
      <c r="BJ526" s="16" t="s">
        <v>78</v>
      </c>
      <c r="BK526" s="219">
        <f>ROUND(I526*H526,2)</f>
        <v>0</v>
      </c>
      <c r="BL526" s="16" t="s">
        <v>208</v>
      </c>
      <c r="BM526" s="218" t="s">
        <v>951</v>
      </c>
    </row>
    <row r="527" s="2" customFormat="1">
      <c r="A527" s="37"/>
      <c r="B527" s="38"/>
      <c r="C527" s="39"/>
      <c r="D527" s="220" t="s">
        <v>133</v>
      </c>
      <c r="E527" s="39"/>
      <c r="F527" s="221" t="s">
        <v>952</v>
      </c>
      <c r="G527" s="39"/>
      <c r="H527" s="39"/>
      <c r="I527" s="222"/>
      <c r="J527" s="39"/>
      <c r="K527" s="39"/>
      <c r="L527" s="43"/>
      <c r="M527" s="223"/>
      <c r="N527" s="224"/>
      <c r="O527" s="83"/>
      <c r="P527" s="83"/>
      <c r="Q527" s="83"/>
      <c r="R527" s="83"/>
      <c r="S527" s="83"/>
      <c r="T527" s="84"/>
      <c r="U527" s="37"/>
      <c r="V527" s="37"/>
      <c r="W527" s="37"/>
      <c r="X527" s="37"/>
      <c r="Y527" s="37"/>
      <c r="Z527" s="37"/>
      <c r="AA527" s="37"/>
      <c r="AB527" s="37"/>
      <c r="AC527" s="37"/>
      <c r="AD527" s="37"/>
      <c r="AE527" s="37"/>
      <c r="AT527" s="16" t="s">
        <v>133</v>
      </c>
      <c r="AU527" s="16" t="s">
        <v>80</v>
      </c>
    </row>
    <row r="528" s="13" customFormat="1">
      <c r="A528" s="13"/>
      <c r="B528" s="225"/>
      <c r="C528" s="226"/>
      <c r="D528" s="227" t="s">
        <v>135</v>
      </c>
      <c r="E528" s="228" t="s">
        <v>19</v>
      </c>
      <c r="F528" s="229" t="s">
        <v>189</v>
      </c>
      <c r="G528" s="226"/>
      <c r="H528" s="230">
        <v>12</v>
      </c>
      <c r="I528" s="231"/>
      <c r="J528" s="226"/>
      <c r="K528" s="226"/>
      <c r="L528" s="232"/>
      <c r="M528" s="233"/>
      <c r="N528" s="234"/>
      <c r="O528" s="234"/>
      <c r="P528" s="234"/>
      <c r="Q528" s="234"/>
      <c r="R528" s="234"/>
      <c r="S528" s="234"/>
      <c r="T528" s="235"/>
      <c r="U528" s="13"/>
      <c r="V528" s="13"/>
      <c r="W528" s="13"/>
      <c r="X528" s="13"/>
      <c r="Y528" s="13"/>
      <c r="Z528" s="13"/>
      <c r="AA528" s="13"/>
      <c r="AB528" s="13"/>
      <c r="AC528" s="13"/>
      <c r="AD528" s="13"/>
      <c r="AE528" s="13"/>
      <c r="AT528" s="236" t="s">
        <v>135</v>
      </c>
      <c r="AU528" s="236" t="s">
        <v>80</v>
      </c>
      <c r="AV528" s="13" t="s">
        <v>80</v>
      </c>
      <c r="AW528" s="13" t="s">
        <v>33</v>
      </c>
      <c r="AX528" s="13" t="s">
        <v>78</v>
      </c>
      <c r="AY528" s="236" t="s">
        <v>124</v>
      </c>
    </row>
    <row r="529" s="2" customFormat="1" ht="24.15" customHeight="1">
      <c r="A529" s="37"/>
      <c r="B529" s="38"/>
      <c r="C529" s="207" t="s">
        <v>953</v>
      </c>
      <c r="D529" s="207" t="s">
        <v>126</v>
      </c>
      <c r="E529" s="208" t="s">
        <v>954</v>
      </c>
      <c r="F529" s="209" t="s">
        <v>955</v>
      </c>
      <c r="G529" s="210" t="s">
        <v>768</v>
      </c>
      <c r="H529" s="211">
        <v>10</v>
      </c>
      <c r="I529" s="212"/>
      <c r="J529" s="213">
        <f>ROUND(I529*H529,2)</f>
        <v>0</v>
      </c>
      <c r="K529" s="209" t="s">
        <v>130</v>
      </c>
      <c r="L529" s="43"/>
      <c r="M529" s="214" t="s">
        <v>19</v>
      </c>
      <c r="N529" s="215" t="s">
        <v>43</v>
      </c>
      <c r="O529" s="83"/>
      <c r="P529" s="216">
        <f>O529*H529</f>
        <v>0</v>
      </c>
      <c r="Q529" s="216">
        <v>0.042389999999999997</v>
      </c>
      <c r="R529" s="216">
        <f>Q529*H529</f>
        <v>0.42389999999999994</v>
      </c>
      <c r="S529" s="216">
        <v>0</v>
      </c>
      <c r="T529" s="217">
        <f>S529*H529</f>
        <v>0</v>
      </c>
      <c r="U529" s="37"/>
      <c r="V529" s="37"/>
      <c r="W529" s="37"/>
      <c r="X529" s="37"/>
      <c r="Y529" s="37"/>
      <c r="Z529" s="37"/>
      <c r="AA529" s="37"/>
      <c r="AB529" s="37"/>
      <c r="AC529" s="37"/>
      <c r="AD529" s="37"/>
      <c r="AE529" s="37"/>
      <c r="AR529" s="218" t="s">
        <v>208</v>
      </c>
      <c r="AT529" s="218" t="s">
        <v>126</v>
      </c>
      <c r="AU529" s="218" t="s">
        <v>80</v>
      </c>
      <c r="AY529" s="16" t="s">
        <v>124</v>
      </c>
      <c r="BE529" s="219">
        <f>IF(N529="základní",J529,0)</f>
        <v>0</v>
      </c>
      <c r="BF529" s="219">
        <f>IF(N529="snížená",J529,0)</f>
        <v>0</v>
      </c>
      <c r="BG529" s="219">
        <f>IF(N529="zákl. přenesená",J529,0)</f>
        <v>0</v>
      </c>
      <c r="BH529" s="219">
        <f>IF(N529="sníž. přenesená",J529,0)</f>
        <v>0</v>
      </c>
      <c r="BI529" s="219">
        <f>IF(N529="nulová",J529,0)</f>
        <v>0</v>
      </c>
      <c r="BJ529" s="16" t="s">
        <v>78</v>
      </c>
      <c r="BK529" s="219">
        <f>ROUND(I529*H529,2)</f>
        <v>0</v>
      </c>
      <c r="BL529" s="16" t="s">
        <v>208</v>
      </c>
      <c r="BM529" s="218" t="s">
        <v>956</v>
      </c>
    </row>
    <row r="530" s="2" customFormat="1">
      <c r="A530" s="37"/>
      <c r="B530" s="38"/>
      <c r="C530" s="39"/>
      <c r="D530" s="220" t="s">
        <v>133</v>
      </c>
      <c r="E530" s="39"/>
      <c r="F530" s="221" t="s">
        <v>957</v>
      </c>
      <c r="G530" s="39"/>
      <c r="H530" s="39"/>
      <c r="I530" s="222"/>
      <c r="J530" s="39"/>
      <c r="K530" s="39"/>
      <c r="L530" s="43"/>
      <c r="M530" s="223"/>
      <c r="N530" s="224"/>
      <c r="O530" s="83"/>
      <c r="P530" s="83"/>
      <c r="Q530" s="83"/>
      <c r="R530" s="83"/>
      <c r="S530" s="83"/>
      <c r="T530" s="84"/>
      <c r="U530" s="37"/>
      <c r="V530" s="37"/>
      <c r="W530" s="37"/>
      <c r="X530" s="37"/>
      <c r="Y530" s="37"/>
      <c r="Z530" s="37"/>
      <c r="AA530" s="37"/>
      <c r="AB530" s="37"/>
      <c r="AC530" s="37"/>
      <c r="AD530" s="37"/>
      <c r="AE530" s="37"/>
      <c r="AT530" s="16" t="s">
        <v>133</v>
      </c>
      <c r="AU530" s="16" t="s">
        <v>80</v>
      </c>
    </row>
    <row r="531" s="13" customFormat="1">
      <c r="A531" s="13"/>
      <c r="B531" s="225"/>
      <c r="C531" s="226"/>
      <c r="D531" s="227" t="s">
        <v>135</v>
      </c>
      <c r="E531" s="228" t="s">
        <v>19</v>
      </c>
      <c r="F531" s="229" t="s">
        <v>179</v>
      </c>
      <c r="G531" s="226"/>
      <c r="H531" s="230">
        <v>10</v>
      </c>
      <c r="I531" s="231"/>
      <c r="J531" s="226"/>
      <c r="K531" s="226"/>
      <c r="L531" s="232"/>
      <c r="M531" s="233"/>
      <c r="N531" s="234"/>
      <c r="O531" s="234"/>
      <c r="P531" s="234"/>
      <c r="Q531" s="234"/>
      <c r="R531" s="234"/>
      <c r="S531" s="234"/>
      <c r="T531" s="235"/>
      <c r="U531" s="13"/>
      <c r="V531" s="13"/>
      <c r="W531" s="13"/>
      <c r="X531" s="13"/>
      <c r="Y531" s="13"/>
      <c r="Z531" s="13"/>
      <c r="AA531" s="13"/>
      <c r="AB531" s="13"/>
      <c r="AC531" s="13"/>
      <c r="AD531" s="13"/>
      <c r="AE531" s="13"/>
      <c r="AT531" s="236" t="s">
        <v>135</v>
      </c>
      <c r="AU531" s="236" t="s">
        <v>80</v>
      </c>
      <c r="AV531" s="13" t="s">
        <v>80</v>
      </c>
      <c r="AW531" s="13" t="s">
        <v>33</v>
      </c>
      <c r="AX531" s="13" t="s">
        <v>78</v>
      </c>
      <c r="AY531" s="236" t="s">
        <v>124</v>
      </c>
    </row>
    <row r="532" s="2" customFormat="1" ht="16.5" customHeight="1">
      <c r="A532" s="37"/>
      <c r="B532" s="38"/>
      <c r="C532" s="207" t="s">
        <v>958</v>
      </c>
      <c r="D532" s="207" t="s">
        <v>126</v>
      </c>
      <c r="E532" s="208" t="s">
        <v>959</v>
      </c>
      <c r="F532" s="209" t="s">
        <v>960</v>
      </c>
      <c r="G532" s="210" t="s">
        <v>768</v>
      </c>
      <c r="H532" s="211">
        <v>22</v>
      </c>
      <c r="I532" s="212"/>
      <c r="J532" s="213">
        <f>ROUND(I532*H532,2)</f>
        <v>0</v>
      </c>
      <c r="K532" s="209" t="s">
        <v>130</v>
      </c>
      <c r="L532" s="43"/>
      <c r="M532" s="214" t="s">
        <v>19</v>
      </c>
      <c r="N532" s="215" t="s">
        <v>43</v>
      </c>
      <c r="O532" s="83"/>
      <c r="P532" s="216">
        <f>O532*H532</f>
        <v>0</v>
      </c>
      <c r="Q532" s="216">
        <v>0.0018400000000000001</v>
      </c>
      <c r="R532" s="216">
        <f>Q532*H532</f>
        <v>0.040480000000000002</v>
      </c>
      <c r="S532" s="216">
        <v>0</v>
      </c>
      <c r="T532" s="217">
        <f>S532*H532</f>
        <v>0</v>
      </c>
      <c r="U532" s="37"/>
      <c r="V532" s="37"/>
      <c r="W532" s="37"/>
      <c r="X532" s="37"/>
      <c r="Y532" s="37"/>
      <c r="Z532" s="37"/>
      <c r="AA532" s="37"/>
      <c r="AB532" s="37"/>
      <c r="AC532" s="37"/>
      <c r="AD532" s="37"/>
      <c r="AE532" s="37"/>
      <c r="AR532" s="218" t="s">
        <v>208</v>
      </c>
      <c r="AT532" s="218" t="s">
        <v>126</v>
      </c>
      <c r="AU532" s="218" t="s">
        <v>80</v>
      </c>
      <c r="AY532" s="16" t="s">
        <v>124</v>
      </c>
      <c r="BE532" s="219">
        <f>IF(N532="základní",J532,0)</f>
        <v>0</v>
      </c>
      <c r="BF532" s="219">
        <f>IF(N532="snížená",J532,0)</f>
        <v>0</v>
      </c>
      <c r="BG532" s="219">
        <f>IF(N532="zákl. přenesená",J532,0)</f>
        <v>0</v>
      </c>
      <c r="BH532" s="219">
        <f>IF(N532="sníž. přenesená",J532,0)</f>
        <v>0</v>
      </c>
      <c r="BI532" s="219">
        <f>IF(N532="nulová",J532,0)</f>
        <v>0</v>
      </c>
      <c r="BJ532" s="16" t="s">
        <v>78</v>
      </c>
      <c r="BK532" s="219">
        <f>ROUND(I532*H532,2)</f>
        <v>0</v>
      </c>
      <c r="BL532" s="16" t="s">
        <v>208</v>
      </c>
      <c r="BM532" s="218" t="s">
        <v>961</v>
      </c>
    </row>
    <row r="533" s="2" customFormat="1">
      <c r="A533" s="37"/>
      <c r="B533" s="38"/>
      <c r="C533" s="39"/>
      <c r="D533" s="220" t="s">
        <v>133</v>
      </c>
      <c r="E533" s="39"/>
      <c r="F533" s="221" t="s">
        <v>962</v>
      </c>
      <c r="G533" s="39"/>
      <c r="H533" s="39"/>
      <c r="I533" s="222"/>
      <c r="J533" s="39"/>
      <c r="K533" s="39"/>
      <c r="L533" s="43"/>
      <c r="M533" s="223"/>
      <c r="N533" s="224"/>
      <c r="O533" s="83"/>
      <c r="P533" s="83"/>
      <c r="Q533" s="83"/>
      <c r="R533" s="83"/>
      <c r="S533" s="83"/>
      <c r="T533" s="84"/>
      <c r="U533" s="37"/>
      <c r="V533" s="37"/>
      <c r="W533" s="37"/>
      <c r="X533" s="37"/>
      <c r="Y533" s="37"/>
      <c r="Z533" s="37"/>
      <c r="AA533" s="37"/>
      <c r="AB533" s="37"/>
      <c r="AC533" s="37"/>
      <c r="AD533" s="37"/>
      <c r="AE533" s="37"/>
      <c r="AT533" s="16" t="s">
        <v>133</v>
      </c>
      <c r="AU533" s="16" t="s">
        <v>80</v>
      </c>
    </row>
    <row r="534" s="13" customFormat="1">
      <c r="A534" s="13"/>
      <c r="B534" s="225"/>
      <c r="C534" s="226"/>
      <c r="D534" s="227" t="s">
        <v>135</v>
      </c>
      <c r="E534" s="228" t="s">
        <v>19</v>
      </c>
      <c r="F534" s="229" t="s">
        <v>963</v>
      </c>
      <c r="G534" s="226"/>
      <c r="H534" s="230">
        <v>22</v>
      </c>
      <c r="I534" s="231"/>
      <c r="J534" s="226"/>
      <c r="K534" s="226"/>
      <c r="L534" s="232"/>
      <c r="M534" s="233"/>
      <c r="N534" s="234"/>
      <c r="O534" s="234"/>
      <c r="P534" s="234"/>
      <c r="Q534" s="234"/>
      <c r="R534" s="234"/>
      <c r="S534" s="234"/>
      <c r="T534" s="235"/>
      <c r="U534" s="13"/>
      <c r="V534" s="13"/>
      <c r="W534" s="13"/>
      <c r="X534" s="13"/>
      <c r="Y534" s="13"/>
      <c r="Z534" s="13"/>
      <c r="AA534" s="13"/>
      <c r="AB534" s="13"/>
      <c r="AC534" s="13"/>
      <c r="AD534" s="13"/>
      <c r="AE534" s="13"/>
      <c r="AT534" s="236" t="s">
        <v>135</v>
      </c>
      <c r="AU534" s="236" t="s">
        <v>80</v>
      </c>
      <c r="AV534" s="13" t="s">
        <v>80</v>
      </c>
      <c r="AW534" s="13" t="s">
        <v>33</v>
      </c>
      <c r="AX534" s="13" t="s">
        <v>78</v>
      </c>
      <c r="AY534" s="236" t="s">
        <v>124</v>
      </c>
    </row>
    <row r="535" s="2" customFormat="1" ht="16.5" customHeight="1">
      <c r="A535" s="37"/>
      <c r="B535" s="38"/>
      <c r="C535" s="237" t="s">
        <v>964</v>
      </c>
      <c r="D535" s="237" t="s">
        <v>174</v>
      </c>
      <c r="E535" s="238" t="s">
        <v>965</v>
      </c>
      <c r="F535" s="239" t="s">
        <v>966</v>
      </c>
      <c r="G535" s="240" t="s">
        <v>848</v>
      </c>
      <c r="H535" s="241">
        <v>22</v>
      </c>
      <c r="I535" s="242"/>
      <c r="J535" s="243">
        <f>ROUND(I535*H535,2)</f>
        <v>0</v>
      </c>
      <c r="K535" s="239" t="s">
        <v>130</v>
      </c>
      <c r="L535" s="244"/>
      <c r="M535" s="245" t="s">
        <v>19</v>
      </c>
      <c r="N535" s="246" t="s">
        <v>43</v>
      </c>
      <c r="O535" s="83"/>
      <c r="P535" s="216">
        <f>O535*H535</f>
        <v>0</v>
      </c>
      <c r="Q535" s="216">
        <v>0.0020999999999999999</v>
      </c>
      <c r="R535" s="216">
        <f>Q535*H535</f>
        <v>0.046199999999999998</v>
      </c>
      <c r="S535" s="216">
        <v>0</v>
      </c>
      <c r="T535" s="217">
        <f>S535*H535</f>
        <v>0</v>
      </c>
      <c r="U535" s="37"/>
      <c r="V535" s="37"/>
      <c r="W535" s="37"/>
      <c r="X535" s="37"/>
      <c r="Y535" s="37"/>
      <c r="Z535" s="37"/>
      <c r="AA535" s="37"/>
      <c r="AB535" s="37"/>
      <c r="AC535" s="37"/>
      <c r="AD535" s="37"/>
      <c r="AE535" s="37"/>
      <c r="AR535" s="218" t="s">
        <v>295</v>
      </c>
      <c r="AT535" s="218" t="s">
        <v>174</v>
      </c>
      <c r="AU535" s="218" t="s">
        <v>80</v>
      </c>
      <c r="AY535" s="16" t="s">
        <v>124</v>
      </c>
      <c r="BE535" s="219">
        <f>IF(N535="základní",J535,0)</f>
        <v>0</v>
      </c>
      <c r="BF535" s="219">
        <f>IF(N535="snížená",J535,0)</f>
        <v>0</v>
      </c>
      <c r="BG535" s="219">
        <f>IF(N535="zákl. přenesená",J535,0)</f>
        <v>0</v>
      </c>
      <c r="BH535" s="219">
        <f>IF(N535="sníž. přenesená",J535,0)</f>
        <v>0</v>
      </c>
      <c r="BI535" s="219">
        <f>IF(N535="nulová",J535,0)</f>
        <v>0</v>
      </c>
      <c r="BJ535" s="16" t="s">
        <v>78</v>
      </c>
      <c r="BK535" s="219">
        <f>ROUND(I535*H535,2)</f>
        <v>0</v>
      </c>
      <c r="BL535" s="16" t="s">
        <v>208</v>
      </c>
      <c r="BM535" s="218" t="s">
        <v>967</v>
      </c>
    </row>
    <row r="536" s="13" customFormat="1">
      <c r="A536" s="13"/>
      <c r="B536" s="225"/>
      <c r="C536" s="226"/>
      <c r="D536" s="227" t="s">
        <v>135</v>
      </c>
      <c r="E536" s="228" t="s">
        <v>19</v>
      </c>
      <c r="F536" s="229" t="s">
        <v>963</v>
      </c>
      <c r="G536" s="226"/>
      <c r="H536" s="230">
        <v>22</v>
      </c>
      <c r="I536" s="231"/>
      <c r="J536" s="226"/>
      <c r="K536" s="226"/>
      <c r="L536" s="232"/>
      <c r="M536" s="233"/>
      <c r="N536" s="234"/>
      <c r="O536" s="234"/>
      <c r="P536" s="234"/>
      <c r="Q536" s="234"/>
      <c r="R536" s="234"/>
      <c r="S536" s="234"/>
      <c r="T536" s="235"/>
      <c r="U536" s="13"/>
      <c r="V536" s="13"/>
      <c r="W536" s="13"/>
      <c r="X536" s="13"/>
      <c r="Y536" s="13"/>
      <c r="Z536" s="13"/>
      <c r="AA536" s="13"/>
      <c r="AB536" s="13"/>
      <c r="AC536" s="13"/>
      <c r="AD536" s="13"/>
      <c r="AE536" s="13"/>
      <c r="AT536" s="236" t="s">
        <v>135</v>
      </c>
      <c r="AU536" s="236" t="s">
        <v>80</v>
      </c>
      <c r="AV536" s="13" t="s">
        <v>80</v>
      </c>
      <c r="AW536" s="13" t="s">
        <v>33</v>
      </c>
      <c r="AX536" s="13" t="s">
        <v>78</v>
      </c>
      <c r="AY536" s="236" t="s">
        <v>124</v>
      </c>
    </row>
    <row r="537" s="2" customFormat="1" ht="21.75" customHeight="1">
      <c r="A537" s="37"/>
      <c r="B537" s="38"/>
      <c r="C537" s="207" t="s">
        <v>968</v>
      </c>
      <c r="D537" s="207" t="s">
        <v>126</v>
      </c>
      <c r="E537" s="208" t="s">
        <v>969</v>
      </c>
      <c r="F537" s="209" t="s">
        <v>970</v>
      </c>
      <c r="G537" s="210" t="s">
        <v>192</v>
      </c>
      <c r="H537" s="211">
        <v>22</v>
      </c>
      <c r="I537" s="212"/>
      <c r="J537" s="213">
        <f>ROUND(I537*H537,2)</f>
        <v>0</v>
      </c>
      <c r="K537" s="209" t="s">
        <v>130</v>
      </c>
      <c r="L537" s="43"/>
      <c r="M537" s="214" t="s">
        <v>19</v>
      </c>
      <c r="N537" s="215" t="s">
        <v>43</v>
      </c>
      <c r="O537" s="83"/>
      <c r="P537" s="216">
        <f>O537*H537</f>
        <v>0</v>
      </c>
      <c r="Q537" s="216">
        <v>0.00075000000000000002</v>
      </c>
      <c r="R537" s="216">
        <f>Q537*H537</f>
        <v>0.016500000000000001</v>
      </c>
      <c r="S537" s="216">
        <v>0</v>
      </c>
      <c r="T537" s="217">
        <f>S537*H537</f>
        <v>0</v>
      </c>
      <c r="U537" s="37"/>
      <c r="V537" s="37"/>
      <c r="W537" s="37"/>
      <c r="X537" s="37"/>
      <c r="Y537" s="37"/>
      <c r="Z537" s="37"/>
      <c r="AA537" s="37"/>
      <c r="AB537" s="37"/>
      <c r="AC537" s="37"/>
      <c r="AD537" s="37"/>
      <c r="AE537" s="37"/>
      <c r="AR537" s="218" t="s">
        <v>208</v>
      </c>
      <c r="AT537" s="218" t="s">
        <v>126</v>
      </c>
      <c r="AU537" s="218" t="s">
        <v>80</v>
      </c>
      <c r="AY537" s="16" t="s">
        <v>124</v>
      </c>
      <c r="BE537" s="219">
        <f>IF(N537="základní",J537,0)</f>
        <v>0</v>
      </c>
      <c r="BF537" s="219">
        <f>IF(N537="snížená",J537,0)</f>
        <v>0</v>
      </c>
      <c r="BG537" s="219">
        <f>IF(N537="zákl. přenesená",J537,0)</f>
        <v>0</v>
      </c>
      <c r="BH537" s="219">
        <f>IF(N537="sníž. přenesená",J537,0)</f>
        <v>0</v>
      </c>
      <c r="BI537" s="219">
        <f>IF(N537="nulová",J537,0)</f>
        <v>0</v>
      </c>
      <c r="BJ537" s="16" t="s">
        <v>78</v>
      </c>
      <c r="BK537" s="219">
        <f>ROUND(I537*H537,2)</f>
        <v>0</v>
      </c>
      <c r="BL537" s="16" t="s">
        <v>208</v>
      </c>
      <c r="BM537" s="218" t="s">
        <v>971</v>
      </c>
    </row>
    <row r="538" s="2" customFormat="1">
      <c r="A538" s="37"/>
      <c r="B538" s="38"/>
      <c r="C538" s="39"/>
      <c r="D538" s="220" t="s">
        <v>133</v>
      </c>
      <c r="E538" s="39"/>
      <c r="F538" s="221" t="s">
        <v>972</v>
      </c>
      <c r="G538" s="39"/>
      <c r="H538" s="39"/>
      <c r="I538" s="222"/>
      <c r="J538" s="39"/>
      <c r="K538" s="39"/>
      <c r="L538" s="43"/>
      <c r="M538" s="223"/>
      <c r="N538" s="224"/>
      <c r="O538" s="83"/>
      <c r="P538" s="83"/>
      <c r="Q538" s="83"/>
      <c r="R538" s="83"/>
      <c r="S538" s="83"/>
      <c r="T538" s="84"/>
      <c r="U538" s="37"/>
      <c r="V538" s="37"/>
      <c r="W538" s="37"/>
      <c r="X538" s="37"/>
      <c r="Y538" s="37"/>
      <c r="Z538" s="37"/>
      <c r="AA538" s="37"/>
      <c r="AB538" s="37"/>
      <c r="AC538" s="37"/>
      <c r="AD538" s="37"/>
      <c r="AE538" s="37"/>
      <c r="AT538" s="16" t="s">
        <v>133</v>
      </c>
      <c r="AU538" s="16" t="s">
        <v>80</v>
      </c>
    </row>
    <row r="539" s="13" customFormat="1">
      <c r="A539" s="13"/>
      <c r="B539" s="225"/>
      <c r="C539" s="226"/>
      <c r="D539" s="227" t="s">
        <v>135</v>
      </c>
      <c r="E539" s="228" t="s">
        <v>19</v>
      </c>
      <c r="F539" s="229" t="s">
        <v>963</v>
      </c>
      <c r="G539" s="226"/>
      <c r="H539" s="230">
        <v>22</v>
      </c>
      <c r="I539" s="231"/>
      <c r="J539" s="226"/>
      <c r="K539" s="226"/>
      <c r="L539" s="232"/>
      <c r="M539" s="233"/>
      <c r="N539" s="234"/>
      <c r="O539" s="234"/>
      <c r="P539" s="234"/>
      <c r="Q539" s="234"/>
      <c r="R539" s="234"/>
      <c r="S539" s="234"/>
      <c r="T539" s="235"/>
      <c r="U539" s="13"/>
      <c r="V539" s="13"/>
      <c r="W539" s="13"/>
      <c r="X539" s="13"/>
      <c r="Y539" s="13"/>
      <c r="Z539" s="13"/>
      <c r="AA539" s="13"/>
      <c r="AB539" s="13"/>
      <c r="AC539" s="13"/>
      <c r="AD539" s="13"/>
      <c r="AE539" s="13"/>
      <c r="AT539" s="236" t="s">
        <v>135</v>
      </c>
      <c r="AU539" s="236" t="s">
        <v>80</v>
      </c>
      <c r="AV539" s="13" t="s">
        <v>80</v>
      </c>
      <c r="AW539" s="13" t="s">
        <v>33</v>
      </c>
      <c r="AX539" s="13" t="s">
        <v>78</v>
      </c>
      <c r="AY539" s="236" t="s">
        <v>124</v>
      </c>
    </row>
    <row r="540" s="2" customFormat="1" ht="16.5" customHeight="1">
      <c r="A540" s="37"/>
      <c r="B540" s="38"/>
      <c r="C540" s="207" t="s">
        <v>973</v>
      </c>
      <c r="D540" s="207" t="s">
        <v>126</v>
      </c>
      <c r="E540" s="208" t="s">
        <v>974</v>
      </c>
      <c r="F540" s="209" t="s">
        <v>975</v>
      </c>
      <c r="G540" s="210" t="s">
        <v>192</v>
      </c>
      <c r="H540" s="211">
        <v>6</v>
      </c>
      <c r="I540" s="212"/>
      <c r="J540" s="213">
        <f>ROUND(I540*H540,2)</f>
        <v>0</v>
      </c>
      <c r="K540" s="209" t="s">
        <v>130</v>
      </c>
      <c r="L540" s="43"/>
      <c r="M540" s="214" t="s">
        <v>19</v>
      </c>
      <c r="N540" s="215" t="s">
        <v>43</v>
      </c>
      <c r="O540" s="83"/>
      <c r="P540" s="216">
        <f>O540*H540</f>
        <v>0</v>
      </c>
      <c r="Q540" s="216">
        <v>0.00064000000000000005</v>
      </c>
      <c r="R540" s="216">
        <f>Q540*H540</f>
        <v>0.0038400000000000005</v>
      </c>
      <c r="S540" s="216">
        <v>0</v>
      </c>
      <c r="T540" s="217">
        <f>S540*H540</f>
        <v>0</v>
      </c>
      <c r="U540" s="37"/>
      <c r="V540" s="37"/>
      <c r="W540" s="37"/>
      <c r="X540" s="37"/>
      <c r="Y540" s="37"/>
      <c r="Z540" s="37"/>
      <c r="AA540" s="37"/>
      <c r="AB540" s="37"/>
      <c r="AC540" s="37"/>
      <c r="AD540" s="37"/>
      <c r="AE540" s="37"/>
      <c r="AR540" s="218" t="s">
        <v>208</v>
      </c>
      <c r="AT540" s="218" t="s">
        <v>126</v>
      </c>
      <c r="AU540" s="218" t="s">
        <v>80</v>
      </c>
      <c r="AY540" s="16" t="s">
        <v>124</v>
      </c>
      <c r="BE540" s="219">
        <f>IF(N540="základní",J540,0)</f>
        <v>0</v>
      </c>
      <c r="BF540" s="219">
        <f>IF(N540="snížená",J540,0)</f>
        <v>0</v>
      </c>
      <c r="BG540" s="219">
        <f>IF(N540="zákl. přenesená",J540,0)</f>
        <v>0</v>
      </c>
      <c r="BH540" s="219">
        <f>IF(N540="sníž. přenesená",J540,0)</f>
        <v>0</v>
      </c>
      <c r="BI540" s="219">
        <f>IF(N540="nulová",J540,0)</f>
        <v>0</v>
      </c>
      <c r="BJ540" s="16" t="s">
        <v>78</v>
      </c>
      <c r="BK540" s="219">
        <f>ROUND(I540*H540,2)</f>
        <v>0</v>
      </c>
      <c r="BL540" s="16" t="s">
        <v>208</v>
      </c>
      <c r="BM540" s="218" t="s">
        <v>976</v>
      </c>
    </row>
    <row r="541" s="2" customFormat="1">
      <c r="A541" s="37"/>
      <c r="B541" s="38"/>
      <c r="C541" s="39"/>
      <c r="D541" s="220" t="s">
        <v>133</v>
      </c>
      <c r="E541" s="39"/>
      <c r="F541" s="221" t="s">
        <v>977</v>
      </c>
      <c r="G541" s="39"/>
      <c r="H541" s="39"/>
      <c r="I541" s="222"/>
      <c r="J541" s="39"/>
      <c r="K541" s="39"/>
      <c r="L541" s="43"/>
      <c r="M541" s="223"/>
      <c r="N541" s="224"/>
      <c r="O541" s="83"/>
      <c r="P541" s="83"/>
      <c r="Q541" s="83"/>
      <c r="R541" s="83"/>
      <c r="S541" s="83"/>
      <c r="T541" s="84"/>
      <c r="U541" s="37"/>
      <c r="V541" s="37"/>
      <c r="W541" s="37"/>
      <c r="X541" s="37"/>
      <c r="Y541" s="37"/>
      <c r="Z541" s="37"/>
      <c r="AA541" s="37"/>
      <c r="AB541" s="37"/>
      <c r="AC541" s="37"/>
      <c r="AD541" s="37"/>
      <c r="AE541" s="37"/>
      <c r="AT541" s="16" t="s">
        <v>133</v>
      </c>
      <c r="AU541" s="16" t="s">
        <v>80</v>
      </c>
    </row>
    <row r="542" s="13" customFormat="1">
      <c r="A542" s="13"/>
      <c r="B542" s="225"/>
      <c r="C542" s="226"/>
      <c r="D542" s="227" t="s">
        <v>135</v>
      </c>
      <c r="E542" s="228" t="s">
        <v>19</v>
      </c>
      <c r="F542" s="229" t="s">
        <v>155</v>
      </c>
      <c r="G542" s="226"/>
      <c r="H542" s="230">
        <v>6</v>
      </c>
      <c r="I542" s="231"/>
      <c r="J542" s="226"/>
      <c r="K542" s="226"/>
      <c r="L542" s="232"/>
      <c r="M542" s="233"/>
      <c r="N542" s="234"/>
      <c r="O542" s="234"/>
      <c r="P542" s="234"/>
      <c r="Q542" s="234"/>
      <c r="R542" s="234"/>
      <c r="S542" s="234"/>
      <c r="T542" s="235"/>
      <c r="U542" s="13"/>
      <c r="V542" s="13"/>
      <c r="W542" s="13"/>
      <c r="X542" s="13"/>
      <c r="Y542" s="13"/>
      <c r="Z542" s="13"/>
      <c r="AA542" s="13"/>
      <c r="AB542" s="13"/>
      <c r="AC542" s="13"/>
      <c r="AD542" s="13"/>
      <c r="AE542" s="13"/>
      <c r="AT542" s="236" t="s">
        <v>135</v>
      </c>
      <c r="AU542" s="236" t="s">
        <v>80</v>
      </c>
      <c r="AV542" s="13" t="s">
        <v>80</v>
      </c>
      <c r="AW542" s="13" t="s">
        <v>33</v>
      </c>
      <c r="AX542" s="13" t="s">
        <v>78</v>
      </c>
      <c r="AY542" s="236" t="s">
        <v>124</v>
      </c>
    </row>
    <row r="543" s="2" customFormat="1" ht="16.5" customHeight="1">
      <c r="A543" s="37"/>
      <c r="B543" s="38"/>
      <c r="C543" s="237" t="s">
        <v>978</v>
      </c>
      <c r="D543" s="237" t="s">
        <v>174</v>
      </c>
      <c r="E543" s="238" t="s">
        <v>979</v>
      </c>
      <c r="F543" s="239" t="s">
        <v>980</v>
      </c>
      <c r="G543" s="240" t="s">
        <v>192</v>
      </c>
      <c r="H543" s="241">
        <v>6</v>
      </c>
      <c r="I543" s="242"/>
      <c r="J543" s="243">
        <f>ROUND(I543*H543,2)</f>
        <v>0</v>
      </c>
      <c r="K543" s="239" t="s">
        <v>130</v>
      </c>
      <c r="L543" s="244"/>
      <c r="M543" s="245" t="s">
        <v>19</v>
      </c>
      <c r="N543" s="246" t="s">
        <v>43</v>
      </c>
      <c r="O543" s="83"/>
      <c r="P543" s="216">
        <f>O543*H543</f>
        <v>0</v>
      </c>
      <c r="Q543" s="216">
        <v>0.019</v>
      </c>
      <c r="R543" s="216">
        <f>Q543*H543</f>
        <v>0.11399999999999999</v>
      </c>
      <c r="S543" s="216">
        <v>0</v>
      </c>
      <c r="T543" s="217">
        <f>S543*H543</f>
        <v>0</v>
      </c>
      <c r="U543" s="37"/>
      <c r="V543" s="37"/>
      <c r="W543" s="37"/>
      <c r="X543" s="37"/>
      <c r="Y543" s="37"/>
      <c r="Z543" s="37"/>
      <c r="AA543" s="37"/>
      <c r="AB543" s="37"/>
      <c r="AC543" s="37"/>
      <c r="AD543" s="37"/>
      <c r="AE543" s="37"/>
      <c r="AR543" s="218" t="s">
        <v>295</v>
      </c>
      <c r="AT543" s="218" t="s">
        <v>174</v>
      </c>
      <c r="AU543" s="218" t="s">
        <v>80</v>
      </c>
      <c r="AY543" s="16" t="s">
        <v>124</v>
      </c>
      <c r="BE543" s="219">
        <f>IF(N543="základní",J543,0)</f>
        <v>0</v>
      </c>
      <c r="BF543" s="219">
        <f>IF(N543="snížená",J543,0)</f>
        <v>0</v>
      </c>
      <c r="BG543" s="219">
        <f>IF(N543="zákl. přenesená",J543,0)</f>
        <v>0</v>
      </c>
      <c r="BH543" s="219">
        <f>IF(N543="sníž. přenesená",J543,0)</f>
        <v>0</v>
      </c>
      <c r="BI543" s="219">
        <f>IF(N543="nulová",J543,0)</f>
        <v>0</v>
      </c>
      <c r="BJ543" s="16" t="s">
        <v>78</v>
      </c>
      <c r="BK543" s="219">
        <f>ROUND(I543*H543,2)</f>
        <v>0</v>
      </c>
      <c r="BL543" s="16" t="s">
        <v>208</v>
      </c>
      <c r="BM543" s="218" t="s">
        <v>981</v>
      </c>
    </row>
    <row r="544" s="13" customFormat="1">
      <c r="A544" s="13"/>
      <c r="B544" s="225"/>
      <c r="C544" s="226"/>
      <c r="D544" s="227" t="s">
        <v>135</v>
      </c>
      <c r="E544" s="228" t="s">
        <v>19</v>
      </c>
      <c r="F544" s="229" t="s">
        <v>155</v>
      </c>
      <c r="G544" s="226"/>
      <c r="H544" s="230">
        <v>6</v>
      </c>
      <c r="I544" s="231"/>
      <c r="J544" s="226"/>
      <c r="K544" s="226"/>
      <c r="L544" s="232"/>
      <c r="M544" s="233"/>
      <c r="N544" s="234"/>
      <c r="O544" s="234"/>
      <c r="P544" s="234"/>
      <c r="Q544" s="234"/>
      <c r="R544" s="234"/>
      <c r="S544" s="234"/>
      <c r="T544" s="235"/>
      <c r="U544" s="13"/>
      <c r="V544" s="13"/>
      <c r="W544" s="13"/>
      <c r="X544" s="13"/>
      <c r="Y544" s="13"/>
      <c r="Z544" s="13"/>
      <c r="AA544" s="13"/>
      <c r="AB544" s="13"/>
      <c r="AC544" s="13"/>
      <c r="AD544" s="13"/>
      <c r="AE544" s="13"/>
      <c r="AT544" s="236" t="s">
        <v>135</v>
      </c>
      <c r="AU544" s="236" t="s">
        <v>80</v>
      </c>
      <c r="AV544" s="13" t="s">
        <v>80</v>
      </c>
      <c r="AW544" s="13" t="s">
        <v>33</v>
      </c>
      <c r="AX544" s="13" t="s">
        <v>78</v>
      </c>
      <c r="AY544" s="236" t="s">
        <v>124</v>
      </c>
    </row>
    <row r="545" s="2" customFormat="1" ht="16.5" customHeight="1">
      <c r="A545" s="37"/>
      <c r="B545" s="38"/>
      <c r="C545" s="207" t="s">
        <v>443</v>
      </c>
      <c r="D545" s="207" t="s">
        <v>126</v>
      </c>
      <c r="E545" s="208" t="s">
        <v>982</v>
      </c>
      <c r="F545" s="209" t="s">
        <v>983</v>
      </c>
      <c r="G545" s="210" t="s">
        <v>192</v>
      </c>
      <c r="H545" s="211">
        <v>6</v>
      </c>
      <c r="I545" s="212"/>
      <c r="J545" s="213">
        <f>ROUND(I545*H545,2)</f>
        <v>0</v>
      </c>
      <c r="K545" s="209" t="s">
        <v>130</v>
      </c>
      <c r="L545" s="43"/>
      <c r="M545" s="214" t="s">
        <v>19</v>
      </c>
      <c r="N545" s="215" t="s">
        <v>43</v>
      </c>
      <c r="O545" s="83"/>
      <c r="P545" s="216">
        <f>O545*H545</f>
        <v>0</v>
      </c>
      <c r="Q545" s="216">
        <v>0.00027999999999999998</v>
      </c>
      <c r="R545" s="216">
        <f>Q545*H545</f>
        <v>0.0016799999999999999</v>
      </c>
      <c r="S545" s="216">
        <v>0</v>
      </c>
      <c r="T545" s="217">
        <f>S545*H545</f>
        <v>0</v>
      </c>
      <c r="U545" s="37"/>
      <c r="V545" s="37"/>
      <c r="W545" s="37"/>
      <c r="X545" s="37"/>
      <c r="Y545" s="37"/>
      <c r="Z545" s="37"/>
      <c r="AA545" s="37"/>
      <c r="AB545" s="37"/>
      <c r="AC545" s="37"/>
      <c r="AD545" s="37"/>
      <c r="AE545" s="37"/>
      <c r="AR545" s="218" t="s">
        <v>208</v>
      </c>
      <c r="AT545" s="218" t="s">
        <v>126</v>
      </c>
      <c r="AU545" s="218" t="s">
        <v>80</v>
      </c>
      <c r="AY545" s="16" t="s">
        <v>124</v>
      </c>
      <c r="BE545" s="219">
        <f>IF(N545="základní",J545,0)</f>
        <v>0</v>
      </c>
      <c r="BF545" s="219">
        <f>IF(N545="snížená",J545,0)</f>
        <v>0</v>
      </c>
      <c r="BG545" s="219">
        <f>IF(N545="zákl. přenesená",J545,0)</f>
        <v>0</v>
      </c>
      <c r="BH545" s="219">
        <f>IF(N545="sníž. přenesená",J545,0)</f>
        <v>0</v>
      </c>
      <c r="BI545" s="219">
        <f>IF(N545="nulová",J545,0)</f>
        <v>0</v>
      </c>
      <c r="BJ545" s="16" t="s">
        <v>78</v>
      </c>
      <c r="BK545" s="219">
        <f>ROUND(I545*H545,2)</f>
        <v>0</v>
      </c>
      <c r="BL545" s="16" t="s">
        <v>208</v>
      </c>
      <c r="BM545" s="218" t="s">
        <v>984</v>
      </c>
    </row>
    <row r="546" s="2" customFormat="1">
      <c r="A546" s="37"/>
      <c r="B546" s="38"/>
      <c r="C546" s="39"/>
      <c r="D546" s="220" t="s">
        <v>133</v>
      </c>
      <c r="E546" s="39"/>
      <c r="F546" s="221" t="s">
        <v>985</v>
      </c>
      <c r="G546" s="39"/>
      <c r="H546" s="39"/>
      <c r="I546" s="222"/>
      <c r="J546" s="39"/>
      <c r="K546" s="39"/>
      <c r="L546" s="43"/>
      <c r="M546" s="223"/>
      <c r="N546" s="224"/>
      <c r="O546" s="83"/>
      <c r="P546" s="83"/>
      <c r="Q546" s="83"/>
      <c r="R546" s="83"/>
      <c r="S546" s="83"/>
      <c r="T546" s="84"/>
      <c r="U546" s="37"/>
      <c r="V546" s="37"/>
      <c r="W546" s="37"/>
      <c r="X546" s="37"/>
      <c r="Y546" s="37"/>
      <c r="Z546" s="37"/>
      <c r="AA546" s="37"/>
      <c r="AB546" s="37"/>
      <c r="AC546" s="37"/>
      <c r="AD546" s="37"/>
      <c r="AE546" s="37"/>
      <c r="AT546" s="16" t="s">
        <v>133</v>
      </c>
      <c r="AU546" s="16" t="s">
        <v>80</v>
      </c>
    </row>
    <row r="547" s="13" customFormat="1">
      <c r="A547" s="13"/>
      <c r="B547" s="225"/>
      <c r="C547" s="226"/>
      <c r="D547" s="227" t="s">
        <v>135</v>
      </c>
      <c r="E547" s="228" t="s">
        <v>19</v>
      </c>
      <c r="F547" s="229" t="s">
        <v>155</v>
      </c>
      <c r="G547" s="226"/>
      <c r="H547" s="230">
        <v>6</v>
      </c>
      <c r="I547" s="231"/>
      <c r="J547" s="226"/>
      <c r="K547" s="226"/>
      <c r="L547" s="232"/>
      <c r="M547" s="233"/>
      <c r="N547" s="234"/>
      <c r="O547" s="234"/>
      <c r="P547" s="234"/>
      <c r="Q547" s="234"/>
      <c r="R547" s="234"/>
      <c r="S547" s="234"/>
      <c r="T547" s="235"/>
      <c r="U547" s="13"/>
      <c r="V547" s="13"/>
      <c r="W547" s="13"/>
      <c r="X547" s="13"/>
      <c r="Y547" s="13"/>
      <c r="Z547" s="13"/>
      <c r="AA547" s="13"/>
      <c r="AB547" s="13"/>
      <c r="AC547" s="13"/>
      <c r="AD547" s="13"/>
      <c r="AE547" s="13"/>
      <c r="AT547" s="236" t="s">
        <v>135</v>
      </c>
      <c r="AU547" s="236" t="s">
        <v>80</v>
      </c>
      <c r="AV547" s="13" t="s">
        <v>80</v>
      </c>
      <c r="AW547" s="13" t="s">
        <v>33</v>
      </c>
      <c r="AX547" s="13" t="s">
        <v>78</v>
      </c>
      <c r="AY547" s="236" t="s">
        <v>124</v>
      </c>
    </row>
    <row r="548" s="2" customFormat="1" ht="16.5" customHeight="1">
      <c r="A548" s="37"/>
      <c r="B548" s="38"/>
      <c r="C548" s="207" t="s">
        <v>986</v>
      </c>
      <c r="D548" s="207" t="s">
        <v>126</v>
      </c>
      <c r="E548" s="208" t="s">
        <v>987</v>
      </c>
      <c r="F548" s="209" t="s">
        <v>988</v>
      </c>
      <c r="G548" s="210" t="s">
        <v>768</v>
      </c>
      <c r="H548" s="211">
        <v>15</v>
      </c>
      <c r="I548" s="212"/>
      <c r="J548" s="213">
        <f>ROUND(I548*H548,2)</f>
        <v>0</v>
      </c>
      <c r="K548" s="209" t="s">
        <v>130</v>
      </c>
      <c r="L548" s="43"/>
      <c r="M548" s="214" t="s">
        <v>19</v>
      </c>
      <c r="N548" s="215" t="s">
        <v>43</v>
      </c>
      <c r="O548" s="83"/>
      <c r="P548" s="216">
        <f>O548*H548</f>
        <v>0</v>
      </c>
      <c r="Q548" s="216">
        <v>0.0049300000000000004</v>
      </c>
      <c r="R548" s="216">
        <f>Q548*H548</f>
        <v>0.073950000000000002</v>
      </c>
      <c r="S548" s="216">
        <v>0</v>
      </c>
      <c r="T548" s="217">
        <f>S548*H548</f>
        <v>0</v>
      </c>
      <c r="U548" s="37"/>
      <c r="V548" s="37"/>
      <c r="W548" s="37"/>
      <c r="X548" s="37"/>
      <c r="Y548" s="37"/>
      <c r="Z548" s="37"/>
      <c r="AA548" s="37"/>
      <c r="AB548" s="37"/>
      <c r="AC548" s="37"/>
      <c r="AD548" s="37"/>
      <c r="AE548" s="37"/>
      <c r="AR548" s="218" t="s">
        <v>208</v>
      </c>
      <c r="AT548" s="218" t="s">
        <v>126</v>
      </c>
      <c r="AU548" s="218" t="s">
        <v>80</v>
      </c>
      <c r="AY548" s="16" t="s">
        <v>124</v>
      </c>
      <c r="BE548" s="219">
        <f>IF(N548="základní",J548,0)</f>
        <v>0</v>
      </c>
      <c r="BF548" s="219">
        <f>IF(N548="snížená",J548,0)</f>
        <v>0</v>
      </c>
      <c r="BG548" s="219">
        <f>IF(N548="zákl. přenesená",J548,0)</f>
        <v>0</v>
      </c>
      <c r="BH548" s="219">
        <f>IF(N548="sníž. přenesená",J548,0)</f>
        <v>0</v>
      </c>
      <c r="BI548" s="219">
        <f>IF(N548="nulová",J548,0)</f>
        <v>0</v>
      </c>
      <c r="BJ548" s="16" t="s">
        <v>78</v>
      </c>
      <c r="BK548" s="219">
        <f>ROUND(I548*H548,2)</f>
        <v>0</v>
      </c>
      <c r="BL548" s="16" t="s">
        <v>208</v>
      </c>
      <c r="BM548" s="218" t="s">
        <v>989</v>
      </c>
    </row>
    <row r="549" s="2" customFormat="1">
      <c r="A549" s="37"/>
      <c r="B549" s="38"/>
      <c r="C549" s="39"/>
      <c r="D549" s="220" t="s">
        <v>133</v>
      </c>
      <c r="E549" s="39"/>
      <c r="F549" s="221" t="s">
        <v>990</v>
      </c>
      <c r="G549" s="39"/>
      <c r="H549" s="39"/>
      <c r="I549" s="222"/>
      <c r="J549" s="39"/>
      <c r="K549" s="39"/>
      <c r="L549" s="43"/>
      <c r="M549" s="223"/>
      <c r="N549" s="224"/>
      <c r="O549" s="83"/>
      <c r="P549" s="83"/>
      <c r="Q549" s="83"/>
      <c r="R549" s="83"/>
      <c r="S549" s="83"/>
      <c r="T549" s="84"/>
      <c r="U549" s="37"/>
      <c r="V549" s="37"/>
      <c r="W549" s="37"/>
      <c r="X549" s="37"/>
      <c r="Y549" s="37"/>
      <c r="Z549" s="37"/>
      <c r="AA549" s="37"/>
      <c r="AB549" s="37"/>
      <c r="AC549" s="37"/>
      <c r="AD549" s="37"/>
      <c r="AE549" s="37"/>
      <c r="AT549" s="16" t="s">
        <v>133</v>
      </c>
      <c r="AU549" s="16" t="s">
        <v>80</v>
      </c>
    </row>
    <row r="550" s="13" customFormat="1">
      <c r="A550" s="13"/>
      <c r="B550" s="225"/>
      <c r="C550" s="226"/>
      <c r="D550" s="227" t="s">
        <v>135</v>
      </c>
      <c r="E550" s="228" t="s">
        <v>19</v>
      </c>
      <c r="F550" s="229" t="s">
        <v>8</v>
      </c>
      <c r="G550" s="226"/>
      <c r="H550" s="230">
        <v>15</v>
      </c>
      <c r="I550" s="231"/>
      <c r="J550" s="226"/>
      <c r="K550" s="226"/>
      <c r="L550" s="232"/>
      <c r="M550" s="233"/>
      <c r="N550" s="234"/>
      <c r="O550" s="234"/>
      <c r="P550" s="234"/>
      <c r="Q550" s="234"/>
      <c r="R550" s="234"/>
      <c r="S550" s="234"/>
      <c r="T550" s="235"/>
      <c r="U550" s="13"/>
      <c r="V550" s="13"/>
      <c r="W550" s="13"/>
      <c r="X550" s="13"/>
      <c r="Y550" s="13"/>
      <c r="Z550" s="13"/>
      <c r="AA550" s="13"/>
      <c r="AB550" s="13"/>
      <c r="AC550" s="13"/>
      <c r="AD550" s="13"/>
      <c r="AE550" s="13"/>
      <c r="AT550" s="236" t="s">
        <v>135</v>
      </c>
      <c r="AU550" s="236" t="s">
        <v>80</v>
      </c>
      <c r="AV550" s="13" t="s">
        <v>80</v>
      </c>
      <c r="AW550" s="13" t="s">
        <v>33</v>
      </c>
      <c r="AX550" s="13" t="s">
        <v>78</v>
      </c>
      <c r="AY550" s="236" t="s">
        <v>124</v>
      </c>
    </row>
    <row r="551" s="2" customFormat="1" ht="16.5" customHeight="1">
      <c r="A551" s="37"/>
      <c r="B551" s="38"/>
      <c r="C551" s="207" t="s">
        <v>991</v>
      </c>
      <c r="D551" s="207" t="s">
        <v>126</v>
      </c>
      <c r="E551" s="208" t="s">
        <v>992</v>
      </c>
      <c r="F551" s="209" t="s">
        <v>993</v>
      </c>
      <c r="G551" s="210" t="s">
        <v>768</v>
      </c>
      <c r="H551" s="211">
        <v>3</v>
      </c>
      <c r="I551" s="212"/>
      <c r="J551" s="213">
        <f>ROUND(I551*H551,2)</f>
        <v>0</v>
      </c>
      <c r="K551" s="209" t="s">
        <v>130</v>
      </c>
      <c r="L551" s="43"/>
      <c r="M551" s="214" t="s">
        <v>19</v>
      </c>
      <c r="N551" s="215" t="s">
        <v>43</v>
      </c>
      <c r="O551" s="83"/>
      <c r="P551" s="216">
        <f>O551*H551</f>
        <v>0</v>
      </c>
      <c r="Q551" s="216">
        <v>0.0098300000000000002</v>
      </c>
      <c r="R551" s="216">
        <f>Q551*H551</f>
        <v>0.029490000000000002</v>
      </c>
      <c r="S551" s="216">
        <v>0</v>
      </c>
      <c r="T551" s="217">
        <f>S551*H551</f>
        <v>0</v>
      </c>
      <c r="U551" s="37"/>
      <c r="V551" s="37"/>
      <c r="W551" s="37"/>
      <c r="X551" s="37"/>
      <c r="Y551" s="37"/>
      <c r="Z551" s="37"/>
      <c r="AA551" s="37"/>
      <c r="AB551" s="37"/>
      <c r="AC551" s="37"/>
      <c r="AD551" s="37"/>
      <c r="AE551" s="37"/>
      <c r="AR551" s="218" t="s">
        <v>208</v>
      </c>
      <c r="AT551" s="218" t="s">
        <v>126</v>
      </c>
      <c r="AU551" s="218" t="s">
        <v>80</v>
      </c>
      <c r="AY551" s="16" t="s">
        <v>124</v>
      </c>
      <c r="BE551" s="219">
        <f>IF(N551="základní",J551,0)</f>
        <v>0</v>
      </c>
      <c r="BF551" s="219">
        <f>IF(N551="snížená",J551,0)</f>
        <v>0</v>
      </c>
      <c r="BG551" s="219">
        <f>IF(N551="zákl. přenesená",J551,0)</f>
        <v>0</v>
      </c>
      <c r="BH551" s="219">
        <f>IF(N551="sníž. přenesená",J551,0)</f>
        <v>0</v>
      </c>
      <c r="BI551" s="219">
        <f>IF(N551="nulová",J551,0)</f>
        <v>0</v>
      </c>
      <c r="BJ551" s="16" t="s">
        <v>78</v>
      </c>
      <c r="BK551" s="219">
        <f>ROUND(I551*H551,2)</f>
        <v>0</v>
      </c>
      <c r="BL551" s="16" t="s">
        <v>208</v>
      </c>
      <c r="BM551" s="218" t="s">
        <v>994</v>
      </c>
    </row>
    <row r="552" s="2" customFormat="1">
      <c r="A552" s="37"/>
      <c r="B552" s="38"/>
      <c r="C552" s="39"/>
      <c r="D552" s="220" t="s">
        <v>133</v>
      </c>
      <c r="E552" s="39"/>
      <c r="F552" s="221" t="s">
        <v>995</v>
      </c>
      <c r="G552" s="39"/>
      <c r="H552" s="39"/>
      <c r="I552" s="222"/>
      <c r="J552" s="39"/>
      <c r="K552" s="39"/>
      <c r="L552" s="43"/>
      <c r="M552" s="223"/>
      <c r="N552" s="224"/>
      <c r="O552" s="83"/>
      <c r="P552" s="83"/>
      <c r="Q552" s="83"/>
      <c r="R552" s="83"/>
      <c r="S552" s="83"/>
      <c r="T552" s="84"/>
      <c r="U552" s="37"/>
      <c r="V552" s="37"/>
      <c r="W552" s="37"/>
      <c r="X552" s="37"/>
      <c r="Y552" s="37"/>
      <c r="Z552" s="37"/>
      <c r="AA552" s="37"/>
      <c r="AB552" s="37"/>
      <c r="AC552" s="37"/>
      <c r="AD552" s="37"/>
      <c r="AE552" s="37"/>
      <c r="AT552" s="16" t="s">
        <v>133</v>
      </c>
      <c r="AU552" s="16" t="s">
        <v>80</v>
      </c>
    </row>
    <row r="553" s="13" customFormat="1">
      <c r="A553" s="13"/>
      <c r="B553" s="225"/>
      <c r="C553" s="226"/>
      <c r="D553" s="227" t="s">
        <v>135</v>
      </c>
      <c r="E553" s="228" t="s">
        <v>19</v>
      </c>
      <c r="F553" s="229" t="s">
        <v>141</v>
      </c>
      <c r="G553" s="226"/>
      <c r="H553" s="230">
        <v>3</v>
      </c>
      <c r="I553" s="231"/>
      <c r="J553" s="226"/>
      <c r="K553" s="226"/>
      <c r="L553" s="232"/>
      <c r="M553" s="233"/>
      <c r="N553" s="234"/>
      <c r="O553" s="234"/>
      <c r="P553" s="234"/>
      <c r="Q553" s="234"/>
      <c r="R553" s="234"/>
      <c r="S553" s="234"/>
      <c r="T553" s="235"/>
      <c r="U553" s="13"/>
      <c r="V553" s="13"/>
      <c r="W553" s="13"/>
      <c r="X553" s="13"/>
      <c r="Y553" s="13"/>
      <c r="Z553" s="13"/>
      <c r="AA553" s="13"/>
      <c r="AB553" s="13"/>
      <c r="AC553" s="13"/>
      <c r="AD553" s="13"/>
      <c r="AE553" s="13"/>
      <c r="AT553" s="236" t="s">
        <v>135</v>
      </c>
      <c r="AU553" s="236" t="s">
        <v>80</v>
      </c>
      <c r="AV553" s="13" t="s">
        <v>80</v>
      </c>
      <c r="AW553" s="13" t="s">
        <v>33</v>
      </c>
      <c r="AX553" s="13" t="s">
        <v>78</v>
      </c>
      <c r="AY553" s="236" t="s">
        <v>124</v>
      </c>
    </row>
    <row r="554" s="2" customFormat="1" ht="16.5" customHeight="1">
      <c r="A554" s="37"/>
      <c r="B554" s="38"/>
      <c r="C554" s="207" t="s">
        <v>996</v>
      </c>
      <c r="D554" s="207" t="s">
        <v>126</v>
      </c>
      <c r="E554" s="208" t="s">
        <v>997</v>
      </c>
      <c r="F554" s="209" t="s">
        <v>998</v>
      </c>
      <c r="G554" s="210" t="s">
        <v>192</v>
      </c>
      <c r="H554" s="211">
        <v>3</v>
      </c>
      <c r="I554" s="212"/>
      <c r="J554" s="213">
        <f>ROUND(I554*H554,2)</f>
        <v>0</v>
      </c>
      <c r="K554" s="209" t="s">
        <v>130</v>
      </c>
      <c r="L554" s="43"/>
      <c r="M554" s="214" t="s">
        <v>19</v>
      </c>
      <c r="N554" s="215" t="s">
        <v>43</v>
      </c>
      <c r="O554" s="83"/>
      <c r="P554" s="216">
        <f>O554*H554</f>
        <v>0</v>
      </c>
      <c r="Q554" s="216">
        <v>0.00016000000000000001</v>
      </c>
      <c r="R554" s="216">
        <f>Q554*H554</f>
        <v>0.00048000000000000007</v>
      </c>
      <c r="S554" s="216">
        <v>0</v>
      </c>
      <c r="T554" s="217">
        <f>S554*H554</f>
        <v>0</v>
      </c>
      <c r="U554" s="37"/>
      <c r="V554" s="37"/>
      <c r="W554" s="37"/>
      <c r="X554" s="37"/>
      <c r="Y554" s="37"/>
      <c r="Z554" s="37"/>
      <c r="AA554" s="37"/>
      <c r="AB554" s="37"/>
      <c r="AC554" s="37"/>
      <c r="AD554" s="37"/>
      <c r="AE554" s="37"/>
      <c r="AR554" s="218" t="s">
        <v>208</v>
      </c>
      <c r="AT554" s="218" t="s">
        <v>126</v>
      </c>
      <c r="AU554" s="218" t="s">
        <v>80</v>
      </c>
      <c r="AY554" s="16" t="s">
        <v>124</v>
      </c>
      <c r="BE554" s="219">
        <f>IF(N554="základní",J554,0)</f>
        <v>0</v>
      </c>
      <c r="BF554" s="219">
        <f>IF(N554="snížená",J554,0)</f>
        <v>0</v>
      </c>
      <c r="BG554" s="219">
        <f>IF(N554="zákl. přenesená",J554,0)</f>
        <v>0</v>
      </c>
      <c r="BH554" s="219">
        <f>IF(N554="sníž. přenesená",J554,0)</f>
        <v>0</v>
      </c>
      <c r="BI554" s="219">
        <f>IF(N554="nulová",J554,0)</f>
        <v>0</v>
      </c>
      <c r="BJ554" s="16" t="s">
        <v>78</v>
      </c>
      <c r="BK554" s="219">
        <f>ROUND(I554*H554,2)</f>
        <v>0</v>
      </c>
      <c r="BL554" s="16" t="s">
        <v>208</v>
      </c>
      <c r="BM554" s="218" t="s">
        <v>999</v>
      </c>
    </row>
    <row r="555" s="2" customFormat="1">
      <c r="A555" s="37"/>
      <c r="B555" s="38"/>
      <c r="C555" s="39"/>
      <c r="D555" s="220" t="s">
        <v>133</v>
      </c>
      <c r="E555" s="39"/>
      <c r="F555" s="221" t="s">
        <v>1000</v>
      </c>
      <c r="G555" s="39"/>
      <c r="H555" s="39"/>
      <c r="I555" s="222"/>
      <c r="J555" s="39"/>
      <c r="K555" s="39"/>
      <c r="L555" s="43"/>
      <c r="M555" s="223"/>
      <c r="N555" s="224"/>
      <c r="O555" s="83"/>
      <c r="P555" s="83"/>
      <c r="Q555" s="83"/>
      <c r="R555" s="83"/>
      <c r="S555" s="83"/>
      <c r="T555" s="84"/>
      <c r="U555" s="37"/>
      <c r="V555" s="37"/>
      <c r="W555" s="37"/>
      <c r="X555" s="37"/>
      <c r="Y555" s="37"/>
      <c r="Z555" s="37"/>
      <c r="AA555" s="37"/>
      <c r="AB555" s="37"/>
      <c r="AC555" s="37"/>
      <c r="AD555" s="37"/>
      <c r="AE555" s="37"/>
      <c r="AT555" s="16" t="s">
        <v>133</v>
      </c>
      <c r="AU555" s="16" t="s">
        <v>80</v>
      </c>
    </row>
    <row r="556" s="13" customFormat="1">
      <c r="A556" s="13"/>
      <c r="B556" s="225"/>
      <c r="C556" s="226"/>
      <c r="D556" s="227" t="s">
        <v>135</v>
      </c>
      <c r="E556" s="228" t="s">
        <v>19</v>
      </c>
      <c r="F556" s="229" t="s">
        <v>141</v>
      </c>
      <c r="G556" s="226"/>
      <c r="H556" s="230">
        <v>3</v>
      </c>
      <c r="I556" s="231"/>
      <c r="J556" s="226"/>
      <c r="K556" s="226"/>
      <c r="L556" s="232"/>
      <c r="M556" s="233"/>
      <c r="N556" s="234"/>
      <c r="O556" s="234"/>
      <c r="P556" s="234"/>
      <c r="Q556" s="234"/>
      <c r="R556" s="234"/>
      <c r="S556" s="234"/>
      <c r="T556" s="235"/>
      <c r="U556" s="13"/>
      <c r="V556" s="13"/>
      <c r="W556" s="13"/>
      <c r="X556" s="13"/>
      <c r="Y556" s="13"/>
      <c r="Z556" s="13"/>
      <c r="AA556" s="13"/>
      <c r="AB556" s="13"/>
      <c r="AC556" s="13"/>
      <c r="AD556" s="13"/>
      <c r="AE556" s="13"/>
      <c r="AT556" s="236" t="s">
        <v>135</v>
      </c>
      <c r="AU556" s="236" t="s">
        <v>80</v>
      </c>
      <c r="AV556" s="13" t="s">
        <v>80</v>
      </c>
      <c r="AW556" s="13" t="s">
        <v>33</v>
      </c>
      <c r="AX556" s="13" t="s">
        <v>78</v>
      </c>
      <c r="AY556" s="236" t="s">
        <v>124</v>
      </c>
    </row>
    <row r="557" s="2" customFormat="1" ht="16.5" customHeight="1">
      <c r="A557" s="37"/>
      <c r="B557" s="38"/>
      <c r="C557" s="237" t="s">
        <v>1001</v>
      </c>
      <c r="D557" s="237" t="s">
        <v>174</v>
      </c>
      <c r="E557" s="238" t="s">
        <v>1002</v>
      </c>
      <c r="F557" s="239" t="s">
        <v>1003</v>
      </c>
      <c r="G557" s="240" t="s">
        <v>192</v>
      </c>
      <c r="H557" s="241">
        <v>3</v>
      </c>
      <c r="I557" s="242"/>
      <c r="J557" s="243">
        <f>ROUND(I557*H557,2)</f>
        <v>0</v>
      </c>
      <c r="K557" s="239" t="s">
        <v>130</v>
      </c>
      <c r="L557" s="244"/>
      <c r="M557" s="245" t="s">
        <v>19</v>
      </c>
      <c r="N557" s="246" t="s">
        <v>43</v>
      </c>
      <c r="O557" s="83"/>
      <c r="P557" s="216">
        <f>O557*H557</f>
        <v>0</v>
      </c>
      <c r="Q557" s="216">
        <v>0.0018</v>
      </c>
      <c r="R557" s="216">
        <f>Q557*H557</f>
        <v>0.0054000000000000003</v>
      </c>
      <c r="S557" s="216">
        <v>0</v>
      </c>
      <c r="T557" s="217">
        <f>S557*H557</f>
        <v>0</v>
      </c>
      <c r="U557" s="37"/>
      <c r="V557" s="37"/>
      <c r="W557" s="37"/>
      <c r="X557" s="37"/>
      <c r="Y557" s="37"/>
      <c r="Z557" s="37"/>
      <c r="AA557" s="37"/>
      <c r="AB557" s="37"/>
      <c r="AC557" s="37"/>
      <c r="AD557" s="37"/>
      <c r="AE557" s="37"/>
      <c r="AR557" s="218" t="s">
        <v>295</v>
      </c>
      <c r="AT557" s="218" t="s">
        <v>174</v>
      </c>
      <c r="AU557" s="218" t="s">
        <v>80</v>
      </c>
      <c r="AY557" s="16" t="s">
        <v>124</v>
      </c>
      <c r="BE557" s="219">
        <f>IF(N557="základní",J557,0)</f>
        <v>0</v>
      </c>
      <c r="BF557" s="219">
        <f>IF(N557="snížená",J557,0)</f>
        <v>0</v>
      </c>
      <c r="BG557" s="219">
        <f>IF(N557="zákl. přenesená",J557,0)</f>
        <v>0</v>
      </c>
      <c r="BH557" s="219">
        <f>IF(N557="sníž. přenesená",J557,0)</f>
        <v>0</v>
      </c>
      <c r="BI557" s="219">
        <f>IF(N557="nulová",J557,0)</f>
        <v>0</v>
      </c>
      <c r="BJ557" s="16" t="s">
        <v>78</v>
      </c>
      <c r="BK557" s="219">
        <f>ROUND(I557*H557,2)</f>
        <v>0</v>
      </c>
      <c r="BL557" s="16" t="s">
        <v>208</v>
      </c>
      <c r="BM557" s="218" t="s">
        <v>1004</v>
      </c>
    </row>
    <row r="558" s="13" customFormat="1">
      <c r="A558" s="13"/>
      <c r="B558" s="225"/>
      <c r="C558" s="226"/>
      <c r="D558" s="227" t="s">
        <v>135</v>
      </c>
      <c r="E558" s="228" t="s">
        <v>19</v>
      </c>
      <c r="F558" s="229" t="s">
        <v>141</v>
      </c>
      <c r="G558" s="226"/>
      <c r="H558" s="230">
        <v>3</v>
      </c>
      <c r="I558" s="231"/>
      <c r="J558" s="226"/>
      <c r="K558" s="226"/>
      <c r="L558" s="232"/>
      <c r="M558" s="233"/>
      <c r="N558" s="234"/>
      <c r="O558" s="234"/>
      <c r="P558" s="234"/>
      <c r="Q558" s="234"/>
      <c r="R558" s="234"/>
      <c r="S558" s="234"/>
      <c r="T558" s="235"/>
      <c r="U558" s="13"/>
      <c r="V558" s="13"/>
      <c r="W558" s="13"/>
      <c r="X558" s="13"/>
      <c r="Y558" s="13"/>
      <c r="Z558" s="13"/>
      <c r="AA558" s="13"/>
      <c r="AB558" s="13"/>
      <c r="AC558" s="13"/>
      <c r="AD558" s="13"/>
      <c r="AE558" s="13"/>
      <c r="AT558" s="236" t="s">
        <v>135</v>
      </c>
      <c r="AU558" s="236" t="s">
        <v>80</v>
      </c>
      <c r="AV558" s="13" t="s">
        <v>80</v>
      </c>
      <c r="AW558" s="13" t="s">
        <v>33</v>
      </c>
      <c r="AX558" s="13" t="s">
        <v>78</v>
      </c>
      <c r="AY558" s="236" t="s">
        <v>124</v>
      </c>
    </row>
    <row r="559" s="2" customFormat="1" ht="16.5" customHeight="1">
      <c r="A559" s="37"/>
      <c r="B559" s="38"/>
      <c r="C559" s="207" t="s">
        <v>1005</v>
      </c>
      <c r="D559" s="207" t="s">
        <v>126</v>
      </c>
      <c r="E559" s="208" t="s">
        <v>1006</v>
      </c>
      <c r="F559" s="209" t="s">
        <v>1007</v>
      </c>
      <c r="G559" s="210" t="s">
        <v>192</v>
      </c>
      <c r="H559" s="211">
        <v>15</v>
      </c>
      <c r="I559" s="212"/>
      <c r="J559" s="213">
        <f>ROUND(I559*H559,2)</f>
        <v>0</v>
      </c>
      <c r="K559" s="209" t="s">
        <v>130</v>
      </c>
      <c r="L559" s="43"/>
      <c r="M559" s="214" t="s">
        <v>19</v>
      </c>
      <c r="N559" s="215" t="s">
        <v>43</v>
      </c>
      <c r="O559" s="83"/>
      <c r="P559" s="216">
        <f>O559*H559</f>
        <v>0</v>
      </c>
      <c r="Q559" s="216">
        <v>0</v>
      </c>
      <c r="R559" s="216">
        <f>Q559*H559</f>
        <v>0</v>
      </c>
      <c r="S559" s="216">
        <v>0</v>
      </c>
      <c r="T559" s="217">
        <f>S559*H559</f>
        <v>0</v>
      </c>
      <c r="U559" s="37"/>
      <c r="V559" s="37"/>
      <c r="W559" s="37"/>
      <c r="X559" s="37"/>
      <c r="Y559" s="37"/>
      <c r="Z559" s="37"/>
      <c r="AA559" s="37"/>
      <c r="AB559" s="37"/>
      <c r="AC559" s="37"/>
      <c r="AD559" s="37"/>
      <c r="AE559" s="37"/>
      <c r="AR559" s="218" t="s">
        <v>208</v>
      </c>
      <c r="AT559" s="218" t="s">
        <v>126</v>
      </c>
      <c r="AU559" s="218" t="s">
        <v>80</v>
      </c>
      <c r="AY559" s="16" t="s">
        <v>124</v>
      </c>
      <c r="BE559" s="219">
        <f>IF(N559="základní",J559,0)</f>
        <v>0</v>
      </c>
      <c r="BF559" s="219">
        <f>IF(N559="snížená",J559,0)</f>
        <v>0</v>
      </c>
      <c r="BG559" s="219">
        <f>IF(N559="zákl. přenesená",J559,0)</f>
        <v>0</v>
      </c>
      <c r="BH559" s="219">
        <f>IF(N559="sníž. přenesená",J559,0)</f>
        <v>0</v>
      </c>
      <c r="BI559" s="219">
        <f>IF(N559="nulová",J559,0)</f>
        <v>0</v>
      </c>
      <c r="BJ559" s="16" t="s">
        <v>78</v>
      </c>
      <c r="BK559" s="219">
        <f>ROUND(I559*H559,2)</f>
        <v>0</v>
      </c>
      <c r="BL559" s="16" t="s">
        <v>208</v>
      </c>
      <c r="BM559" s="218" t="s">
        <v>1008</v>
      </c>
    </row>
    <row r="560" s="2" customFormat="1">
      <c r="A560" s="37"/>
      <c r="B560" s="38"/>
      <c r="C560" s="39"/>
      <c r="D560" s="220" t="s">
        <v>133</v>
      </c>
      <c r="E560" s="39"/>
      <c r="F560" s="221" t="s">
        <v>1009</v>
      </c>
      <c r="G560" s="39"/>
      <c r="H560" s="39"/>
      <c r="I560" s="222"/>
      <c r="J560" s="39"/>
      <c r="K560" s="39"/>
      <c r="L560" s="43"/>
      <c r="M560" s="223"/>
      <c r="N560" s="224"/>
      <c r="O560" s="83"/>
      <c r="P560" s="83"/>
      <c r="Q560" s="83"/>
      <c r="R560" s="83"/>
      <c r="S560" s="83"/>
      <c r="T560" s="84"/>
      <c r="U560" s="37"/>
      <c r="V560" s="37"/>
      <c r="W560" s="37"/>
      <c r="X560" s="37"/>
      <c r="Y560" s="37"/>
      <c r="Z560" s="37"/>
      <c r="AA560" s="37"/>
      <c r="AB560" s="37"/>
      <c r="AC560" s="37"/>
      <c r="AD560" s="37"/>
      <c r="AE560" s="37"/>
      <c r="AT560" s="16" t="s">
        <v>133</v>
      </c>
      <c r="AU560" s="16" t="s">
        <v>80</v>
      </c>
    </row>
    <row r="561" s="13" customFormat="1">
      <c r="A561" s="13"/>
      <c r="B561" s="225"/>
      <c r="C561" s="226"/>
      <c r="D561" s="227" t="s">
        <v>135</v>
      </c>
      <c r="E561" s="228" t="s">
        <v>19</v>
      </c>
      <c r="F561" s="229" t="s">
        <v>8</v>
      </c>
      <c r="G561" s="226"/>
      <c r="H561" s="230">
        <v>15</v>
      </c>
      <c r="I561" s="231"/>
      <c r="J561" s="226"/>
      <c r="K561" s="226"/>
      <c r="L561" s="232"/>
      <c r="M561" s="233"/>
      <c r="N561" s="234"/>
      <c r="O561" s="234"/>
      <c r="P561" s="234"/>
      <c r="Q561" s="234"/>
      <c r="R561" s="234"/>
      <c r="S561" s="234"/>
      <c r="T561" s="235"/>
      <c r="U561" s="13"/>
      <c r="V561" s="13"/>
      <c r="W561" s="13"/>
      <c r="X561" s="13"/>
      <c r="Y561" s="13"/>
      <c r="Z561" s="13"/>
      <c r="AA561" s="13"/>
      <c r="AB561" s="13"/>
      <c r="AC561" s="13"/>
      <c r="AD561" s="13"/>
      <c r="AE561" s="13"/>
      <c r="AT561" s="236" t="s">
        <v>135</v>
      </c>
      <c r="AU561" s="236" t="s">
        <v>80</v>
      </c>
      <c r="AV561" s="13" t="s">
        <v>80</v>
      </c>
      <c r="AW561" s="13" t="s">
        <v>33</v>
      </c>
      <c r="AX561" s="13" t="s">
        <v>78</v>
      </c>
      <c r="AY561" s="236" t="s">
        <v>124</v>
      </c>
    </row>
    <row r="562" s="2" customFormat="1" ht="16.5" customHeight="1">
      <c r="A562" s="37"/>
      <c r="B562" s="38"/>
      <c r="C562" s="237" t="s">
        <v>675</v>
      </c>
      <c r="D562" s="237" t="s">
        <v>174</v>
      </c>
      <c r="E562" s="238" t="s">
        <v>1010</v>
      </c>
      <c r="F562" s="239" t="s">
        <v>1011</v>
      </c>
      <c r="G562" s="240" t="s">
        <v>192</v>
      </c>
      <c r="H562" s="241">
        <v>15</v>
      </c>
      <c r="I562" s="242"/>
      <c r="J562" s="243">
        <f>ROUND(I562*H562,2)</f>
        <v>0</v>
      </c>
      <c r="K562" s="239" t="s">
        <v>130</v>
      </c>
      <c r="L562" s="244"/>
      <c r="M562" s="245" t="s">
        <v>19</v>
      </c>
      <c r="N562" s="246" t="s">
        <v>43</v>
      </c>
      <c r="O562" s="83"/>
      <c r="P562" s="216">
        <f>O562*H562</f>
        <v>0</v>
      </c>
      <c r="Q562" s="216">
        <v>0.0018</v>
      </c>
      <c r="R562" s="216">
        <f>Q562*H562</f>
        <v>0.027</v>
      </c>
      <c r="S562" s="216">
        <v>0</v>
      </c>
      <c r="T562" s="217">
        <f>S562*H562</f>
        <v>0</v>
      </c>
      <c r="U562" s="37"/>
      <c r="V562" s="37"/>
      <c r="W562" s="37"/>
      <c r="X562" s="37"/>
      <c r="Y562" s="37"/>
      <c r="Z562" s="37"/>
      <c r="AA562" s="37"/>
      <c r="AB562" s="37"/>
      <c r="AC562" s="37"/>
      <c r="AD562" s="37"/>
      <c r="AE562" s="37"/>
      <c r="AR562" s="218" t="s">
        <v>295</v>
      </c>
      <c r="AT562" s="218" t="s">
        <v>174</v>
      </c>
      <c r="AU562" s="218" t="s">
        <v>80</v>
      </c>
      <c r="AY562" s="16" t="s">
        <v>124</v>
      </c>
      <c r="BE562" s="219">
        <f>IF(N562="základní",J562,0)</f>
        <v>0</v>
      </c>
      <c r="BF562" s="219">
        <f>IF(N562="snížená",J562,0)</f>
        <v>0</v>
      </c>
      <c r="BG562" s="219">
        <f>IF(N562="zákl. přenesená",J562,0)</f>
        <v>0</v>
      </c>
      <c r="BH562" s="219">
        <f>IF(N562="sníž. přenesená",J562,0)</f>
        <v>0</v>
      </c>
      <c r="BI562" s="219">
        <f>IF(N562="nulová",J562,0)</f>
        <v>0</v>
      </c>
      <c r="BJ562" s="16" t="s">
        <v>78</v>
      </c>
      <c r="BK562" s="219">
        <f>ROUND(I562*H562,2)</f>
        <v>0</v>
      </c>
      <c r="BL562" s="16" t="s">
        <v>208</v>
      </c>
      <c r="BM562" s="218" t="s">
        <v>1012</v>
      </c>
    </row>
    <row r="563" s="13" customFormat="1">
      <c r="A563" s="13"/>
      <c r="B563" s="225"/>
      <c r="C563" s="226"/>
      <c r="D563" s="227" t="s">
        <v>135</v>
      </c>
      <c r="E563" s="228" t="s">
        <v>19</v>
      </c>
      <c r="F563" s="229" t="s">
        <v>8</v>
      </c>
      <c r="G563" s="226"/>
      <c r="H563" s="230">
        <v>15</v>
      </c>
      <c r="I563" s="231"/>
      <c r="J563" s="226"/>
      <c r="K563" s="226"/>
      <c r="L563" s="232"/>
      <c r="M563" s="233"/>
      <c r="N563" s="234"/>
      <c r="O563" s="234"/>
      <c r="P563" s="234"/>
      <c r="Q563" s="234"/>
      <c r="R563" s="234"/>
      <c r="S563" s="234"/>
      <c r="T563" s="235"/>
      <c r="U563" s="13"/>
      <c r="V563" s="13"/>
      <c r="W563" s="13"/>
      <c r="X563" s="13"/>
      <c r="Y563" s="13"/>
      <c r="Z563" s="13"/>
      <c r="AA563" s="13"/>
      <c r="AB563" s="13"/>
      <c r="AC563" s="13"/>
      <c r="AD563" s="13"/>
      <c r="AE563" s="13"/>
      <c r="AT563" s="236" t="s">
        <v>135</v>
      </c>
      <c r="AU563" s="236" t="s">
        <v>80</v>
      </c>
      <c r="AV563" s="13" t="s">
        <v>80</v>
      </c>
      <c r="AW563" s="13" t="s">
        <v>33</v>
      </c>
      <c r="AX563" s="13" t="s">
        <v>78</v>
      </c>
      <c r="AY563" s="236" t="s">
        <v>124</v>
      </c>
    </row>
    <row r="564" s="2" customFormat="1" ht="16.5" customHeight="1">
      <c r="A564" s="37"/>
      <c r="B564" s="38"/>
      <c r="C564" s="207" t="s">
        <v>1013</v>
      </c>
      <c r="D564" s="207" t="s">
        <v>126</v>
      </c>
      <c r="E564" s="208" t="s">
        <v>1014</v>
      </c>
      <c r="F564" s="209" t="s">
        <v>1015</v>
      </c>
      <c r="G564" s="210" t="s">
        <v>192</v>
      </c>
      <c r="H564" s="211">
        <v>18</v>
      </c>
      <c r="I564" s="212"/>
      <c r="J564" s="213">
        <f>ROUND(I564*H564,2)</f>
        <v>0</v>
      </c>
      <c r="K564" s="209" t="s">
        <v>130</v>
      </c>
      <c r="L564" s="43"/>
      <c r="M564" s="214" t="s">
        <v>19</v>
      </c>
      <c r="N564" s="215" t="s">
        <v>43</v>
      </c>
      <c r="O564" s="83"/>
      <c r="P564" s="216">
        <f>O564*H564</f>
        <v>0</v>
      </c>
      <c r="Q564" s="216">
        <v>0.00027999999999999998</v>
      </c>
      <c r="R564" s="216">
        <f>Q564*H564</f>
        <v>0.0050399999999999993</v>
      </c>
      <c r="S564" s="216">
        <v>0</v>
      </c>
      <c r="T564" s="217">
        <f>S564*H564</f>
        <v>0</v>
      </c>
      <c r="U564" s="37"/>
      <c r="V564" s="37"/>
      <c r="W564" s="37"/>
      <c r="X564" s="37"/>
      <c r="Y564" s="37"/>
      <c r="Z564" s="37"/>
      <c r="AA564" s="37"/>
      <c r="AB564" s="37"/>
      <c r="AC564" s="37"/>
      <c r="AD564" s="37"/>
      <c r="AE564" s="37"/>
      <c r="AR564" s="218" t="s">
        <v>208</v>
      </c>
      <c r="AT564" s="218" t="s">
        <v>126</v>
      </c>
      <c r="AU564" s="218" t="s">
        <v>80</v>
      </c>
      <c r="AY564" s="16" t="s">
        <v>124</v>
      </c>
      <c r="BE564" s="219">
        <f>IF(N564="základní",J564,0)</f>
        <v>0</v>
      </c>
      <c r="BF564" s="219">
        <f>IF(N564="snížená",J564,0)</f>
        <v>0</v>
      </c>
      <c r="BG564" s="219">
        <f>IF(N564="zákl. přenesená",J564,0)</f>
        <v>0</v>
      </c>
      <c r="BH564" s="219">
        <f>IF(N564="sníž. přenesená",J564,0)</f>
        <v>0</v>
      </c>
      <c r="BI564" s="219">
        <f>IF(N564="nulová",J564,0)</f>
        <v>0</v>
      </c>
      <c r="BJ564" s="16" t="s">
        <v>78</v>
      </c>
      <c r="BK564" s="219">
        <f>ROUND(I564*H564,2)</f>
        <v>0</v>
      </c>
      <c r="BL564" s="16" t="s">
        <v>208</v>
      </c>
      <c r="BM564" s="218" t="s">
        <v>1016</v>
      </c>
    </row>
    <row r="565" s="2" customFormat="1">
      <c r="A565" s="37"/>
      <c r="B565" s="38"/>
      <c r="C565" s="39"/>
      <c r="D565" s="220" t="s">
        <v>133</v>
      </c>
      <c r="E565" s="39"/>
      <c r="F565" s="221" t="s">
        <v>1017</v>
      </c>
      <c r="G565" s="39"/>
      <c r="H565" s="39"/>
      <c r="I565" s="222"/>
      <c r="J565" s="39"/>
      <c r="K565" s="39"/>
      <c r="L565" s="43"/>
      <c r="M565" s="223"/>
      <c r="N565" s="224"/>
      <c r="O565" s="83"/>
      <c r="P565" s="83"/>
      <c r="Q565" s="83"/>
      <c r="R565" s="83"/>
      <c r="S565" s="83"/>
      <c r="T565" s="84"/>
      <c r="U565" s="37"/>
      <c r="V565" s="37"/>
      <c r="W565" s="37"/>
      <c r="X565" s="37"/>
      <c r="Y565" s="37"/>
      <c r="Z565" s="37"/>
      <c r="AA565" s="37"/>
      <c r="AB565" s="37"/>
      <c r="AC565" s="37"/>
      <c r="AD565" s="37"/>
      <c r="AE565" s="37"/>
      <c r="AT565" s="16" t="s">
        <v>133</v>
      </c>
      <c r="AU565" s="16" t="s">
        <v>80</v>
      </c>
    </row>
    <row r="566" s="13" customFormat="1">
      <c r="A566" s="13"/>
      <c r="B566" s="225"/>
      <c r="C566" s="226"/>
      <c r="D566" s="227" t="s">
        <v>135</v>
      </c>
      <c r="E566" s="228" t="s">
        <v>19</v>
      </c>
      <c r="F566" s="229" t="s">
        <v>1018</v>
      </c>
      <c r="G566" s="226"/>
      <c r="H566" s="230">
        <v>18</v>
      </c>
      <c r="I566" s="231"/>
      <c r="J566" s="226"/>
      <c r="K566" s="226"/>
      <c r="L566" s="232"/>
      <c r="M566" s="233"/>
      <c r="N566" s="234"/>
      <c r="O566" s="234"/>
      <c r="P566" s="234"/>
      <c r="Q566" s="234"/>
      <c r="R566" s="234"/>
      <c r="S566" s="234"/>
      <c r="T566" s="235"/>
      <c r="U566" s="13"/>
      <c r="V566" s="13"/>
      <c r="W566" s="13"/>
      <c r="X566" s="13"/>
      <c r="Y566" s="13"/>
      <c r="Z566" s="13"/>
      <c r="AA566" s="13"/>
      <c r="AB566" s="13"/>
      <c r="AC566" s="13"/>
      <c r="AD566" s="13"/>
      <c r="AE566" s="13"/>
      <c r="AT566" s="236" t="s">
        <v>135</v>
      </c>
      <c r="AU566" s="236" t="s">
        <v>80</v>
      </c>
      <c r="AV566" s="13" t="s">
        <v>80</v>
      </c>
      <c r="AW566" s="13" t="s">
        <v>33</v>
      </c>
      <c r="AX566" s="13" t="s">
        <v>78</v>
      </c>
      <c r="AY566" s="236" t="s">
        <v>124</v>
      </c>
    </row>
    <row r="567" s="2" customFormat="1" ht="24.15" customHeight="1">
      <c r="A567" s="37"/>
      <c r="B567" s="38"/>
      <c r="C567" s="207" t="s">
        <v>1019</v>
      </c>
      <c r="D567" s="207" t="s">
        <v>126</v>
      </c>
      <c r="E567" s="208" t="s">
        <v>1020</v>
      </c>
      <c r="F567" s="209" t="s">
        <v>1021</v>
      </c>
      <c r="G567" s="210" t="s">
        <v>768</v>
      </c>
      <c r="H567" s="211">
        <v>6</v>
      </c>
      <c r="I567" s="212"/>
      <c r="J567" s="213">
        <f>ROUND(I567*H567,2)</f>
        <v>0</v>
      </c>
      <c r="K567" s="209" t="s">
        <v>130</v>
      </c>
      <c r="L567" s="43"/>
      <c r="M567" s="214" t="s">
        <v>19</v>
      </c>
      <c r="N567" s="215" t="s">
        <v>43</v>
      </c>
      <c r="O567" s="83"/>
      <c r="P567" s="216">
        <f>O567*H567</f>
        <v>0</v>
      </c>
      <c r="Q567" s="216">
        <v>0.014749999999999999</v>
      </c>
      <c r="R567" s="216">
        <f>Q567*H567</f>
        <v>0.088499999999999995</v>
      </c>
      <c r="S567" s="216">
        <v>0</v>
      </c>
      <c r="T567" s="217">
        <f>S567*H567</f>
        <v>0</v>
      </c>
      <c r="U567" s="37"/>
      <c r="V567" s="37"/>
      <c r="W567" s="37"/>
      <c r="X567" s="37"/>
      <c r="Y567" s="37"/>
      <c r="Z567" s="37"/>
      <c r="AA567" s="37"/>
      <c r="AB567" s="37"/>
      <c r="AC567" s="37"/>
      <c r="AD567" s="37"/>
      <c r="AE567" s="37"/>
      <c r="AR567" s="218" t="s">
        <v>208</v>
      </c>
      <c r="AT567" s="218" t="s">
        <v>126</v>
      </c>
      <c r="AU567" s="218" t="s">
        <v>80</v>
      </c>
      <c r="AY567" s="16" t="s">
        <v>124</v>
      </c>
      <c r="BE567" s="219">
        <f>IF(N567="základní",J567,0)</f>
        <v>0</v>
      </c>
      <c r="BF567" s="219">
        <f>IF(N567="snížená",J567,0)</f>
        <v>0</v>
      </c>
      <c r="BG567" s="219">
        <f>IF(N567="zákl. přenesená",J567,0)</f>
        <v>0</v>
      </c>
      <c r="BH567" s="219">
        <f>IF(N567="sníž. přenesená",J567,0)</f>
        <v>0</v>
      </c>
      <c r="BI567" s="219">
        <f>IF(N567="nulová",J567,0)</f>
        <v>0</v>
      </c>
      <c r="BJ567" s="16" t="s">
        <v>78</v>
      </c>
      <c r="BK567" s="219">
        <f>ROUND(I567*H567,2)</f>
        <v>0</v>
      </c>
      <c r="BL567" s="16" t="s">
        <v>208</v>
      </c>
      <c r="BM567" s="218" t="s">
        <v>1022</v>
      </c>
    </row>
    <row r="568" s="2" customFormat="1">
      <c r="A568" s="37"/>
      <c r="B568" s="38"/>
      <c r="C568" s="39"/>
      <c r="D568" s="220" t="s">
        <v>133</v>
      </c>
      <c r="E568" s="39"/>
      <c r="F568" s="221" t="s">
        <v>1023</v>
      </c>
      <c r="G568" s="39"/>
      <c r="H568" s="39"/>
      <c r="I568" s="222"/>
      <c r="J568" s="39"/>
      <c r="K568" s="39"/>
      <c r="L568" s="43"/>
      <c r="M568" s="223"/>
      <c r="N568" s="224"/>
      <c r="O568" s="83"/>
      <c r="P568" s="83"/>
      <c r="Q568" s="83"/>
      <c r="R568" s="83"/>
      <c r="S568" s="83"/>
      <c r="T568" s="84"/>
      <c r="U568" s="37"/>
      <c r="V568" s="37"/>
      <c r="W568" s="37"/>
      <c r="X568" s="37"/>
      <c r="Y568" s="37"/>
      <c r="Z568" s="37"/>
      <c r="AA568" s="37"/>
      <c r="AB568" s="37"/>
      <c r="AC568" s="37"/>
      <c r="AD568" s="37"/>
      <c r="AE568" s="37"/>
      <c r="AT568" s="16" t="s">
        <v>133</v>
      </c>
      <c r="AU568" s="16" t="s">
        <v>80</v>
      </c>
    </row>
    <row r="569" s="13" customFormat="1">
      <c r="A569" s="13"/>
      <c r="B569" s="225"/>
      <c r="C569" s="226"/>
      <c r="D569" s="227" t="s">
        <v>135</v>
      </c>
      <c r="E569" s="228" t="s">
        <v>19</v>
      </c>
      <c r="F569" s="229" t="s">
        <v>155</v>
      </c>
      <c r="G569" s="226"/>
      <c r="H569" s="230">
        <v>6</v>
      </c>
      <c r="I569" s="231"/>
      <c r="J569" s="226"/>
      <c r="K569" s="226"/>
      <c r="L569" s="232"/>
      <c r="M569" s="233"/>
      <c r="N569" s="234"/>
      <c r="O569" s="234"/>
      <c r="P569" s="234"/>
      <c r="Q569" s="234"/>
      <c r="R569" s="234"/>
      <c r="S569" s="234"/>
      <c r="T569" s="235"/>
      <c r="U569" s="13"/>
      <c r="V569" s="13"/>
      <c r="W569" s="13"/>
      <c r="X569" s="13"/>
      <c r="Y569" s="13"/>
      <c r="Z569" s="13"/>
      <c r="AA569" s="13"/>
      <c r="AB569" s="13"/>
      <c r="AC569" s="13"/>
      <c r="AD569" s="13"/>
      <c r="AE569" s="13"/>
      <c r="AT569" s="236" t="s">
        <v>135</v>
      </c>
      <c r="AU569" s="236" t="s">
        <v>80</v>
      </c>
      <c r="AV569" s="13" t="s">
        <v>80</v>
      </c>
      <c r="AW569" s="13" t="s">
        <v>33</v>
      </c>
      <c r="AX569" s="13" t="s">
        <v>78</v>
      </c>
      <c r="AY569" s="236" t="s">
        <v>124</v>
      </c>
    </row>
    <row r="570" s="2" customFormat="1" ht="21.75" customHeight="1">
      <c r="A570" s="37"/>
      <c r="B570" s="38"/>
      <c r="C570" s="207" t="s">
        <v>1024</v>
      </c>
      <c r="D570" s="207" t="s">
        <v>126</v>
      </c>
      <c r="E570" s="208" t="s">
        <v>1025</v>
      </c>
      <c r="F570" s="209" t="s">
        <v>1026</v>
      </c>
      <c r="G570" s="210" t="s">
        <v>768</v>
      </c>
      <c r="H570" s="211">
        <v>6</v>
      </c>
      <c r="I570" s="212"/>
      <c r="J570" s="213">
        <f>ROUND(I570*H570,2)</f>
        <v>0</v>
      </c>
      <c r="K570" s="209" t="s">
        <v>130</v>
      </c>
      <c r="L570" s="43"/>
      <c r="M570" s="214" t="s">
        <v>19</v>
      </c>
      <c r="N570" s="215" t="s">
        <v>43</v>
      </c>
      <c r="O570" s="83"/>
      <c r="P570" s="216">
        <f>O570*H570</f>
        <v>0</v>
      </c>
      <c r="Q570" s="216">
        <v>0.00172</v>
      </c>
      <c r="R570" s="216">
        <f>Q570*H570</f>
        <v>0.010319999999999999</v>
      </c>
      <c r="S570" s="216">
        <v>0</v>
      </c>
      <c r="T570" s="217">
        <f>S570*H570</f>
        <v>0</v>
      </c>
      <c r="U570" s="37"/>
      <c r="V570" s="37"/>
      <c r="W570" s="37"/>
      <c r="X570" s="37"/>
      <c r="Y570" s="37"/>
      <c r="Z570" s="37"/>
      <c r="AA570" s="37"/>
      <c r="AB570" s="37"/>
      <c r="AC570" s="37"/>
      <c r="AD570" s="37"/>
      <c r="AE570" s="37"/>
      <c r="AR570" s="218" t="s">
        <v>208</v>
      </c>
      <c r="AT570" s="218" t="s">
        <v>126</v>
      </c>
      <c r="AU570" s="218" t="s">
        <v>80</v>
      </c>
      <c r="AY570" s="16" t="s">
        <v>124</v>
      </c>
      <c r="BE570" s="219">
        <f>IF(N570="základní",J570,0)</f>
        <v>0</v>
      </c>
      <c r="BF570" s="219">
        <f>IF(N570="snížená",J570,0)</f>
        <v>0</v>
      </c>
      <c r="BG570" s="219">
        <f>IF(N570="zákl. přenesená",J570,0)</f>
        <v>0</v>
      </c>
      <c r="BH570" s="219">
        <f>IF(N570="sníž. přenesená",J570,0)</f>
        <v>0</v>
      </c>
      <c r="BI570" s="219">
        <f>IF(N570="nulová",J570,0)</f>
        <v>0</v>
      </c>
      <c r="BJ570" s="16" t="s">
        <v>78</v>
      </c>
      <c r="BK570" s="219">
        <f>ROUND(I570*H570,2)</f>
        <v>0</v>
      </c>
      <c r="BL570" s="16" t="s">
        <v>208</v>
      </c>
      <c r="BM570" s="218" t="s">
        <v>1027</v>
      </c>
    </row>
    <row r="571" s="2" customFormat="1">
      <c r="A571" s="37"/>
      <c r="B571" s="38"/>
      <c r="C571" s="39"/>
      <c r="D571" s="220" t="s">
        <v>133</v>
      </c>
      <c r="E571" s="39"/>
      <c r="F571" s="221" t="s">
        <v>1028</v>
      </c>
      <c r="G571" s="39"/>
      <c r="H571" s="39"/>
      <c r="I571" s="222"/>
      <c r="J571" s="39"/>
      <c r="K571" s="39"/>
      <c r="L571" s="43"/>
      <c r="M571" s="223"/>
      <c r="N571" s="224"/>
      <c r="O571" s="83"/>
      <c r="P571" s="83"/>
      <c r="Q571" s="83"/>
      <c r="R571" s="83"/>
      <c r="S571" s="83"/>
      <c r="T571" s="84"/>
      <c r="U571" s="37"/>
      <c r="V571" s="37"/>
      <c r="W571" s="37"/>
      <c r="X571" s="37"/>
      <c r="Y571" s="37"/>
      <c r="Z571" s="37"/>
      <c r="AA571" s="37"/>
      <c r="AB571" s="37"/>
      <c r="AC571" s="37"/>
      <c r="AD571" s="37"/>
      <c r="AE571" s="37"/>
      <c r="AT571" s="16" t="s">
        <v>133</v>
      </c>
      <c r="AU571" s="16" t="s">
        <v>80</v>
      </c>
    </row>
    <row r="572" s="13" customFormat="1">
      <c r="A572" s="13"/>
      <c r="B572" s="225"/>
      <c r="C572" s="226"/>
      <c r="D572" s="227" t="s">
        <v>135</v>
      </c>
      <c r="E572" s="228" t="s">
        <v>19</v>
      </c>
      <c r="F572" s="229" t="s">
        <v>155</v>
      </c>
      <c r="G572" s="226"/>
      <c r="H572" s="230">
        <v>6</v>
      </c>
      <c r="I572" s="231"/>
      <c r="J572" s="226"/>
      <c r="K572" s="226"/>
      <c r="L572" s="232"/>
      <c r="M572" s="233"/>
      <c r="N572" s="234"/>
      <c r="O572" s="234"/>
      <c r="P572" s="234"/>
      <c r="Q572" s="234"/>
      <c r="R572" s="234"/>
      <c r="S572" s="234"/>
      <c r="T572" s="235"/>
      <c r="U572" s="13"/>
      <c r="V572" s="13"/>
      <c r="W572" s="13"/>
      <c r="X572" s="13"/>
      <c r="Y572" s="13"/>
      <c r="Z572" s="13"/>
      <c r="AA572" s="13"/>
      <c r="AB572" s="13"/>
      <c r="AC572" s="13"/>
      <c r="AD572" s="13"/>
      <c r="AE572" s="13"/>
      <c r="AT572" s="236" t="s">
        <v>135</v>
      </c>
      <c r="AU572" s="236" t="s">
        <v>80</v>
      </c>
      <c r="AV572" s="13" t="s">
        <v>80</v>
      </c>
      <c r="AW572" s="13" t="s">
        <v>33</v>
      </c>
      <c r="AX572" s="13" t="s">
        <v>78</v>
      </c>
      <c r="AY572" s="236" t="s">
        <v>124</v>
      </c>
    </row>
    <row r="573" s="2" customFormat="1" ht="24.15" customHeight="1">
      <c r="A573" s="37"/>
      <c r="B573" s="38"/>
      <c r="C573" s="207" t="s">
        <v>1029</v>
      </c>
      <c r="D573" s="207" t="s">
        <v>126</v>
      </c>
      <c r="E573" s="208" t="s">
        <v>1030</v>
      </c>
      <c r="F573" s="209" t="s">
        <v>1031</v>
      </c>
      <c r="G573" s="210" t="s">
        <v>158</v>
      </c>
      <c r="H573" s="211">
        <v>4.6180000000000003</v>
      </c>
      <c r="I573" s="212"/>
      <c r="J573" s="213">
        <f>ROUND(I573*H573,2)</f>
        <v>0</v>
      </c>
      <c r="K573" s="209" t="s">
        <v>130</v>
      </c>
      <c r="L573" s="43"/>
      <c r="M573" s="214" t="s">
        <v>19</v>
      </c>
      <c r="N573" s="215" t="s">
        <v>43</v>
      </c>
      <c r="O573" s="83"/>
      <c r="P573" s="216">
        <f>O573*H573</f>
        <v>0</v>
      </c>
      <c r="Q573" s="216">
        <v>0</v>
      </c>
      <c r="R573" s="216">
        <f>Q573*H573</f>
        <v>0</v>
      </c>
      <c r="S573" s="216">
        <v>0</v>
      </c>
      <c r="T573" s="217">
        <f>S573*H573</f>
        <v>0</v>
      </c>
      <c r="U573" s="37"/>
      <c r="V573" s="37"/>
      <c r="W573" s="37"/>
      <c r="X573" s="37"/>
      <c r="Y573" s="37"/>
      <c r="Z573" s="37"/>
      <c r="AA573" s="37"/>
      <c r="AB573" s="37"/>
      <c r="AC573" s="37"/>
      <c r="AD573" s="37"/>
      <c r="AE573" s="37"/>
      <c r="AR573" s="218" t="s">
        <v>208</v>
      </c>
      <c r="AT573" s="218" t="s">
        <v>126</v>
      </c>
      <c r="AU573" s="218" t="s">
        <v>80</v>
      </c>
      <c r="AY573" s="16" t="s">
        <v>124</v>
      </c>
      <c r="BE573" s="219">
        <f>IF(N573="základní",J573,0)</f>
        <v>0</v>
      </c>
      <c r="BF573" s="219">
        <f>IF(N573="snížená",J573,0)</f>
        <v>0</v>
      </c>
      <c r="BG573" s="219">
        <f>IF(N573="zákl. přenesená",J573,0)</f>
        <v>0</v>
      </c>
      <c r="BH573" s="219">
        <f>IF(N573="sníž. přenesená",J573,0)</f>
        <v>0</v>
      </c>
      <c r="BI573" s="219">
        <f>IF(N573="nulová",J573,0)</f>
        <v>0</v>
      </c>
      <c r="BJ573" s="16" t="s">
        <v>78</v>
      </c>
      <c r="BK573" s="219">
        <f>ROUND(I573*H573,2)</f>
        <v>0</v>
      </c>
      <c r="BL573" s="16" t="s">
        <v>208</v>
      </c>
      <c r="BM573" s="218" t="s">
        <v>1032</v>
      </c>
    </row>
    <row r="574" s="2" customFormat="1">
      <c r="A574" s="37"/>
      <c r="B574" s="38"/>
      <c r="C574" s="39"/>
      <c r="D574" s="220" t="s">
        <v>133</v>
      </c>
      <c r="E574" s="39"/>
      <c r="F574" s="221" t="s">
        <v>1033</v>
      </c>
      <c r="G574" s="39"/>
      <c r="H574" s="39"/>
      <c r="I574" s="222"/>
      <c r="J574" s="39"/>
      <c r="K574" s="39"/>
      <c r="L574" s="43"/>
      <c r="M574" s="223"/>
      <c r="N574" s="224"/>
      <c r="O574" s="83"/>
      <c r="P574" s="83"/>
      <c r="Q574" s="83"/>
      <c r="R574" s="83"/>
      <c r="S574" s="83"/>
      <c r="T574" s="84"/>
      <c r="U574" s="37"/>
      <c r="V574" s="37"/>
      <c r="W574" s="37"/>
      <c r="X574" s="37"/>
      <c r="Y574" s="37"/>
      <c r="Z574" s="37"/>
      <c r="AA574" s="37"/>
      <c r="AB574" s="37"/>
      <c r="AC574" s="37"/>
      <c r="AD574" s="37"/>
      <c r="AE574" s="37"/>
      <c r="AT574" s="16" t="s">
        <v>133</v>
      </c>
      <c r="AU574" s="16" t="s">
        <v>80</v>
      </c>
    </row>
    <row r="575" s="12" customFormat="1" ht="22.8" customHeight="1">
      <c r="A575" s="12"/>
      <c r="B575" s="191"/>
      <c r="C575" s="192"/>
      <c r="D575" s="193" t="s">
        <v>71</v>
      </c>
      <c r="E575" s="205" t="s">
        <v>1034</v>
      </c>
      <c r="F575" s="205" t="s">
        <v>1035</v>
      </c>
      <c r="G575" s="192"/>
      <c r="H575" s="192"/>
      <c r="I575" s="195"/>
      <c r="J575" s="206">
        <f>BK575</f>
        <v>0</v>
      </c>
      <c r="K575" s="192"/>
      <c r="L575" s="197"/>
      <c r="M575" s="198"/>
      <c r="N575" s="199"/>
      <c r="O575" s="199"/>
      <c r="P575" s="200">
        <f>SUM(P576:P602)</f>
        <v>0</v>
      </c>
      <c r="Q575" s="199"/>
      <c r="R575" s="200">
        <f>SUM(R576:R602)</f>
        <v>1.4236</v>
      </c>
      <c r="S575" s="199"/>
      <c r="T575" s="201">
        <f>SUM(T576:T602)</f>
        <v>0</v>
      </c>
      <c r="U575" s="12"/>
      <c r="V575" s="12"/>
      <c r="W575" s="12"/>
      <c r="X575" s="12"/>
      <c r="Y575" s="12"/>
      <c r="Z575" s="12"/>
      <c r="AA575" s="12"/>
      <c r="AB575" s="12"/>
      <c r="AC575" s="12"/>
      <c r="AD575" s="12"/>
      <c r="AE575" s="12"/>
      <c r="AR575" s="202" t="s">
        <v>80</v>
      </c>
      <c r="AT575" s="203" t="s">
        <v>71</v>
      </c>
      <c r="AU575" s="203" t="s">
        <v>78</v>
      </c>
      <c r="AY575" s="202" t="s">
        <v>124</v>
      </c>
      <c r="BK575" s="204">
        <f>SUM(BK576:BK602)</f>
        <v>0</v>
      </c>
    </row>
    <row r="576" s="2" customFormat="1" ht="24.15" customHeight="1">
      <c r="A576" s="37"/>
      <c r="B576" s="38"/>
      <c r="C576" s="207" t="s">
        <v>1036</v>
      </c>
      <c r="D576" s="207" t="s">
        <v>126</v>
      </c>
      <c r="E576" s="208" t="s">
        <v>1037</v>
      </c>
      <c r="F576" s="209" t="s">
        <v>1038</v>
      </c>
      <c r="G576" s="210" t="s">
        <v>768</v>
      </c>
      <c r="H576" s="211">
        <v>41</v>
      </c>
      <c r="I576" s="212"/>
      <c r="J576" s="213">
        <f>ROUND(I576*H576,2)</f>
        <v>0</v>
      </c>
      <c r="K576" s="209" t="s">
        <v>130</v>
      </c>
      <c r="L576" s="43"/>
      <c r="M576" s="214" t="s">
        <v>19</v>
      </c>
      <c r="N576" s="215" t="s">
        <v>43</v>
      </c>
      <c r="O576" s="83"/>
      <c r="P576" s="216">
        <f>O576*H576</f>
        <v>0</v>
      </c>
      <c r="Q576" s="216">
        <v>0.012</v>
      </c>
      <c r="R576" s="216">
        <f>Q576*H576</f>
        <v>0.49199999999999999</v>
      </c>
      <c r="S576" s="216">
        <v>0</v>
      </c>
      <c r="T576" s="217">
        <f>S576*H576</f>
        <v>0</v>
      </c>
      <c r="U576" s="37"/>
      <c r="V576" s="37"/>
      <c r="W576" s="37"/>
      <c r="X576" s="37"/>
      <c r="Y576" s="37"/>
      <c r="Z576" s="37"/>
      <c r="AA576" s="37"/>
      <c r="AB576" s="37"/>
      <c r="AC576" s="37"/>
      <c r="AD576" s="37"/>
      <c r="AE576" s="37"/>
      <c r="AR576" s="218" t="s">
        <v>208</v>
      </c>
      <c r="AT576" s="218" t="s">
        <v>126</v>
      </c>
      <c r="AU576" s="218" t="s">
        <v>80</v>
      </c>
      <c r="AY576" s="16" t="s">
        <v>124</v>
      </c>
      <c r="BE576" s="219">
        <f>IF(N576="základní",J576,0)</f>
        <v>0</v>
      </c>
      <c r="BF576" s="219">
        <f>IF(N576="snížená",J576,0)</f>
        <v>0</v>
      </c>
      <c r="BG576" s="219">
        <f>IF(N576="zákl. přenesená",J576,0)</f>
        <v>0</v>
      </c>
      <c r="BH576" s="219">
        <f>IF(N576="sníž. přenesená",J576,0)</f>
        <v>0</v>
      </c>
      <c r="BI576" s="219">
        <f>IF(N576="nulová",J576,0)</f>
        <v>0</v>
      </c>
      <c r="BJ576" s="16" t="s">
        <v>78</v>
      </c>
      <c r="BK576" s="219">
        <f>ROUND(I576*H576,2)</f>
        <v>0</v>
      </c>
      <c r="BL576" s="16" t="s">
        <v>208</v>
      </c>
      <c r="BM576" s="218" t="s">
        <v>1039</v>
      </c>
    </row>
    <row r="577" s="2" customFormat="1">
      <c r="A577" s="37"/>
      <c r="B577" s="38"/>
      <c r="C577" s="39"/>
      <c r="D577" s="220" t="s">
        <v>133</v>
      </c>
      <c r="E577" s="39"/>
      <c r="F577" s="221" t="s">
        <v>1040</v>
      </c>
      <c r="G577" s="39"/>
      <c r="H577" s="39"/>
      <c r="I577" s="222"/>
      <c r="J577" s="39"/>
      <c r="K577" s="39"/>
      <c r="L577" s="43"/>
      <c r="M577" s="223"/>
      <c r="N577" s="224"/>
      <c r="O577" s="83"/>
      <c r="P577" s="83"/>
      <c r="Q577" s="83"/>
      <c r="R577" s="83"/>
      <c r="S577" s="83"/>
      <c r="T577" s="84"/>
      <c r="U577" s="37"/>
      <c r="V577" s="37"/>
      <c r="W577" s="37"/>
      <c r="X577" s="37"/>
      <c r="Y577" s="37"/>
      <c r="Z577" s="37"/>
      <c r="AA577" s="37"/>
      <c r="AB577" s="37"/>
      <c r="AC577" s="37"/>
      <c r="AD577" s="37"/>
      <c r="AE577" s="37"/>
      <c r="AT577" s="16" t="s">
        <v>133</v>
      </c>
      <c r="AU577" s="16" t="s">
        <v>80</v>
      </c>
    </row>
    <row r="578" s="13" customFormat="1">
      <c r="A578" s="13"/>
      <c r="B578" s="225"/>
      <c r="C578" s="226"/>
      <c r="D578" s="227" t="s">
        <v>135</v>
      </c>
      <c r="E578" s="228" t="s">
        <v>19</v>
      </c>
      <c r="F578" s="229" t="s">
        <v>902</v>
      </c>
      <c r="G578" s="226"/>
      <c r="H578" s="230">
        <v>41</v>
      </c>
      <c r="I578" s="231"/>
      <c r="J578" s="226"/>
      <c r="K578" s="226"/>
      <c r="L578" s="232"/>
      <c r="M578" s="233"/>
      <c r="N578" s="234"/>
      <c r="O578" s="234"/>
      <c r="P578" s="234"/>
      <c r="Q578" s="234"/>
      <c r="R578" s="234"/>
      <c r="S578" s="234"/>
      <c r="T578" s="235"/>
      <c r="U578" s="13"/>
      <c r="V578" s="13"/>
      <c r="W578" s="13"/>
      <c r="X578" s="13"/>
      <c r="Y578" s="13"/>
      <c r="Z578" s="13"/>
      <c r="AA578" s="13"/>
      <c r="AB578" s="13"/>
      <c r="AC578" s="13"/>
      <c r="AD578" s="13"/>
      <c r="AE578" s="13"/>
      <c r="AT578" s="236" t="s">
        <v>135</v>
      </c>
      <c r="AU578" s="236" t="s">
        <v>80</v>
      </c>
      <c r="AV578" s="13" t="s">
        <v>80</v>
      </c>
      <c r="AW578" s="13" t="s">
        <v>33</v>
      </c>
      <c r="AX578" s="13" t="s">
        <v>78</v>
      </c>
      <c r="AY578" s="236" t="s">
        <v>124</v>
      </c>
    </row>
    <row r="579" s="2" customFormat="1" ht="21.75" customHeight="1">
      <c r="A579" s="37"/>
      <c r="B579" s="38"/>
      <c r="C579" s="207" t="s">
        <v>1041</v>
      </c>
      <c r="D579" s="207" t="s">
        <v>126</v>
      </c>
      <c r="E579" s="208" t="s">
        <v>1042</v>
      </c>
      <c r="F579" s="209" t="s">
        <v>1043</v>
      </c>
      <c r="G579" s="210" t="s">
        <v>768</v>
      </c>
      <c r="H579" s="211">
        <v>6</v>
      </c>
      <c r="I579" s="212"/>
      <c r="J579" s="213">
        <f>ROUND(I579*H579,2)</f>
        <v>0</v>
      </c>
      <c r="K579" s="209" t="s">
        <v>130</v>
      </c>
      <c r="L579" s="43"/>
      <c r="M579" s="214" t="s">
        <v>19</v>
      </c>
      <c r="N579" s="215" t="s">
        <v>43</v>
      </c>
      <c r="O579" s="83"/>
      <c r="P579" s="216">
        <f>O579*H579</f>
        <v>0</v>
      </c>
      <c r="Q579" s="216">
        <v>0.015599999999999999</v>
      </c>
      <c r="R579" s="216">
        <f>Q579*H579</f>
        <v>0.093599999999999989</v>
      </c>
      <c r="S579" s="216">
        <v>0</v>
      </c>
      <c r="T579" s="217">
        <f>S579*H579</f>
        <v>0</v>
      </c>
      <c r="U579" s="37"/>
      <c r="V579" s="37"/>
      <c r="W579" s="37"/>
      <c r="X579" s="37"/>
      <c r="Y579" s="37"/>
      <c r="Z579" s="37"/>
      <c r="AA579" s="37"/>
      <c r="AB579" s="37"/>
      <c r="AC579" s="37"/>
      <c r="AD579" s="37"/>
      <c r="AE579" s="37"/>
      <c r="AR579" s="218" t="s">
        <v>208</v>
      </c>
      <c r="AT579" s="218" t="s">
        <v>126</v>
      </c>
      <c r="AU579" s="218" t="s">
        <v>80</v>
      </c>
      <c r="AY579" s="16" t="s">
        <v>124</v>
      </c>
      <c r="BE579" s="219">
        <f>IF(N579="základní",J579,0)</f>
        <v>0</v>
      </c>
      <c r="BF579" s="219">
        <f>IF(N579="snížená",J579,0)</f>
        <v>0</v>
      </c>
      <c r="BG579" s="219">
        <f>IF(N579="zákl. přenesená",J579,0)</f>
        <v>0</v>
      </c>
      <c r="BH579" s="219">
        <f>IF(N579="sníž. přenesená",J579,0)</f>
        <v>0</v>
      </c>
      <c r="BI579" s="219">
        <f>IF(N579="nulová",J579,0)</f>
        <v>0</v>
      </c>
      <c r="BJ579" s="16" t="s">
        <v>78</v>
      </c>
      <c r="BK579" s="219">
        <f>ROUND(I579*H579,2)</f>
        <v>0</v>
      </c>
      <c r="BL579" s="16" t="s">
        <v>208</v>
      </c>
      <c r="BM579" s="218" t="s">
        <v>1044</v>
      </c>
    </row>
    <row r="580" s="2" customFormat="1">
      <c r="A580" s="37"/>
      <c r="B580" s="38"/>
      <c r="C580" s="39"/>
      <c r="D580" s="220" t="s">
        <v>133</v>
      </c>
      <c r="E580" s="39"/>
      <c r="F580" s="221" t="s">
        <v>1045</v>
      </c>
      <c r="G580" s="39"/>
      <c r="H580" s="39"/>
      <c r="I580" s="222"/>
      <c r="J580" s="39"/>
      <c r="K580" s="39"/>
      <c r="L580" s="43"/>
      <c r="M580" s="223"/>
      <c r="N580" s="224"/>
      <c r="O580" s="83"/>
      <c r="P580" s="83"/>
      <c r="Q580" s="83"/>
      <c r="R580" s="83"/>
      <c r="S580" s="83"/>
      <c r="T580" s="84"/>
      <c r="U580" s="37"/>
      <c r="V580" s="37"/>
      <c r="W580" s="37"/>
      <c r="X580" s="37"/>
      <c r="Y580" s="37"/>
      <c r="Z580" s="37"/>
      <c r="AA580" s="37"/>
      <c r="AB580" s="37"/>
      <c r="AC580" s="37"/>
      <c r="AD580" s="37"/>
      <c r="AE580" s="37"/>
      <c r="AT580" s="16" t="s">
        <v>133</v>
      </c>
      <c r="AU580" s="16" t="s">
        <v>80</v>
      </c>
    </row>
    <row r="581" s="13" customFormat="1">
      <c r="A581" s="13"/>
      <c r="B581" s="225"/>
      <c r="C581" s="226"/>
      <c r="D581" s="227" t="s">
        <v>135</v>
      </c>
      <c r="E581" s="228" t="s">
        <v>19</v>
      </c>
      <c r="F581" s="229" t="s">
        <v>155</v>
      </c>
      <c r="G581" s="226"/>
      <c r="H581" s="230">
        <v>6</v>
      </c>
      <c r="I581" s="231"/>
      <c r="J581" s="226"/>
      <c r="K581" s="226"/>
      <c r="L581" s="232"/>
      <c r="M581" s="233"/>
      <c r="N581" s="234"/>
      <c r="O581" s="234"/>
      <c r="P581" s="234"/>
      <c r="Q581" s="234"/>
      <c r="R581" s="234"/>
      <c r="S581" s="234"/>
      <c r="T581" s="235"/>
      <c r="U581" s="13"/>
      <c r="V581" s="13"/>
      <c r="W581" s="13"/>
      <c r="X581" s="13"/>
      <c r="Y581" s="13"/>
      <c r="Z581" s="13"/>
      <c r="AA581" s="13"/>
      <c r="AB581" s="13"/>
      <c r="AC581" s="13"/>
      <c r="AD581" s="13"/>
      <c r="AE581" s="13"/>
      <c r="AT581" s="236" t="s">
        <v>135</v>
      </c>
      <c r="AU581" s="236" t="s">
        <v>80</v>
      </c>
      <c r="AV581" s="13" t="s">
        <v>80</v>
      </c>
      <c r="AW581" s="13" t="s">
        <v>33</v>
      </c>
      <c r="AX581" s="13" t="s">
        <v>78</v>
      </c>
      <c r="AY581" s="236" t="s">
        <v>124</v>
      </c>
    </row>
    <row r="582" s="2" customFormat="1" ht="24.15" customHeight="1">
      <c r="A582" s="37"/>
      <c r="B582" s="38"/>
      <c r="C582" s="207" t="s">
        <v>1046</v>
      </c>
      <c r="D582" s="207" t="s">
        <v>126</v>
      </c>
      <c r="E582" s="208" t="s">
        <v>1047</v>
      </c>
      <c r="F582" s="209" t="s">
        <v>1048</v>
      </c>
      <c r="G582" s="210" t="s">
        <v>768</v>
      </c>
      <c r="H582" s="211">
        <v>4</v>
      </c>
      <c r="I582" s="212"/>
      <c r="J582" s="213">
        <f>ROUND(I582*H582,2)</f>
        <v>0</v>
      </c>
      <c r="K582" s="209" t="s">
        <v>130</v>
      </c>
      <c r="L582" s="43"/>
      <c r="M582" s="214" t="s">
        <v>19</v>
      </c>
      <c r="N582" s="215" t="s">
        <v>43</v>
      </c>
      <c r="O582" s="83"/>
      <c r="P582" s="216">
        <f>O582*H582</f>
        <v>0</v>
      </c>
      <c r="Q582" s="216">
        <v>0.0117</v>
      </c>
      <c r="R582" s="216">
        <f>Q582*H582</f>
        <v>0.046800000000000001</v>
      </c>
      <c r="S582" s="216">
        <v>0</v>
      </c>
      <c r="T582" s="217">
        <f>S582*H582</f>
        <v>0</v>
      </c>
      <c r="U582" s="37"/>
      <c r="V582" s="37"/>
      <c r="W582" s="37"/>
      <c r="X582" s="37"/>
      <c r="Y582" s="37"/>
      <c r="Z582" s="37"/>
      <c r="AA582" s="37"/>
      <c r="AB582" s="37"/>
      <c r="AC582" s="37"/>
      <c r="AD582" s="37"/>
      <c r="AE582" s="37"/>
      <c r="AR582" s="218" t="s">
        <v>208</v>
      </c>
      <c r="AT582" s="218" t="s">
        <v>126</v>
      </c>
      <c r="AU582" s="218" t="s">
        <v>80</v>
      </c>
      <c r="AY582" s="16" t="s">
        <v>124</v>
      </c>
      <c r="BE582" s="219">
        <f>IF(N582="základní",J582,0)</f>
        <v>0</v>
      </c>
      <c r="BF582" s="219">
        <f>IF(N582="snížená",J582,0)</f>
        <v>0</v>
      </c>
      <c r="BG582" s="219">
        <f>IF(N582="zákl. přenesená",J582,0)</f>
        <v>0</v>
      </c>
      <c r="BH582" s="219">
        <f>IF(N582="sníž. přenesená",J582,0)</f>
        <v>0</v>
      </c>
      <c r="BI582" s="219">
        <f>IF(N582="nulová",J582,0)</f>
        <v>0</v>
      </c>
      <c r="BJ582" s="16" t="s">
        <v>78</v>
      </c>
      <c r="BK582" s="219">
        <f>ROUND(I582*H582,2)</f>
        <v>0</v>
      </c>
      <c r="BL582" s="16" t="s">
        <v>208</v>
      </c>
      <c r="BM582" s="218" t="s">
        <v>1049</v>
      </c>
    </row>
    <row r="583" s="2" customFormat="1">
      <c r="A583" s="37"/>
      <c r="B583" s="38"/>
      <c r="C583" s="39"/>
      <c r="D583" s="220" t="s">
        <v>133</v>
      </c>
      <c r="E583" s="39"/>
      <c r="F583" s="221" t="s">
        <v>1050</v>
      </c>
      <c r="G583" s="39"/>
      <c r="H583" s="39"/>
      <c r="I583" s="222"/>
      <c r="J583" s="39"/>
      <c r="K583" s="39"/>
      <c r="L583" s="43"/>
      <c r="M583" s="223"/>
      <c r="N583" s="224"/>
      <c r="O583" s="83"/>
      <c r="P583" s="83"/>
      <c r="Q583" s="83"/>
      <c r="R583" s="83"/>
      <c r="S583" s="83"/>
      <c r="T583" s="84"/>
      <c r="U583" s="37"/>
      <c r="V583" s="37"/>
      <c r="W583" s="37"/>
      <c r="X583" s="37"/>
      <c r="Y583" s="37"/>
      <c r="Z583" s="37"/>
      <c r="AA583" s="37"/>
      <c r="AB583" s="37"/>
      <c r="AC583" s="37"/>
      <c r="AD583" s="37"/>
      <c r="AE583" s="37"/>
      <c r="AT583" s="16" t="s">
        <v>133</v>
      </c>
      <c r="AU583" s="16" t="s">
        <v>80</v>
      </c>
    </row>
    <row r="584" s="13" customFormat="1">
      <c r="A584" s="13"/>
      <c r="B584" s="225"/>
      <c r="C584" s="226"/>
      <c r="D584" s="227" t="s">
        <v>135</v>
      </c>
      <c r="E584" s="228" t="s">
        <v>19</v>
      </c>
      <c r="F584" s="229" t="s">
        <v>1051</v>
      </c>
      <c r="G584" s="226"/>
      <c r="H584" s="230">
        <v>4</v>
      </c>
      <c r="I584" s="231"/>
      <c r="J584" s="226"/>
      <c r="K584" s="226"/>
      <c r="L584" s="232"/>
      <c r="M584" s="233"/>
      <c r="N584" s="234"/>
      <c r="O584" s="234"/>
      <c r="P584" s="234"/>
      <c r="Q584" s="234"/>
      <c r="R584" s="234"/>
      <c r="S584" s="234"/>
      <c r="T584" s="235"/>
      <c r="U584" s="13"/>
      <c r="V584" s="13"/>
      <c r="W584" s="13"/>
      <c r="X584" s="13"/>
      <c r="Y584" s="13"/>
      <c r="Z584" s="13"/>
      <c r="AA584" s="13"/>
      <c r="AB584" s="13"/>
      <c r="AC584" s="13"/>
      <c r="AD584" s="13"/>
      <c r="AE584" s="13"/>
      <c r="AT584" s="236" t="s">
        <v>135</v>
      </c>
      <c r="AU584" s="236" t="s">
        <v>80</v>
      </c>
      <c r="AV584" s="13" t="s">
        <v>80</v>
      </c>
      <c r="AW584" s="13" t="s">
        <v>33</v>
      </c>
      <c r="AX584" s="13" t="s">
        <v>78</v>
      </c>
      <c r="AY584" s="236" t="s">
        <v>124</v>
      </c>
    </row>
    <row r="585" s="2" customFormat="1" ht="24.15" customHeight="1">
      <c r="A585" s="37"/>
      <c r="B585" s="38"/>
      <c r="C585" s="207" t="s">
        <v>413</v>
      </c>
      <c r="D585" s="207" t="s">
        <v>126</v>
      </c>
      <c r="E585" s="208" t="s">
        <v>1052</v>
      </c>
      <c r="F585" s="209" t="s">
        <v>1053</v>
      </c>
      <c r="G585" s="210" t="s">
        <v>768</v>
      </c>
      <c r="H585" s="211">
        <v>41</v>
      </c>
      <c r="I585" s="212"/>
      <c r="J585" s="213">
        <f>ROUND(I585*H585,2)</f>
        <v>0</v>
      </c>
      <c r="K585" s="209" t="s">
        <v>130</v>
      </c>
      <c r="L585" s="43"/>
      <c r="M585" s="214" t="s">
        <v>19</v>
      </c>
      <c r="N585" s="215" t="s">
        <v>43</v>
      </c>
      <c r="O585" s="83"/>
      <c r="P585" s="216">
        <f>O585*H585</f>
        <v>0</v>
      </c>
      <c r="Q585" s="216">
        <v>0.016650000000000002</v>
      </c>
      <c r="R585" s="216">
        <f>Q585*H585</f>
        <v>0.68265000000000009</v>
      </c>
      <c r="S585" s="216">
        <v>0</v>
      </c>
      <c r="T585" s="217">
        <f>S585*H585</f>
        <v>0</v>
      </c>
      <c r="U585" s="37"/>
      <c r="V585" s="37"/>
      <c r="W585" s="37"/>
      <c r="X585" s="37"/>
      <c r="Y585" s="37"/>
      <c r="Z585" s="37"/>
      <c r="AA585" s="37"/>
      <c r="AB585" s="37"/>
      <c r="AC585" s="37"/>
      <c r="AD585" s="37"/>
      <c r="AE585" s="37"/>
      <c r="AR585" s="218" t="s">
        <v>208</v>
      </c>
      <c r="AT585" s="218" t="s">
        <v>126</v>
      </c>
      <c r="AU585" s="218" t="s">
        <v>80</v>
      </c>
      <c r="AY585" s="16" t="s">
        <v>124</v>
      </c>
      <c r="BE585" s="219">
        <f>IF(N585="základní",J585,0)</f>
        <v>0</v>
      </c>
      <c r="BF585" s="219">
        <f>IF(N585="snížená",J585,0)</f>
        <v>0</v>
      </c>
      <c r="BG585" s="219">
        <f>IF(N585="zákl. přenesená",J585,0)</f>
        <v>0</v>
      </c>
      <c r="BH585" s="219">
        <f>IF(N585="sníž. přenesená",J585,0)</f>
        <v>0</v>
      </c>
      <c r="BI585" s="219">
        <f>IF(N585="nulová",J585,0)</f>
        <v>0</v>
      </c>
      <c r="BJ585" s="16" t="s">
        <v>78</v>
      </c>
      <c r="BK585" s="219">
        <f>ROUND(I585*H585,2)</f>
        <v>0</v>
      </c>
      <c r="BL585" s="16" t="s">
        <v>208</v>
      </c>
      <c r="BM585" s="218" t="s">
        <v>1054</v>
      </c>
    </row>
    <row r="586" s="2" customFormat="1">
      <c r="A586" s="37"/>
      <c r="B586" s="38"/>
      <c r="C586" s="39"/>
      <c r="D586" s="220" t="s">
        <v>133</v>
      </c>
      <c r="E586" s="39"/>
      <c r="F586" s="221" t="s">
        <v>1055</v>
      </c>
      <c r="G586" s="39"/>
      <c r="H586" s="39"/>
      <c r="I586" s="222"/>
      <c r="J586" s="39"/>
      <c r="K586" s="39"/>
      <c r="L586" s="43"/>
      <c r="M586" s="223"/>
      <c r="N586" s="224"/>
      <c r="O586" s="83"/>
      <c r="P586" s="83"/>
      <c r="Q586" s="83"/>
      <c r="R586" s="83"/>
      <c r="S586" s="83"/>
      <c r="T586" s="84"/>
      <c r="U586" s="37"/>
      <c r="V586" s="37"/>
      <c r="W586" s="37"/>
      <c r="X586" s="37"/>
      <c r="Y586" s="37"/>
      <c r="Z586" s="37"/>
      <c r="AA586" s="37"/>
      <c r="AB586" s="37"/>
      <c r="AC586" s="37"/>
      <c r="AD586" s="37"/>
      <c r="AE586" s="37"/>
      <c r="AT586" s="16" t="s">
        <v>133</v>
      </c>
      <c r="AU586" s="16" t="s">
        <v>80</v>
      </c>
    </row>
    <row r="587" s="13" customFormat="1">
      <c r="A587" s="13"/>
      <c r="B587" s="225"/>
      <c r="C587" s="226"/>
      <c r="D587" s="227" t="s">
        <v>135</v>
      </c>
      <c r="E587" s="228" t="s">
        <v>19</v>
      </c>
      <c r="F587" s="229" t="s">
        <v>350</v>
      </c>
      <c r="G587" s="226"/>
      <c r="H587" s="230">
        <v>41</v>
      </c>
      <c r="I587" s="231"/>
      <c r="J587" s="226"/>
      <c r="K587" s="226"/>
      <c r="L587" s="232"/>
      <c r="M587" s="233"/>
      <c r="N587" s="234"/>
      <c r="O587" s="234"/>
      <c r="P587" s="234"/>
      <c r="Q587" s="234"/>
      <c r="R587" s="234"/>
      <c r="S587" s="234"/>
      <c r="T587" s="235"/>
      <c r="U587" s="13"/>
      <c r="V587" s="13"/>
      <c r="W587" s="13"/>
      <c r="X587" s="13"/>
      <c r="Y587" s="13"/>
      <c r="Z587" s="13"/>
      <c r="AA587" s="13"/>
      <c r="AB587" s="13"/>
      <c r="AC587" s="13"/>
      <c r="AD587" s="13"/>
      <c r="AE587" s="13"/>
      <c r="AT587" s="236" t="s">
        <v>135</v>
      </c>
      <c r="AU587" s="236" t="s">
        <v>80</v>
      </c>
      <c r="AV587" s="13" t="s">
        <v>80</v>
      </c>
      <c r="AW587" s="13" t="s">
        <v>33</v>
      </c>
      <c r="AX587" s="13" t="s">
        <v>78</v>
      </c>
      <c r="AY587" s="236" t="s">
        <v>124</v>
      </c>
    </row>
    <row r="588" s="2" customFormat="1" ht="24.15" customHeight="1">
      <c r="A588" s="37"/>
      <c r="B588" s="38"/>
      <c r="C588" s="207" t="s">
        <v>1056</v>
      </c>
      <c r="D588" s="207" t="s">
        <v>126</v>
      </c>
      <c r="E588" s="208" t="s">
        <v>1057</v>
      </c>
      <c r="F588" s="209" t="s">
        <v>1058</v>
      </c>
      <c r="G588" s="210" t="s">
        <v>768</v>
      </c>
      <c r="H588" s="211">
        <v>3</v>
      </c>
      <c r="I588" s="212"/>
      <c r="J588" s="213">
        <f>ROUND(I588*H588,2)</f>
        <v>0</v>
      </c>
      <c r="K588" s="209" t="s">
        <v>130</v>
      </c>
      <c r="L588" s="43"/>
      <c r="M588" s="214" t="s">
        <v>19</v>
      </c>
      <c r="N588" s="215" t="s">
        <v>43</v>
      </c>
      <c r="O588" s="83"/>
      <c r="P588" s="216">
        <f>O588*H588</f>
        <v>0</v>
      </c>
      <c r="Q588" s="216">
        <v>0.017649999999999999</v>
      </c>
      <c r="R588" s="216">
        <f>Q588*H588</f>
        <v>0.052949999999999997</v>
      </c>
      <c r="S588" s="216">
        <v>0</v>
      </c>
      <c r="T588" s="217">
        <f>S588*H588</f>
        <v>0</v>
      </c>
      <c r="U588" s="37"/>
      <c r="V588" s="37"/>
      <c r="W588" s="37"/>
      <c r="X588" s="37"/>
      <c r="Y588" s="37"/>
      <c r="Z588" s="37"/>
      <c r="AA588" s="37"/>
      <c r="AB588" s="37"/>
      <c r="AC588" s="37"/>
      <c r="AD588" s="37"/>
      <c r="AE588" s="37"/>
      <c r="AR588" s="218" t="s">
        <v>208</v>
      </c>
      <c r="AT588" s="218" t="s">
        <v>126</v>
      </c>
      <c r="AU588" s="218" t="s">
        <v>80</v>
      </c>
      <c r="AY588" s="16" t="s">
        <v>124</v>
      </c>
      <c r="BE588" s="219">
        <f>IF(N588="základní",J588,0)</f>
        <v>0</v>
      </c>
      <c r="BF588" s="219">
        <f>IF(N588="snížená",J588,0)</f>
        <v>0</v>
      </c>
      <c r="BG588" s="219">
        <f>IF(N588="zákl. přenesená",J588,0)</f>
        <v>0</v>
      </c>
      <c r="BH588" s="219">
        <f>IF(N588="sníž. přenesená",J588,0)</f>
        <v>0</v>
      </c>
      <c r="BI588" s="219">
        <f>IF(N588="nulová",J588,0)</f>
        <v>0</v>
      </c>
      <c r="BJ588" s="16" t="s">
        <v>78</v>
      </c>
      <c r="BK588" s="219">
        <f>ROUND(I588*H588,2)</f>
        <v>0</v>
      </c>
      <c r="BL588" s="16" t="s">
        <v>208</v>
      </c>
      <c r="BM588" s="218" t="s">
        <v>1059</v>
      </c>
    </row>
    <row r="589" s="2" customFormat="1">
      <c r="A589" s="37"/>
      <c r="B589" s="38"/>
      <c r="C589" s="39"/>
      <c r="D589" s="220" t="s">
        <v>133</v>
      </c>
      <c r="E589" s="39"/>
      <c r="F589" s="221" t="s">
        <v>1060</v>
      </c>
      <c r="G589" s="39"/>
      <c r="H589" s="39"/>
      <c r="I589" s="222"/>
      <c r="J589" s="39"/>
      <c r="K589" s="39"/>
      <c r="L589" s="43"/>
      <c r="M589" s="223"/>
      <c r="N589" s="224"/>
      <c r="O589" s="83"/>
      <c r="P589" s="83"/>
      <c r="Q589" s="83"/>
      <c r="R589" s="83"/>
      <c r="S589" s="83"/>
      <c r="T589" s="84"/>
      <c r="U589" s="37"/>
      <c r="V589" s="37"/>
      <c r="W589" s="37"/>
      <c r="X589" s="37"/>
      <c r="Y589" s="37"/>
      <c r="Z589" s="37"/>
      <c r="AA589" s="37"/>
      <c r="AB589" s="37"/>
      <c r="AC589" s="37"/>
      <c r="AD589" s="37"/>
      <c r="AE589" s="37"/>
      <c r="AT589" s="16" t="s">
        <v>133</v>
      </c>
      <c r="AU589" s="16" t="s">
        <v>80</v>
      </c>
    </row>
    <row r="590" s="13" customFormat="1">
      <c r="A590" s="13"/>
      <c r="B590" s="225"/>
      <c r="C590" s="226"/>
      <c r="D590" s="227" t="s">
        <v>135</v>
      </c>
      <c r="E590" s="228" t="s">
        <v>19</v>
      </c>
      <c r="F590" s="229" t="s">
        <v>141</v>
      </c>
      <c r="G590" s="226"/>
      <c r="H590" s="230">
        <v>3</v>
      </c>
      <c r="I590" s="231"/>
      <c r="J590" s="226"/>
      <c r="K590" s="226"/>
      <c r="L590" s="232"/>
      <c r="M590" s="233"/>
      <c r="N590" s="234"/>
      <c r="O590" s="234"/>
      <c r="P590" s="234"/>
      <c r="Q590" s="234"/>
      <c r="R590" s="234"/>
      <c r="S590" s="234"/>
      <c r="T590" s="235"/>
      <c r="U590" s="13"/>
      <c r="V590" s="13"/>
      <c r="W590" s="13"/>
      <c r="X590" s="13"/>
      <c r="Y590" s="13"/>
      <c r="Z590" s="13"/>
      <c r="AA590" s="13"/>
      <c r="AB590" s="13"/>
      <c r="AC590" s="13"/>
      <c r="AD590" s="13"/>
      <c r="AE590" s="13"/>
      <c r="AT590" s="236" t="s">
        <v>135</v>
      </c>
      <c r="AU590" s="236" t="s">
        <v>80</v>
      </c>
      <c r="AV590" s="13" t="s">
        <v>80</v>
      </c>
      <c r="AW590" s="13" t="s">
        <v>33</v>
      </c>
      <c r="AX590" s="13" t="s">
        <v>78</v>
      </c>
      <c r="AY590" s="236" t="s">
        <v>124</v>
      </c>
    </row>
    <row r="591" s="2" customFormat="1" ht="16.5" customHeight="1">
      <c r="A591" s="37"/>
      <c r="B591" s="38"/>
      <c r="C591" s="237" t="s">
        <v>1061</v>
      </c>
      <c r="D591" s="237" t="s">
        <v>174</v>
      </c>
      <c r="E591" s="238" t="s">
        <v>1062</v>
      </c>
      <c r="F591" s="239" t="s">
        <v>1063</v>
      </c>
      <c r="G591" s="240" t="s">
        <v>192</v>
      </c>
      <c r="H591" s="241">
        <v>50</v>
      </c>
      <c r="I591" s="242"/>
      <c r="J591" s="243">
        <f>ROUND(I591*H591,2)</f>
        <v>0</v>
      </c>
      <c r="K591" s="239" t="s">
        <v>130</v>
      </c>
      <c r="L591" s="244"/>
      <c r="M591" s="245" t="s">
        <v>19</v>
      </c>
      <c r="N591" s="246" t="s">
        <v>43</v>
      </c>
      <c r="O591" s="83"/>
      <c r="P591" s="216">
        <f>O591*H591</f>
        <v>0</v>
      </c>
      <c r="Q591" s="216">
        <v>0.00050000000000000001</v>
      </c>
      <c r="R591" s="216">
        <f>Q591*H591</f>
        <v>0.025000000000000001</v>
      </c>
      <c r="S591" s="216">
        <v>0</v>
      </c>
      <c r="T591" s="217">
        <f>S591*H591</f>
        <v>0</v>
      </c>
      <c r="U591" s="37"/>
      <c r="V591" s="37"/>
      <c r="W591" s="37"/>
      <c r="X591" s="37"/>
      <c r="Y591" s="37"/>
      <c r="Z591" s="37"/>
      <c r="AA591" s="37"/>
      <c r="AB591" s="37"/>
      <c r="AC591" s="37"/>
      <c r="AD591" s="37"/>
      <c r="AE591" s="37"/>
      <c r="AR591" s="218" t="s">
        <v>295</v>
      </c>
      <c r="AT591" s="218" t="s">
        <v>174</v>
      </c>
      <c r="AU591" s="218" t="s">
        <v>80</v>
      </c>
      <c r="AY591" s="16" t="s">
        <v>124</v>
      </c>
      <c r="BE591" s="219">
        <f>IF(N591="základní",J591,0)</f>
        <v>0</v>
      </c>
      <c r="BF591" s="219">
        <f>IF(N591="snížená",J591,0)</f>
        <v>0</v>
      </c>
      <c r="BG591" s="219">
        <f>IF(N591="zákl. přenesená",J591,0)</f>
        <v>0</v>
      </c>
      <c r="BH591" s="219">
        <f>IF(N591="sníž. přenesená",J591,0)</f>
        <v>0</v>
      </c>
      <c r="BI591" s="219">
        <f>IF(N591="nulová",J591,0)</f>
        <v>0</v>
      </c>
      <c r="BJ591" s="16" t="s">
        <v>78</v>
      </c>
      <c r="BK591" s="219">
        <f>ROUND(I591*H591,2)</f>
        <v>0</v>
      </c>
      <c r="BL591" s="16" t="s">
        <v>208</v>
      </c>
      <c r="BM591" s="218" t="s">
        <v>1064</v>
      </c>
    </row>
    <row r="592" s="13" customFormat="1">
      <c r="A592" s="13"/>
      <c r="B592" s="225"/>
      <c r="C592" s="226"/>
      <c r="D592" s="227" t="s">
        <v>135</v>
      </c>
      <c r="E592" s="228" t="s">
        <v>19</v>
      </c>
      <c r="F592" s="229" t="s">
        <v>1065</v>
      </c>
      <c r="G592" s="226"/>
      <c r="H592" s="230">
        <v>50</v>
      </c>
      <c r="I592" s="231"/>
      <c r="J592" s="226"/>
      <c r="K592" s="226"/>
      <c r="L592" s="232"/>
      <c r="M592" s="233"/>
      <c r="N592" s="234"/>
      <c r="O592" s="234"/>
      <c r="P592" s="234"/>
      <c r="Q592" s="234"/>
      <c r="R592" s="234"/>
      <c r="S592" s="234"/>
      <c r="T592" s="235"/>
      <c r="U592" s="13"/>
      <c r="V592" s="13"/>
      <c r="W592" s="13"/>
      <c r="X592" s="13"/>
      <c r="Y592" s="13"/>
      <c r="Z592" s="13"/>
      <c r="AA592" s="13"/>
      <c r="AB592" s="13"/>
      <c r="AC592" s="13"/>
      <c r="AD592" s="13"/>
      <c r="AE592" s="13"/>
      <c r="AT592" s="236" t="s">
        <v>135</v>
      </c>
      <c r="AU592" s="236" t="s">
        <v>80</v>
      </c>
      <c r="AV592" s="13" t="s">
        <v>80</v>
      </c>
      <c r="AW592" s="13" t="s">
        <v>33</v>
      </c>
      <c r="AX592" s="13" t="s">
        <v>78</v>
      </c>
      <c r="AY592" s="236" t="s">
        <v>124</v>
      </c>
    </row>
    <row r="593" s="2" customFormat="1" ht="16.5" customHeight="1">
      <c r="A593" s="37"/>
      <c r="B593" s="38"/>
      <c r="C593" s="207" t="s">
        <v>1066</v>
      </c>
      <c r="D593" s="207" t="s">
        <v>126</v>
      </c>
      <c r="E593" s="208" t="s">
        <v>1067</v>
      </c>
      <c r="F593" s="209" t="s">
        <v>1068</v>
      </c>
      <c r="G593" s="210" t="s">
        <v>768</v>
      </c>
      <c r="H593" s="211">
        <v>6</v>
      </c>
      <c r="I593" s="212"/>
      <c r="J593" s="213">
        <f>ROUND(I593*H593,2)</f>
        <v>0</v>
      </c>
      <c r="K593" s="209" t="s">
        <v>130</v>
      </c>
      <c r="L593" s="43"/>
      <c r="M593" s="214" t="s">
        <v>19</v>
      </c>
      <c r="N593" s="215" t="s">
        <v>43</v>
      </c>
      <c r="O593" s="83"/>
      <c r="P593" s="216">
        <f>O593*H593</f>
        <v>0</v>
      </c>
      <c r="Q593" s="216">
        <v>0</v>
      </c>
      <c r="R593" s="216">
        <f>Q593*H593</f>
        <v>0</v>
      </c>
      <c r="S593" s="216">
        <v>0</v>
      </c>
      <c r="T593" s="217">
        <f>S593*H593</f>
        <v>0</v>
      </c>
      <c r="U593" s="37"/>
      <c r="V593" s="37"/>
      <c r="W593" s="37"/>
      <c r="X593" s="37"/>
      <c r="Y593" s="37"/>
      <c r="Z593" s="37"/>
      <c r="AA593" s="37"/>
      <c r="AB593" s="37"/>
      <c r="AC593" s="37"/>
      <c r="AD593" s="37"/>
      <c r="AE593" s="37"/>
      <c r="AR593" s="218" t="s">
        <v>208</v>
      </c>
      <c r="AT593" s="218" t="s">
        <v>126</v>
      </c>
      <c r="AU593" s="218" t="s">
        <v>80</v>
      </c>
      <c r="AY593" s="16" t="s">
        <v>124</v>
      </c>
      <c r="BE593" s="219">
        <f>IF(N593="základní",J593,0)</f>
        <v>0</v>
      </c>
      <c r="BF593" s="219">
        <f>IF(N593="snížená",J593,0)</f>
        <v>0</v>
      </c>
      <c r="BG593" s="219">
        <f>IF(N593="zákl. přenesená",J593,0)</f>
        <v>0</v>
      </c>
      <c r="BH593" s="219">
        <f>IF(N593="sníž. přenesená",J593,0)</f>
        <v>0</v>
      </c>
      <c r="BI593" s="219">
        <f>IF(N593="nulová",J593,0)</f>
        <v>0</v>
      </c>
      <c r="BJ593" s="16" t="s">
        <v>78</v>
      </c>
      <c r="BK593" s="219">
        <f>ROUND(I593*H593,2)</f>
        <v>0</v>
      </c>
      <c r="BL593" s="16" t="s">
        <v>208</v>
      </c>
      <c r="BM593" s="218" t="s">
        <v>1069</v>
      </c>
    </row>
    <row r="594" s="2" customFormat="1">
      <c r="A594" s="37"/>
      <c r="B594" s="38"/>
      <c r="C594" s="39"/>
      <c r="D594" s="220" t="s">
        <v>133</v>
      </c>
      <c r="E594" s="39"/>
      <c r="F594" s="221" t="s">
        <v>1070</v>
      </c>
      <c r="G594" s="39"/>
      <c r="H594" s="39"/>
      <c r="I594" s="222"/>
      <c r="J594" s="39"/>
      <c r="K594" s="39"/>
      <c r="L594" s="43"/>
      <c r="M594" s="223"/>
      <c r="N594" s="224"/>
      <c r="O594" s="83"/>
      <c r="P594" s="83"/>
      <c r="Q594" s="83"/>
      <c r="R594" s="83"/>
      <c r="S594" s="83"/>
      <c r="T594" s="84"/>
      <c r="U594" s="37"/>
      <c r="V594" s="37"/>
      <c r="W594" s="37"/>
      <c r="X594" s="37"/>
      <c r="Y594" s="37"/>
      <c r="Z594" s="37"/>
      <c r="AA594" s="37"/>
      <c r="AB594" s="37"/>
      <c r="AC594" s="37"/>
      <c r="AD594" s="37"/>
      <c r="AE594" s="37"/>
      <c r="AT594" s="16" t="s">
        <v>133</v>
      </c>
      <c r="AU594" s="16" t="s">
        <v>80</v>
      </c>
    </row>
    <row r="595" s="13" customFormat="1">
      <c r="A595" s="13"/>
      <c r="B595" s="225"/>
      <c r="C595" s="226"/>
      <c r="D595" s="227" t="s">
        <v>135</v>
      </c>
      <c r="E595" s="228" t="s">
        <v>19</v>
      </c>
      <c r="F595" s="229" t="s">
        <v>155</v>
      </c>
      <c r="G595" s="226"/>
      <c r="H595" s="230">
        <v>6</v>
      </c>
      <c r="I595" s="231"/>
      <c r="J595" s="226"/>
      <c r="K595" s="226"/>
      <c r="L595" s="232"/>
      <c r="M595" s="233"/>
      <c r="N595" s="234"/>
      <c r="O595" s="234"/>
      <c r="P595" s="234"/>
      <c r="Q595" s="234"/>
      <c r="R595" s="234"/>
      <c r="S595" s="234"/>
      <c r="T595" s="235"/>
      <c r="U595" s="13"/>
      <c r="V595" s="13"/>
      <c r="W595" s="13"/>
      <c r="X595" s="13"/>
      <c r="Y595" s="13"/>
      <c r="Z595" s="13"/>
      <c r="AA595" s="13"/>
      <c r="AB595" s="13"/>
      <c r="AC595" s="13"/>
      <c r="AD595" s="13"/>
      <c r="AE595" s="13"/>
      <c r="AT595" s="236" t="s">
        <v>135</v>
      </c>
      <c r="AU595" s="236" t="s">
        <v>80</v>
      </c>
      <c r="AV595" s="13" t="s">
        <v>80</v>
      </c>
      <c r="AW595" s="13" t="s">
        <v>33</v>
      </c>
      <c r="AX595" s="13" t="s">
        <v>78</v>
      </c>
      <c r="AY595" s="236" t="s">
        <v>124</v>
      </c>
    </row>
    <row r="596" s="2" customFormat="1" ht="16.5" customHeight="1">
      <c r="A596" s="37"/>
      <c r="B596" s="38"/>
      <c r="C596" s="237" t="s">
        <v>1071</v>
      </c>
      <c r="D596" s="237" t="s">
        <v>174</v>
      </c>
      <c r="E596" s="238" t="s">
        <v>1072</v>
      </c>
      <c r="F596" s="239" t="s">
        <v>1073</v>
      </c>
      <c r="G596" s="240" t="s">
        <v>192</v>
      </c>
      <c r="H596" s="241">
        <v>6</v>
      </c>
      <c r="I596" s="242"/>
      <c r="J596" s="243">
        <f>ROUND(I596*H596,2)</f>
        <v>0</v>
      </c>
      <c r="K596" s="239" t="s">
        <v>130</v>
      </c>
      <c r="L596" s="244"/>
      <c r="M596" s="245" t="s">
        <v>19</v>
      </c>
      <c r="N596" s="246" t="s">
        <v>43</v>
      </c>
      <c r="O596" s="83"/>
      <c r="P596" s="216">
        <f>O596*H596</f>
        <v>0</v>
      </c>
      <c r="Q596" s="216">
        <v>0.0040000000000000001</v>
      </c>
      <c r="R596" s="216">
        <f>Q596*H596</f>
        <v>0.024</v>
      </c>
      <c r="S596" s="216">
        <v>0</v>
      </c>
      <c r="T596" s="217">
        <f>S596*H596</f>
        <v>0</v>
      </c>
      <c r="U596" s="37"/>
      <c r="V596" s="37"/>
      <c r="W596" s="37"/>
      <c r="X596" s="37"/>
      <c r="Y596" s="37"/>
      <c r="Z596" s="37"/>
      <c r="AA596" s="37"/>
      <c r="AB596" s="37"/>
      <c r="AC596" s="37"/>
      <c r="AD596" s="37"/>
      <c r="AE596" s="37"/>
      <c r="AR596" s="218" t="s">
        <v>295</v>
      </c>
      <c r="AT596" s="218" t="s">
        <v>174</v>
      </c>
      <c r="AU596" s="218" t="s">
        <v>80</v>
      </c>
      <c r="AY596" s="16" t="s">
        <v>124</v>
      </c>
      <c r="BE596" s="219">
        <f>IF(N596="základní",J596,0)</f>
        <v>0</v>
      </c>
      <c r="BF596" s="219">
        <f>IF(N596="snížená",J596,0)</f>
        <v>0</v>
      </c>
      <c r="BG596" s="219">
        <f>IF(N596="zákl. přenesená",J596,0)</f>
        <v>0</v>
      </c>
      <c r="BH596" s="219">
        <f>IF(N596="sníž. přenesená",J596,0)</f>
        <v>0</v>
      </c>
      <c r="BI596" s="219">
        <f>IF(N596="nulová",J596,0)</f>
        <v>0</v>
      </c>
      <c r="BJ596" s="16" t="s">
        <v>78</v>
      </c>
      <c r="BK596" s="219">
        <f>ROUND(I596*H596,2)</f>
        <v>0</v>
      </c>
      <c r="BL596" s="16" t="s">
        <v>208</v>
      </c>
      <c r="BM596" s="218" t="s">
        <v>1074</v>
      </c>
    </row>
    <row r="597" s="13" customFormat="1">
      <c r="A597" s="13"/>
      <c r="B597" s="225"/>
      <c r="C597" s="226"/>
      <c r="D597" s="227" t="s">
        <v>135</v>
      </c>
      <c r="E597" s="228" t="s">
        <v>19</v>
      </c>
      <c r="F597" s="229" t="s">
        <v>155</v>
      </c>
      <c r="G597" s="226"/>
      <c r="H597" s="230">
        <v>6</v>
      </c>
      <c r="I597" s="231"/>
      <c r="J597" s="226"/>
      <c r="K597" s="226"/>
      <c r="L597" s="232"/>
      <c r="M597" s="233"/>
      <c r="N597" s="234"/>
      <c r="O597" s="234"/>
      <c r="P597" s="234"/>
      <c r="Q597" s="234"/>
      <c r="R597" s="234"/>
      <c r="S597" s="234"/>
      <c r="T597" s="235"/>
      <c r="U597" s="13"/>
      <c r="V597" s="13"/>
      <c r="W597" s="13"/>
      <c r="X597" s="13"/>
      <c r="Y597" s="13"/>
      <c r="Z597" s="13"/>
      <c r="AA597" s="13"/>
      <c r="AB597" s="13"/>
      <c r="AC597" s="13"/>
      <c r="AD597" s="13"/>
      <c r="AE597" s="13"/>
      <c r="AT597" s="236" t="s">
        <v>135</v>
      </c>
      <c r="AU597" s="236" t="s">
        <v>80</v>
      </c>
      <c r="AV597" s="13" t="s">
        <v>80</v>
      </c>
      <c r="AW597" s="13" t="s">
        <v>33</v>
      </c>
      <c r="AX597" s="13" t="s">
        <v>78</v>
      </c>
      <c r="AY597" s="236" t="s">
        <v>124</v>
      </c>
    </row>
    <row r="598" s="2" customFormat="1" ht="16.5" customHeight="1">
      <c r="A598" s="37"/>
      <c r="B598" s="38"/>
      <c r="C598" s="207" t="s">
        <v>1075</v>
      </c>
      <c r="D598" s="207" t="s">
        <v>126</v>
      </c>
      <c r="E598" s="208" t="s">
        <v>1076</v>
      </c>
      <c r="F598" s="209" t="s">
        <v>1077</v>
      </c>
      <c r="G598" s="210" t="s">
        <v>768</v>
      </c>
      <c r="H598" s="211">
        <v>44</v>
      </c>
      <c r="I598" s="212"/>
      <c r="J598" s="213">
        <f>ROUND(I598*H598,2)</f>
        <v>0</v>
      </c>
      <c r="K598" s="209" t="s">
        <v>130</v>
      </c>
      <c r="L598" s="43"/>
      <c r="M598" s="214" t="s">
        <v>19</v>
      </c>
      <c r="N598" s="215" t="s">
        <v>43</v>
      </c>
      <c r="O598" s="83"/>
      <c r="P598" s="216">
        <f>O598*H598</f>
        <v>0</v>
      </c>
      <c r="Q598" s="216">
        <v>0.00014999999999999999</v>
      </c>
      <c r="R598" s="216">
        <f>Q598*H598</f>
        <v>0.0065999999999999991</v>
      </c>
      <c r="S598" s="216">
        <v>0</v>
      </c>
      <c r="T598" s="217">
        <f>S598*H598</f>
        <v>0</v>
      </c>
      <c r="U598" s="37"/>
      <c r="V598" s="37"/>
      <c r="W598" s="37"/>
      <c r="X598" s="37"/>
      <c r="Y598" s="37"/>
      <c r="Z598" s="37"/>
      <c r="AA598" s="37"/>
      <c r="AB598" s="37"/>
      <c r="AC598" s="37"/>
      <c r="AD598" s="37"/>
      <c r="AE598" s="37"/>
      <c r="AR598" s="218" t="s">
        <v>208</v>
      </c>
      <c r="AT598" s="218" t="s">
        <v>126</v>
      </c>
      <c r="AU598" s="218" t="s">
        <v>80</v>
      </c>
      <c r="AY598" s="16" t="s">
        <v>124</v>
      </c>
      <c r="BE598" s="219">
        <f>IF(N598="základní",J598,0)</f>
        <v>0</v>
      </c>
      <c r="BF598" s="219">
        <f>IF(N598="snížená",J598,0)</f>
        <v>0</v>
      </c>
      <c r="BG598" s="219">
        <f>IF(N598="zákl. přenesená",J598,0)</f>
        <v>0</v>
      </c>
      <c r="BH598" s="219">
        <f>IF(N598="sníž. přenesená",J598,0)</f>
        <v>0</v>
      </c>
      <c r="BI598" s="219">
        <f>IF(N598="nulová",J598,0)</f>
        <v>0</v>
      </c>
      <c r="BJ598" s="16" t="s">
        <v>78</v>
      </c>
      <c r="BK598" s="219">
        <f>ROUND(I598*H598,2)</f>
        <v>0</v>
      </c>
      <c r="BL598" s="16" t="s">
        <v>208</v>
      </c>
      <c r="BM598" s="218" t="s">
        <v>1078</v>
      </c>
    </row>
    <row r="599" s="2" customFormat="1">
      <c r="A599" s="37"/>
      <c r="B599" s="38"/>
      <c r="C599" s="39"/>
      <c r="D599" s="220" t="s">
        <v>133</v>
      </c>
      <c r="E599" s="39"/>
      <c r="F599" s="221" t="s">
        <v>1079</v>
      </c>
      <c r="G599" s="39"/>
      <c r="H599" s="39"/>
      <c r="I599" s="222"/>
      <c r="J599" s="39"/>
      <c r="K599" s="39"/>
      <c r="L599" s="43"/>
      <c r="M599" s="223"/>
      <c r="N599" s="224"/>
      <c r="O599" s="83"/>
      <c r="P599" s="83"/>
      <c r="Q599" s="83"/>
      <c r="R599" s="83"/>
      <c r="S599" s="83"/>
      <c r="T599" s="84"/>
      <c r="U599" s="37"/>
      <c r="V599" s="37"/>
      <c r="W599" s="37"/>
      <c r="X599" s="37"/>
      <c r="Y599" s="37"/>
      <c r="Z599" s="37"/>
      <c r="AA599" s="37"/>
      <c r="AB599" s="37"/>
      <c r="AC599" s="37"/>
      <c r="AD599" s="37"/>
      <c r="AE599" s="37"/>
      <c r="AT599" s="16" t="s">
        <v>133</v>
      </c>
      <c r="AU599" s="16" t="s">
        <v>80</v>
      </c>
    </row>
    <row r="600" s="13" customFormat="1">
      <c r="A600" s="13"/>
      <c r="B600" s="225"/>
      <c r="C600" s="226"/>
      <c r="D600" s="227" t="s">
        <v>135</v>
      </c>
      <c r="E600" s="228" t="s">
        <v>19</v>
      </c>
      <c r="F600" s="229" t="s">
        <v>833</v>
      </c>
      <c r="G600" s="226"/>
      <c r="H600" s="230">
        <v>44</v>
      </c>
      <c r="I600" s="231"/>
      <c r="J600" s="226"/>
      <c r="K600" s="226"/>
      <c r="L600" s="232"/>
      <c r="M600" s="233"/>
      <c r="N600" s="234"/>
      <c r="O600" s="234"/>
      <c r="P600" s="234"/>
      <c r="Q600" s="234"/>
      <c r="R600" s="234"/>
      <c r="S600" s="234"/>
      <c r="T600" s="235"/>
      <c r="U600" s="13"/>
      <c r="V600" s="13"/>
      <c r="W600" s="13"/>
      <c r="X600" s="13"/>
      <c r="Y600" s="13"/>
      <c r="Z600" s="13"/>
      <c r="AA600" s="13"/>
      <c r="AB600" s="13"/>
      <c r="AC600" s="13"/>
      <c r="AD600" s="13"/>
      <c r="AE600" s="13"/>
      <c r="AT600" s="236" t="s">
        <v>135</v>
      </c>
      <c r="AU600" s="236" t="s">
        <v>80</v>
      </c>
      <c r="AV600" s="13" t="s">
        <v>80</v>
      </c>
      <c r="AW600" s="13" t="s">
        <v>33</v>
      </c>
      <c r="AX600" s="13" t="s">
        <v>78</v>
      </c>
      <c r="AY600" s="236" t="s">
        <v>124</v>
      </c>
    </row>
    <row r="601" s="2" customFormat="1" ht="24.15" customHeight="1">
      <c r="A601" s="37"/>
      <c r="B601" s="38"/>
      <c r="C601" s="207" t="s">
        <v>1080</v>
      </c>
      <c r="D601" s="207" t="s">
        <v>126</v>
      </c>
      <c r="E601" s="208" t="s">
        <v>1081</v>
      </c>
      <c r="F601" s="209" t="s">
        <v>1082</v>
      </c>
      <c r="G601" s="210" t="s">
        <v>158</v>
      </c>
      <c r="H601" s="211">
        <v>1.4239999999999999</v>
      </c>
      <c r="I601" s="212"/>
      <c r="J601" s="213">
        <f>ROUND(I601*H601,2)</f>
        <v>0</v>
      </c>
      <c r="K601" s="209" t="s">
        <v>130</v>
      </c>
      <c r="L601" s="43"/>
      <c r="M601" s="214" t="s">
        <v>19</v>
      </c>
      <c r="N601" s="215" t="s">
        <v>43</v>
      </c>
      <c r="O601" s="83"/>
      <c r="P601" s="216">
        <f>O601*H601</f>
        <v>0</v>
      </c>
      <c r="Q601" s="216">
        <v>0</v>
      </c>
      <c r="R601" s="216">
        <f>Q601*H601</f>
        <v>0</v>
      </c>
      <c r="S601" s="216">
        <v>0</v>
      </c>
      <c r="T601" s="217">
        <f>S601*H601</f>
        <v>0</v>
      </c>
      <c r="U601" s="37"/>
      <c r="V601" s="37"/>
      <c r="W601" s="37"/>
      <c r="X601" s="37"/>
      <c r="Y601" s="37"/>
      <c r="Z601" s="37"/>
      <c r="AA601" s="37"/>
      <c r="AB601" s="37"/>
      <c r="AC601" s="37"/>
      <c r="AD601" s="37"/>
      <c r="AE601" s="37"/>
      <c r="AR601" s="218" t="s">
        <v>208</v>
      </c>
      <c r="AT601" s="218" t="s">
        <v>126</v>
      </c>
      <c r="AU601" s="218" t="s">
        <v>80</v>
      </c>
      <c r="AY601" s="16" t="s">
        <v>124</v>
      </c>
      <c r="BE601" s="219">
        <f>IF(N601="základní",J601,0)</f>
        <v>0</v>
      </c>
      <c r="BF601" s="219">
        <f>IF(N601="snížená",J601,0)</f>
        <v>0</v>
      </c>
      <c r="BG601" s="219">
        <f>IF(N601="zákl. přenesená",J601,0)</f>
        <v>0</v>
      </c>
      <c r="BH601" s="219">
        <f>IF(N601="sníž. přenesená",J601,0)</f>
        <v>0</v>
      </c>
      <c r="BI601" s="219">
        <f>IF(N601="nulová",J601,0)</f>
        <v>0</v>
      </c>
      <c r="BJ601" s="16" t="s">
        <v>78</v>
      </c>
      <c r="BK601" s="219">
        <f>ROUND(I601*H601,2)</f>
        <v>0</v>
      </c>
      <c r="BL601" s="16" t="s">
        <v>208</v>
      </c>
      <c r="BM601" s="218" t="s">
        <v>1083</v>
      </c>
    </row>
    <row r="602" s="2" customFormat="1">
      <c r="A602" s="37"/>
      <c r="B602" s="38"/>
      <c r="C602" s="39"/>
      <c r="D602" s="220" t="s">
        <v>133</v>
      </c>
      <c r="E602" s="39"/>
      <c r="F602" s="221" t="s">
        <v>1084</v>
      </c>
      <c r="G602" s="39"/>
      <c r="H602" s="39"/>
      <c r="I602" s="222"/>
      <c r="J602" s="39"/>
      <c r="K602" s="39"/>
      <c r="L602" s="43"/>
      <c r="M602" s="223"/>
      <c r="N602" s="224"/>
      <c r="O602" s="83"/>
      <c r="P602" s="83"/>
      <c r="Q602" s="83"/>
      <c r="R602" s="83"/>
      <c r="S602" s="83"/>
      <c r="T602" s="84"/>
      <c r="U602" s="37"/>
      <c r="V602" s="37"/>
      <c r="W602" s="37"/>
      <c r="X602" s="37"/>
      <c r="Y602" s="37"/>
      <c r="Z602" s="37"/>
      <c r="AA602" s="37"/>
      <c r="AB602" s="37"/>
      <c r="AC602" s="37"/>
      <c r="AD602" s="37"/>
      <c r="AE602" s="37"/>
      <c r="AT602" s="16" t="s">
        <v>133</v>
      </c>
      <c r="AU602" s="16" t="s">
        <v>80</v>
      </c>
    </row>
    <row r="603" s="12" customFormat="1" ht="22.8" customHeight="1">
      <c r="A603" s="12"/>
      <c r="B603" s="191"/>
      <c r="C603" s="192"/>
      <c r="D603" s="193" t="s">
        <v>71</v>
      </c>
      <c r="E603" s="205" t="s">
        <v>1085</v>
      </c>
      <c r="F603" s="205" t="s">
        <v>1086</v>
      </c>
      <c r="G603" s="192"/>
      <c r="H603" s="192"/>
      <c r="I603" s="195"/>
      <c r="J603" s="206">
        <f>BK603</f>
        <v>0</v>
      </c>
      <c r="K603" s="192"/>
      <c r="L603" s="197"/>
      <c r="M603" s="198"/>
      <c r="N603" s="199"/>
      <c r="O603" s="199"/>
      <c r="P603" s="200">
        <f>SUM(P604:P624)</f>
        <v>0</v>
      </c>
      <c r="Q603" s="199"/>
      <c r="R603" s="200">
        <f>SUM(R604:R624)</f>
        <v>0.083480000000000013</v>
      </c>
      <c r="S603" s="199"/>
      <c r="T603" s="201">
        <f>SUM(T604:T624)</f>
        <v>0</v>
      </c>
      <c r="U603" s="12"/>
      <c r="V603" s="12"/>
      <c r="W603" s="12"/>
      <c r="X603" s="12"/>
      <c r="Y603" s="12"/>
      <c r="Z603" s="12"/>
      <c r="AA603" s="12"/>
      <c r="AB603" s="12"/>
      <c r="AC603" s="12"/>
      <c r="AD603" s="12"/>
      <c r="AE603" s="12"/>
      <c r="AR603" s="202" t="s">
        <v>80</v>
      </c>
      <c r="AT603" s="203" t="s">
        <v>71</v>
      </c>
      <c r="AU603" s="203" t="s">
        <v>78</v>
      </c>
      <c r="AY603" s="202" t="s">
        <v>124</v>
      </c>
      <c r="BK603" s="204">
        <f>SUM(BK604:BK624)</f>
        <v>0</v>
      </c>
    </row>
    <row r="604" s="2" customFormat="1" ht="21.75" customHeight="1">
      <c r="A604" s="37"/>
      <c r="B604" s="38"/>
      <c r="C604" s="207" t="s">
        <v>1087</v>
      </c>
      <c r="D604" s="207" t="s">
        <v>126</v>
      </c>
      <c r="E604" s="208" t="s">
        <v>1088</v>
      </c>
      <c r="F604" s="209" t="s">
        <v>1089</v>
      </c>
      <c r="G604" s="210" t="s">
        <v>192</v>
      </c>
      <c r="H604" s="211">
        <v>15</v>
      </c>
      <c r="I604" s="212"/>
      <c r="J604" s="213">
        <f>ROUND(I604*H604,2)</f>
        <v>0</v>
      </c>
      <c r="K604" s="209" t="s">
        <v>130</v>
      </c>
      <c r="L604" s="43"/>
      <c r="M604" s="214" t="s">
        <v>19</v>
      </c>
      <c r="N604" s="215" t="s">
        <v>43</v>
      </c>
      <c r="O604" s="83"/>
      <c r="P604" s="216">
        <f>O604*H604</f>
        <v>0</v>
      </c>
      <c r="Q604" s="216">
        <v>0.00010000000000000001</v>
      </c>
      <c r="R604" s="216">
        <f>Q604*H604</f>
        <v>0.0015</v>
      </c>
      <c r="S604" s="216">
        <v>0</v>
      </c>
      <c r="T604" s="217">
        <f>S604*H604</f>
        <v>0</v>
      </c>
      <c r="U604" s="37"/>
      <c r="V604" s="37"/>
      <c r="W604" s="37"/>
      <c r="X604" s="37"/>
      <c r="Y604" s="37"/>
      <c r="Z604" s="37"/>
      <c r="AA604" s="37"/>
      <c r="AB604" s="37"/>
      <c r="AC604" s="37"/>
      <c r="AD604" s="37"/>
      <c r="AE604" s="37"/>
      <c r="AR604" s="218" t="s">
        <v>208</v>
      </c>
      <c r="AT604" s="218" t="s">
        <v>126</v>
      </c>
      <c r="AU604" s="218" t="s">
        <v>80</v>
      </c>
      <c r="AY604" s="16" t="s">
        <v>124</v>
      </c>
      <c r="BE604" s="219">
        <f>IF(N604="základní",J604,0)</f>
        <v>0</v>
      </c>
      <c r="BF604" s="219">
        <f>IF(N604="snížená",J604,0)</f>
        <v>0</v>
      </c>
      <c r="BG604" s="219">
        <f>IF(N604="zákl. přenesená",J604,0)</f>
        <v>0</v>
      </c>
      <c r="BH604" s="219">
        <f>IF(N604="sníž. přenesená",J604,0)</f>
        <v>0</v>
      </c>
      <c r="BI604" s="219">
        <f>IF(N604="nulová",J604,0)</f>
        <v>0</v>
      </c>
      <c r="BJ604" s="16" t="s">
        <v>78</v>
      </c>
      <c r="BK604" s="219">
        <f>ROUND(I604*H604,2)</f>
        <v>0</v>
      </c>
      <c r="BL604" s="16" t="s">
        <v>208</v>
      </c>
      <c r="BM604" s="218" t="s">
        <v>1090</v>
      </c>
    </row>
    <row r="605" s="2" customFormat="1">
      <c r="A605" s="37"/>
      <c r="B605" s="38"/>
      <c r="C605" s="39"/>
      <c r="D605" s="220" t="s">
        <v>133</v>
      </c>
      <c r="E605" s="39"/>
      <c r="F605" s="221" t="s">
        <v>1091</v>
      </c>
      <c r="G605" s="39"/>
      <c r="H605" s="39"/>
      <c r="I605" s="222"/>
      <c r="J605" s="39"/>
      <c r="K605" s="39"/>
      <c r="L605" s="43"/>
      <c r="M605" s="223"/>
      <c r="N605" s="224"/>
      <c r="O605" s="83"/>
      <c r="P605" s="83"/>
      <c r="Q605" s="83"/>
      <c r="R605" s="83"/>
      <c r="S605" s="83"/>
      <c r="T605" s="84"/>
      <c r="U605" s="37"/>
      <c r="V605" s="37"/>
      <c r="W605" s="37"/>
      <c r="X605" s="37"/>
      <c r="Y605" s="37"/>
      <c r="Z605" s="37"/>
      <c r="AA605" s="37"/>
      <c r="AB605" s="37"/>
      <c r="AC605" s="37"/>
      <c r="AD605" s="37"/>
      <c r="AE605" s="37"/>
      <c r="AT605" s="16" t="s">
        <v>133</v>
      </c>
      <c r="AU605" s="16" t="s">
        <v>80</v>
      </c>
    </row>
    <row r="606" s="13" customFormat="1">
      <c r="A606" s="13"/>
      <c r="B606" s="225"/>
      <c r="C606" s="226"/>
      <c r="D606" s="227" t="s">
        <v>135</v>
      </c>
      <c r="E606" s="228" t="s">
        <v>19</v>
      </c>
      <c r="F606" s="229" t="s">
        <v>8</v>
      </c>
      <c r="G606" s="226"/>
      <c r="H606" s="230">
        <v>15</v>
      </c>
      <c r="I606" s="231"/>
      <c r="J606" s="226"/>
      <c r="K606" s="226"/>
      <c r="L606" s="232"/>
      <c r="M606" s="233"/>
      <c r="N606" s="234"/>
      <c r="O606" s="234"/>
      <c r="P606" s="234"/>
      <c r="Q606" s="234"/>
      <c r="R606" s="234"/>
      <c r="S606" s="234"/>
      <c r="T606" s="235"/>
      <c r="U606" s="13"/>
      <c r="V606" s="13"/>
      <c r="W606" s="13"/>
      <c r="X606" s="13"/>
      <c r="Y606" s="13"/>
      <c r="Z606" s="13"/>
      <c r="AA606" s="13"/>
      <c r="AB606" s="13"/>
      <c r="AC606" s="13"/>
      <c r="AD606" s="13"/>
      <c r="AE606" s="13"/>
      <c r="AT606" s="236" t="s">
        <v>135</v>
      </c>
      <c r="AU606" s="236" t="s">
        <v>80</v>
      </c>
      <c r="AV606" s="13" t="s">
        <v>80</v>
      </c>
      <c r="AW606" s="13" t="s">
        <v>33</v>
      </c>
      <c r="AX606" s="13" t="s">
        <v>78</v>
      </c>
      <c r="AY606" s="236" t="s">
        <v>124</v>
      </c>
    </row>
    <row r="607" s="2" customFormat="1" ht="21.75" customHeight="1">
      <c r="A607" s="37"/>
      <c r="B607" s="38"/>
      <c r="C607" s="207" t="s">
        <v>1092</v>
      </c>
      <c r="D607" s="207" t="s">
        <v>126</v>
      </c>
      <c r="E607" s="208" t="s">
        <v>1093</v>
      </c>
      <c r="F607" s="209" t="s">
        <v>1094</v>
      </c>
      <c r="G607" s="210" t="s">
        <v>192</v>
      </c>
      <c r="H607" s="211">
        <v>18</v>
      </c>
      <c r="I607" s="212"/>
      <c r="J607" s="213">
        <f>ROUND(I607*H607,2)</f>
        <v>0</v>
      </c>
      <c r="K607" s="209" t="s">
        <v>130</v>
      </c>
      <c r="L607" s="43"/>
      <c r="M607" s="214" t="s">
        <v>19</v>
      </c>
      <c r="N607" s="215" t="s">
        <v>43</v>
      </c>
      <c r="O607" s="83"/>
      <c r="P607" s="216">
        <f>O607*H607</f>
        <v>0</v>
      </c>
      <c r="Q607" s="216">
        <v>0.00012999999999999999</v>
      </c>
      <c r="R607" s="216">
        <f>Q607*H607</f>
        <v>0.0023399999999999996</v>
      </c>
      <c r="S607" s="216">
        <v>0</v>
      </c>
      <c r="T607" s="217">
        <f>S607*H607</f>
        <v>0</v>
      </c>
      <c r="U607" s="37"/>
      <c r="V607" s="37"/>
      <c r="W607" s="37"/>
      <c r="X607" s="37"/>
      <c r="Y607" s="37"/>
      <c r="Z607" s="37"/>
      <c r="AA607" s="37"/>
      <c r="AB607" s="37"/>
      <c r="AC607" s="37"/>
      <c r="AD607" s="37"/>
      <c r="AE607" s="37"/>
      <c r="AR607" s="218" t="s">
        <v>208</v>
      </c>
      <c r="AT607" s="218" t="s">
        <v>126</v>
      </c>
      <c r="AU607" s="218" t="s">
        <v>80</v>
      </c>
      <c r="AY607" s="16" t="s">
        <v>124</v>
      </c>
      <c r="BE607" s="219">
        <f>IF(N607="základní",J607,0)</f>
        <v>0</v>
      </c>
      <c r="BF607" s="219">
        <f>IF(N607="snížená",J607,0)</f>
        <v>0</v>
      </c>
      <c r="BG607" s="219">
        <f>IF(N607="zákl. přenesená",J607,0)</f>
        <v>0</v>
      </c>
      <c r="BH607" s="219">
        <f>IF(N607="sníž. přenesená",J607,0)</f>
        <v>0</v>
      </c>
      <c r="BI607" s="219">
        <f>IF(N607="nulová",J607,0)</f>
        <v>0</v>
      </c>
      <c r="BJ607" s="16" t="s">
        <v>78</v>
      </c>
      <c r="BK607" s="219">
        <f>ROUND(I607*H607,2)</f>
        <v>0</v>
      </c>
      <c r="BL607" s="16" t="s">
        <v>208</v>
      </c>
      <c r="BM607" s="218" t="s">
        <v>1095</v>
      </c>
    </row>
    <row r="608" s="2" customFormat="1">
      <c r="A608" s="37"/>
      <c r="B608" s="38"/>
      <c r="C608" s="39"/>
      <c r="D608" s="220" t="s">
        <v>133</v>
      </c>
      <c r="E608" s="39"/>
      <c r="F608" s="221" t="s">
        <v>1096</v>
      </c>
      <c r="G608" s="39"/>
      <c r="H608" s="39"/>
      <c r="I608" s="222"/>
      <c r="J608" s="39"/>
      <c r="K608" s="39"/>
      <c r="L608" s="43"/>
      <c r="M608" s="223"/>
      <c r="N608" s="224"/>
      <c r="O608" s="83"/>
      <c r="P608" s="83"/>
      <c r="Q608" s="83"/>
      <c r="R608" s="83"/>
      <c r="S608" s="83"/>
      <c r="T608" s="84"/>
      <c r="U608" s="37"/>
      <c r="V608" s="37"/>
      <c r="W608" s="37"/>
      <c r="X608" s="37"/>
      <c r="Y608" s="37"/>
      <c r="Z608" s="37"/>
      <c r="AA608" s="37"/>
      <c r="AB608" s="37"/>
      <c r="AC608" s="37"/>
      <c r="AD608" s="37"/>
      <c r="AE608" s="37"/>
      <c r="AT608" s="16" t="s">
        <v>133</v>
      </c>
      <c r="AU608" s="16" t="s">
        <v>80</v>
      </c>
    </row>
    <row r="609" s="13" customFormat="1">
      <c r="A609" s="13"/>
      <c r="B609" s="225"/>
      <c r="C609" s="226"/>
      <c r="D609" s="227" t="s">
        <v>135</v>
      </c>
      <c r="E609" s="228" t="s">
        <v>19</v>
      </c>
      <c r="F609" s="229" t="s">
        <v>220</v>
      </c>
      <c r="G609" s="226"/>
      <c r="H609" s="230">
        <v>18</v>
      </c>
      <c r="I609" s="231"/>
      <c r="J609" s="226"/>
      <c r="K609" s="226"/>
      <c r="L609" s="232"/>
      <c r="M609" s="233"/>
      <c r="N609" s="234"/>
      <c r="O609" s="234"/>
      <c r="P609" s="234"/>
      <c r="Q609" s="234"/>
      <c r="R609" s="234"/>
      <c r="S609" s="234"/>
      <c r="T609" s="235"/>
      <c r="U609" s="13"/>
      <c r="V609" s="13"/>
      <c r="W609" s="13"/>
      <c r="X609" s="13"/>
      <c r="Y609" s="13"/>
      <c r="Z609" s="13"/>
      <c r="AA609" s="13"/>
      <c r="AB609" s="13"/>
      <c r="AC609" s="13"/>
      <c r="AD609" s="13"/>
      <c r="AE609" s="13"/>
      <c r="AT609" s="236" t="s">
        <v>135</v>
      </c>
      <c r="AU609" s="236" t="s">
        <v>80</v>
      </c>
      <c r="AV609" s="13" t="s">
        <v>80</v>
      </c>
      <c r="AW609" s="13" t="s">
        <v>33</v>
      </c>
      <c r="AX609" s="13" t="s">
        <v>78</v>
      </c>
      <c r="AY609" s="236" t="s">
        <v>124</v>
      </c>
    </row>
    <row r="610" s="2" customFormat="1" ht="21.75" customHeight="1">
      <c r="A610" s="37"/>
      <c r="B610" s="38"/>
      <c r="C610" s="207" t="s">
        <v>1097</v>
      </c>
      <c r="D610" s="207" t="s">
        <v>126</v>
      </c>
      <c r="E610" s="208" t="s">
        <v>1098</v>
      </c>
      <c r="F610" s="209" t="s">
        <v>1099</v>
      </c>
      <c r="G610" s="210" t="s">
        <v>192</v>
      </c>
      <c r="H610" s="211">
        <v>14</v>
      </c>
      <c r="I610" s="212"/>
      <c r="J610" s="213">
        <f>ROUND(I610*H610,2)</f>
        <v>0</v>
      </c>
      <c r="K610" s="209" t="s">
        <v>130</v>
      </c>
      <c r="L610" s="43"/>
      <c r="M610" s="214" t="s">
        <v>19</v>
      </c>
      <c r="N610" s="215" t="s">
        <v>43</v>
      </c>
      <c r="O610" s="83"/>
      <c r="P610" s="216">
        <f>O610*H610</f>
        <v>0</v>
      </c>
      <c r="Q610" s="216">
        <v>0.00014999999999999999</v>
      </c>
      <c r="R610" s="216">
        <f>Q610*H610</f>
        <v>0.0020999999999999999</v>
      </c>
      <c r="S610" s="216">
        <v>0</v>
      </c>
      <c r="T610" s="217">
        <f>S610*H610</f>
        <v>0</v>
      </c>
      <c r="U610" s="37"/>
      <c r="V610" s="37"/>
      <c r="W610" s="37"/>
      <c r="X610" s="37"/>
      <c r="Y610" s="37"/>
      <c r="Z610" s="37"/>
      <c r="AA610" s="37"/>
      <c r="AB610" s="37"/>
      <c r="AC610" s="37"/>
      <c r="AD610" s="37"/>
      <c r="AE610" s="37"/>
      <c r="AR610" s="218" t="s">
        <v>208</v>
      </c>
      <c r="AT610" s="218" t="s">
        <v>126</v>
      </c>
      <c r="AU610" s="218" t="s">
        <v>80</v>
      </c>
      <c r="AY610" s="16" t="s">
        <v>124</v>
      </c>
      <c r="BE610" s="219">
        <f>IF(N610="základní",J610,0)</f>
        <v>0</v>
      </c>
      <c r="BF610" s="219">
        <f>IF(N610="snížená",J610,0)</f>
        <v>0</v>
      </c>
      <c r="BG610" s="219">
        <f>IF(N610="zákl. přenesená",J610,0)</f>
        <v>0</v>
      </c>
      <c r="BH610" s="219">
        <f>IF(N610="sníž. přenesená",J610,0)</f>
        <v>0</v>
      </c>
      <c r="BI610" s="219">
        <f>IF(N610="nulová",J610,0)</f>
        <v>0</v>
      </c>
      <c r="BJ610" s="16" t="s">
        <v>78</v>
      </c>
      <c r="BK610" s="219">
        <f>ROUND(I610*H610,2)</f>
        <v>0</v>
      </c>
      <c r="BL610" s="16" t="s">
        <v>208</v>
      </c>
      <c r="BM610" s="218" t="s">
        <v>1100</v>
      </c>
    </row>
    <row r="611" s="2" customFormat="1">
      <c r="A611" s="37"/>
      <c r="B611" s="38"/>
      <c r="C611" s="39"/>
      <c r="D611" s="220" t="s">
        <v>133</v>
      </c>
      <c r="E611" s="39"/>
      <c r="F611" s="221" t="s">
        <v>1101</v>
      </c>
      <c r="G611" s="39"/>
      <c r="H611" s="39"/>
      <c r="I611" s="222"/>
      <c r="J611" s="39"/>
      <c r="K611" s="39"/>
      <c r="L611" s="43"/>
      <c r="M611" s="223"/>
      <c r="N611" s="224"/>
      <c r="O611" s="83"/>
      <c r="P611" s="83"/>
      <c r="Q611" s="83"/>
      <c r="R611" s="83"/>
      <c r="S611" s="83"/>
      <c r="T611" s="84"/>
      <c r="U611" s="37"/>
      <c r="V611" s="37"/>
      <c r="W611" s="37"/>
      <c r="X611" s="37"/>
      <c r="Y611" s="37"/>
      <c r="Z611" s="37"/>
      <c r="AA611" s="37"/>
      <c r="AB611" s="37"/>
      <c r="AC611" s="37"/>
      <c r="AD611" s="37"/>
      <c r="AE611" s="37"/>
      <c r="AT611" s="16" t="s">
        <v>133</v>
      </c>
      <c r="AU611" s="16" t="s">
        <v>80</v>
      </c>
    </row>
    <row r="612" s="13" customFormat="1">
      <c r="A612" s="13"/>
      <c r="B612" s="225"/>
      <c r="C612" s="226"/>
      <c r="D612" s="227" t="s">
        <v>135</v>
      </c>
      <c r="E612" s="228" t="s">
        <v>19</v>
      </c>
      <c r="F612" s="229" t="s">
        <v>199</v>
      </c>
      <c r="G612" s="226"/>
      <c r="H612" s="230">
        <v>14</v>
      </c>
      <c r="I612" s="231"/>
      <c r="J612" s="226"/>
      <c r="K612" s="226"/>
      <c r="L612" s="232"/>
      <c r="M612" s="233"/>
      <c r="N612" s="234"/>
      <c r="O612" s="234"/>
      <c r="P612" s="234"/>
      <c r="Q612" s="234"/>
      <c r="R612" s="234"/>
      <c r="S612" s="234"/>
      <c r="T612" s="235"/>
      <c r="U612" s="13"/>
      <c r="V612" s="13"/>
      <c r="W612" s="13"/>
      <c r="X612" s="13"/>
      <c r="Y612" s="13"/>
      <c r="Z612" s="13"/>
      <c r="AA612" s="13"/>
      <c r="AB612" s="13"/>
      <c r="AC612" s="13"/>
      <c r="AD612" s="13"/>
      <c r="AE612" s="13"/>
      <c r="AT612" s="236" t="s">
        <v>135</v>
      </c>
      <c r="AU612" s="236" t="s">
        <v>80</v>
      </c>
      <c r="AV612" s="13" t="s">
        <v>80</v>
      </c>
      <c r="AW612" s="13" t="s">
        <v>33</v>
      </c>
      <c r="AX612" s="13" t="s">
        <v>78</v>
      </c>
      <c r="AY612" s="236" t="s">
        <v>124</v>
      </c>
    </row>
    <row r="613" s="2" customFormat="1" ht="21.75" customHeight="1">
      <c r="A613" s="37"/>
      <c r="B613" s="38"/>
      <c r="C613" s="207" t="s">
        <v>1102</v>
      </c>
      <c r="D613" s="207" t="s">
        <v>126</v>
      </c>
      <c r="E613" s="208" t="s">
        <v>1103</v>
      </c>
      <c r="F613" s="209" t="s">
        <v>1104</v>
      </c>
      <c r="G613" s="210" t="s">
        <v>192</v>
      </c>
      <c r="H613" s="211">
        <v>6</v>
      </c>
      <c r="I613" s="212"/>
      <c r="J613" s="213">
        <f>ROUND(I613*H613,2)</f>
        <v>0</v>
      </c>
      <c r="K613" s="209" t="s">
        <v>130</v>
      </c>
      <c r="L613" s="43"/>
      <c r="M613" s="214" t="s">
        <v>19</v>
      </c>
      <c r="N613" s="215" t="s">
        <v>43</v>
      </c>
      <c r="O613" s="83"/>
      <c r="P613" s="216">
        <f>O613*H613</f>
        <v>0</v>
      </c>
      <c r="Q613" s="216">
        <v>0.00017000000000000001</v>
      </c>
      <c r="R613" s="216">
        <f>Q613*H613</f>
        <v>0.0010200000000000001</v>
      </c>
      <c r="S613" s="216">
        <v>0</v>
      </c>
      <c r="T613" s="217">
        <f>S613*H613</f>
        <v>0</v>
      </c>
      <c r="U613" s="37"/>
      <c r="V613" s="37"/>
      <c r="W613" s="37"/>
      <c r="X613" s="37"/>
      <c r="Y613" s="37"/>
      <c r="Z613" s="37"/>
      <c r="AA613" s="37"/>
      <c r="AB613" s="37"/>
      <c r="AC613" s="37"/>
      <c r="AD613" s="37"/>
      <c r="AE613" s="37"/>
      <c r="AR613" s="218" t="s">
        <v>208</v>
      </c>
      <c r="AT613" s="218" t="s">
        <v>126</v>
      </c>
      <c r="AU613" s="218" t="s">
        <v>80</v>
      </c>
      <c r="AY613" s="16" t="s">
        <v>124</v>
      </c>
      <c r="BE613" s="219">
        <f>IF(N613="základní",J613,0)</f>
        <v>0</v>
      </c>
      <c r="BF613" s="219">
        <f>IF(N613="snížená",J613,0)</f>
        <v>0</v>
      </c>
      <c r="BG613" s="219">
        <f>IF(N613="zákl. přenesená",J613,0)</f>
        <v>0</v>
      </c>
      <c r="BH613" s="219">
        <f>IF(N613="sníž. přenesená",J613,0)</f>
        <v>0</v>
      </c>
      <c r="BI613" s="219">
        <f>IF(N613="nulová",J613,0)</f>
        <v>0</v>
      </c>
      <c r="BJ613" s="16" t="s">
        <v>78</v>
      </c>
      <c r="BK613" s="219">
        <f>ROUND(I613*H613,2)</f>
        <v>0</v>
      </c>
      <c r="BL613" s="16" t="s">
        <v>208</v>
      </c>
      <c r="BM613" s="218" t="s">
        <v>1105</v>
      </c>
    </row>
    <row r="614" s="2" customFormat="1">
      <c r="A614" s="37"/>
      <c r="B614" s="38"/>
      <c r="C614" s="39"/>
      <c r="D614" s="220" t="s">
        <v>133</v>
      </c>
      <c r="E614" s="39"/>
      <c r="F614" s="221" t="s">
        <v>1106</v>
      </c>
      <c r="G614" s="39"/>
      <c r="H614" s="39"/>
      <c r="I614" s="222"/>
      <c r="J614" s="39"/>
      <c r="K614" s="39"/>
      <c r="L614" s="43"/>
      <c r="M614" s="223"/>
      <c r="N614" s="224"/>
      <c r="O614" s="83"/>
      <c r="P614" s="83"/>
      <c r="Q614" s="83"/>
      <c r="R614" s="83"/>
      <c r="S614" s="83"/>
      <c r="T614" s="84"/>
      <c r="U614" s="37"/>
      <c r="V614" s="37"/>
      <c r="W614" s="37"/>
      <c r="X614" s="37"/>
      <c r="Y614" s="37"/>
      <c r="Z614" s="37"/>
      <c r="AA614" s="37"/>
      <c r="AB614" s="37"/>
      <c r="AC614" s="37"/>
      <c r="AD614" s="37"/>
      <c r="AE614" s="37"/>
      <c r="AT614" s="16" t="s">
        <v>133</v>
      </c>
      <c r="AU614" s="16" t="s">
        <v>80</v>
      </c>
    </row>
    <row r="615" s="13" customFormat="1">
      <c r="A615" s="13"/>
      <c r="B615" s="225"/>
      <c r="C615" s="226"/>
      <c r="D615" s="227" t="s">
        <v>135</v>
      </c>
      <c r="E615" s="228" t="s">
        <v>19</v>
      </c>
      <c r="F615" s="229" t="s">
        <v>155</v>
      </c>
      <c r="G615" s="226"/>
      <c r="H615" s="230">
        <v>6</v>
      </c>
      <c r="I615" s="231"/>
      <c r="J615" s="226"/>
      <c r="K615" s="226"/>
      <c r="L615" s="232"/>
      <c r="M615" s="233"/>
      <c r="N615" s="234"/>
      <c r="O615" s="234"/>
      <c r="P615" s="234"/>
      <c r="Q615" s="234"/>
      <c r="R615" s="234"/>
      <c r="S615" s="234"/>
      <c r="T615" s="235"/>
      <c r="U615" s="13"/>
      <c r="V615" s="13"/>
      <c r="W615" s="13"/>
      <c r="X615" s="13"/>
      <c r="Y615" s="13"/>
      <c r="Z615" s="13"/>
      <c r="AA615" s="13"/>
      <c r="AB615" s="13"/>
      <c r="AC615" s="13"/>
      <c r="AD615" s="13"/>
      <c r="AE615" s="13"/>
      <c r="AT615" s="236" t="s">
        <v>135</v>
      </c>
      <c r="AU615" s="236" t="s">
        <v>80</v>
      </c>
      <c r="AV615" s="13" t="s">
        <v>80</v>
      </c>
      <c r="AW615" s="13" t="s">
        <v>33</v>
      </c>
      <c r="AX615" s="13" t="s">
        <v>78</v>
      </c>
      <c r="AY615" s="236" t="s">
        <v>124</v>
      </c>
    </row>
    <row r="616" s="2" customFormat="1" ht="24.15" customHeight="1">
      <c r="A616" s="37"/>
      <c r="B616" s="38"/>
      <c r="C616" s="207" t="s">
        <v>1107</v>
      </c>
      <c r="D616" s="207" t="s">
        <v>126</v>
      </c>
      <c r="E616" s="208" t="s">
        <v>1108</v>
      </c>
      <c r="F616" s="209" t="s">
        <v>1109</v>
      </c>
      <c r="G616" s="210" t="s">
        <v>192</v>
      </c>
      <c r="H616" s="211">
        <v>8</v>
      </c>
      <c r="I616" s="212"/>
      <c r="J616" s="213">
        <f>ROUND(I616*H616,2)</f>
        <v>0</v>
      </c>
      <c r="K616" s="209" t="s">
        <v>130</v>
      </c>
      <c r="L616" s="43"/>
      <c r="M616" s="214" t="s">
        <v>19</v>
      </c>
      <c r="N616" s="215" t="s">
        <v>43</v>
      </c>
      <c r="O616" s="83"/>
      <c r="P616" s="216">
        <f>O616*H616</f>
        <v>0</v>
      </c>
      <c r="Q616" s="216">
        <v>0.00010000000000000001</v>
      </c>
      <c r="R616" s="216">
        <f>Q616*H616</f>
        <v>0.00080000000000000004</v>
      </c>
      <c r="S616" s="216">
        <v>0</v>
      </c>
      <c r="T616" s="217">
        <f>S616*H616</f>
        <v>0</v>
      </c>
      <c r="U616" s="37"/>
      <c r="V616" s="37"/>
      <c r="W616" s="37"/>
      <c r="X616" s="37"/>
      <c r="Y616" s="37"/>
      <c r="Z616" s="37"/>
      <c r="AA616" s="37"/>
      <c r="AB616" s="37"/>
      <c r="AC616" s="37"/>
      <c r="AD616" s="37"/>
      <c r="AE616" s="37"/>
      <c r="AR616" s="218" t="s">
        <v>208</v>
      </c>
      <c r="AT616" s="218" t="s">
        <v>126</v>
      </c>
      <c r="AU616" s="218" t="s">
        <v>80</v>
      </c>
      <c r="AY616" s="16" t="s">
        <v>124</v>
      </c>
      <c r="BE616" s="219">
        <f>IF(N616="základní",J616,0)</f>
        <v>0</v>
      </c>
      <c r="BF616" s="219">
        <f>IF(N616="snížená",J616,0)</f>
        <v>0</v>
      </c>
      <c r="BG616" s="219">
        <f>IF(N616="zákl. přenesená",J616,0)</f>
        <v>0</v>
      </c>
      <c r="BH616" s="219">
        <f>IF(N616="sníž. přenesená",J616,0)</f>
        <v>0</v>
      </c>
      <c r="BI616" s="219">
        <f>IF(N616="nulová",J616,0)</f>
        <v>0</v>
      </c>
      <c r="BJ616" s="16" t="s">
        <v>78</v>
      </c>
      <c r="BK616" s="219">
        <f>ROUND(I616*H616,2)</f>
        <v>0</v>
      </c>
      <c r="BL616" s="16" t="s">
        <v>208</v>
      </c>
      <c r="BM616" s="218" t="s">
        <v>1110</v>
      </c>
    </row>
    <row r="617" s="2" customFormat="1">
      <c r="A617" s="37"/>
      <c r="B617" s="38"/>
      <c r="C617" s="39"/>
      <c r="D617" s="220" t="s">
        <v>133</v>
      </c>
      <c r="E617" s="39"/>
      <c r="F617" s="221" t="s">
        <v>1111</v>
      </c>
      <c r="G617" s="39"/>
      <c r="H617" s="39"/>
      <c r="I617" s="222"/>
      <c r="J617" s="39"/>
      <c r="K617" s="39"/>
      <c r="L617" s="43"/>
      <c r="M617" s="223"/>
      <c r="N617" s="224"/>
      <c r="O617" s="83"/>
      <c r="P617" s="83"/>
      <c r="Q617" s="83"/>
      <c r="R617" s="83"/>
      <c r="S617" s="83"/>
      <c r="T617" s="84"/>
      <c r="U617" s="37"/>
      <c r="V617" s="37"/>
      <c r="W617" s="37"/>
      <c r="X617" s="37"/>
      <c r="Y617" s="37"/>
      <c r="Z617" s="37"/>
      <c r="AA617" s="37"/>
      <c r="AB617" s="37"/>
      <c r="AC617" s="37"/>
      <c r="AD617" s="37"/>
      <c r="AE617" s="37"/>
      <c r="AT617" s="16" t="s">
        <v>133</v>
      </c>
      <c r="AU617" s="16" t="s">
        <v>80</v>
      </c>
    </row>
    <row r="618" s="13" customFormat="1">
      <c r="A618" s="13"/>
      <c r="B618" s="225"/>
      <c r="C618" s="226"/>
      <c r="D618" s="227" t="s">
        <v>135</v>
      </c>
      <c r="E618" s="228" t="s">
        <v>19</v>
      </c>
      <c r="F618" s="229" t="s">
        <v>167</v>
      </c>
      <c r="G618" s="226"/>
      <c r="H618" s="230">
        <v>8</v>
      </c>
      <c r="I618" s="231"/>
      <c r="J618" s="226"/>
      <c r="K618" s="226"/>
      <c r="L618" s="232"/>
      <c r="M618" s="233"/>
      <c r="N618" s="234"/>
      <c r="O618" s="234"/>
      <c r="P618" s="234"/>
      <c r="Q618" s="234"/>
      <c r="R618" s="234"/>
      <c r="S618" s="234"/>
      <c r="T618" s="235"/>
      <c r="U618" s="13"/>
      <c r="V618" s="13"/>
      <c r="W618" s="13"/>
      <c r="X618" s="13"/>
      <c r="Y618" s="13"/>
      <c r="Z618" s="13"/>
      <c r="AA618" s="13"/>
      <c r="AB618" s="13"/>
      <c r="AC618" s="13"/>
      <c r="AD618" s="13"/>
      <c r="AE618" s="13"/>
      <c r="AT618" s="236" t="s">
        <v>135</v>
      </c>
      <c r="AU618" s="236" t="s">
        <v>80</v>
      </c>
      <c r="AV618" s="13" t="s">
        <v>80</v>
      </c>
      <c r="AW618" s="13" t="s">
        <v>33</v>
      </c>
      <c r="AX618" s="13" t="s">
        <v>78</v>
      </c>
      <c r="AY618" s="236" t="s">
        <v>124</v>
      </c>
    </row>
    <row r="619" s="2" customFormat="1" ht="24.15" customHeight="1">
      <c r="A619" s="37"/>
      <c r="B619" s="38"/>
      <c r="C619" s="207" t="s">
        <v>1112</v>
      </c>
      <c r="D619" s="207" t="s">
        <v>126</v>
      </c>
      <c r="E619" s="208" t="s">
        <v>1113</v>
      </c>
      <c r="F619" s="209" t="s">
        <v>1114</v>
      </c>
      <c r="G619" s="210" t="s">
        <v>192</v>
      </c>
      <c r="H619" s="211">
        <v>69</v>
      </c>
      <c r="I619" s="212"/>
      <c r="J619" s="213">
        <f>ROUND(I619*H619,2)</f>
        <v>0</v>
      </c>
      <c r="K619" s="209" t="s">
        <v>130</v>
      </c>
      <c r="L619" s="43"/>
      <c r="M619" s="214" t="s">
        <v>19</v>
      </c>
      <c r="N619" s="215" t="s">
        <v>43</v>
      </c>
      <c r="O619" s="83"/>
      <c r="P619" s="216">
        <f>O619*H619</f>
        <v>0</v>
      </c>
      <c r="Q619" s="216">
        <v>0.00024000000000000001</v>
      </c>
      <c r="R619" s="216">
        <f>Q619*H619</f>
        <v>0.016560000000000002</v>
      </c>
      <c r="S619" s="216">
        <v>0</v>
      </c>
      <c r="T619" s="217">
        <f>S619*H619</f>
        <v>0</v>
      </c>
      <c r="U619" s="37"/>
      <c r="V619" s="37"/>
      <c r="W619" s="37"/>
      <c r="X619" s="37"/>
      <c r="Y619" s="37"/>
      <c r="Z619" s="37"/>
      <c r="AA619" s="37"/>
      <c r="AB619" s="37"/>
      <c r="AC619" s="37"/>
      <c r="AD619" s="37"/>
      <c r="AE619" s="37"/>
      <c r="AR619" s="218" t="s">
        <v>208</v>
      </c>
      <c r="AT619" s="218" t="s">
        <v>126</v>
      </c>
      <c r="AU619" s="218" t="s">
        <v>80</v>
      </c>
      <c r="AY619" s="16" t="s">
        <v>124</v>
      </c>
      <c r="BE619" s="219">
        <f>IF(N619="základní",J619,0)</f>
        <v>0</v>
      </c>
      <c r="BF619" s="219">
        <f>IF(N619="snížená",J619,0)</f>
        <v>0</v>
      </c>
      <c r="BG619" s="219">
        <f>IF(N619="zákl. přenesená",J619,0)</f>
        <v>0</v>
      </c>
      <c r="BH619" s="219">
        <f>IF(N619="sníž. přenesená",J619,0)</f>
        <v>0</v>
      </c>
      <c r="BI619" s="219">
        <f>IF(N619="nulová",J619,0)</f>
        <v>0</v>
      </c>
      <c r="BJ619" s="16" t="s">
        <v>78</v>
      </c>
      <c r="BK619" s="219">
        <f>ROUND(I619*H619,2)</f>
        <v>0</v>
      </c>
      <c r="BL619" s="16" t="s">
        <v>208</v>
      </c>
      <c r="BM619" s="218" t="s">
        <v>1115</v>
      </c>
    </row>
    <row r="620" s="2" customFormat="1">
      <c r="A620" s="37"/>
      <c r="B620" s="38"/>
      <c r="C620" s="39"/>
      <c r="D620" s="220" t="s">
        <v>133</v>
      </c>
      <c r="E620" s="39"/>
      <c r="F620" s="221" t="s">
        <v>1116</v>
      </c>
      <c r="G620" s="39"/>
      <c r="H620" s="39"/>
      <c r="I620" s="222"/>
      <c r="J620" s="39"/>
      <c r="K620" s="39"/>
      <c r="L620" s="43"/>
      <c r="M620" s="223"/>
      <c r="N620" s="224"/>
      <c r="O620" s="83"/>
      <c r="P620" s="83"/>
      <c r="Q620" s="83"/>
      <c r="R620" s="83"/>
      <c r="S620" s="83"/>
      <c r="T620" s="84"/>
      <c r="U620" s="37"/>
      <c r="V620" s="37"/>
      <c r="W620" s="37"/>
      <c r="X620" s="37"/>
      <c r="Y620" s="37"/>
      <c r="Z620" s="37"/>
      <c r="AA620" s="37"/>
      <c r="AB620" s="37"/>
      <c r="AC620" s="37"/>
      <c r="AD620" s="37"/>
      <c r="AE620" s="37"/>
      <c r="AT620" s="16" t="s">
        <v>133</v>
      </c>
      <c r="AU620" s="16" t="s">
        <v>80</v>
      </c>
    </row>
    <row r="621" s="13" customFormat="1">
      <c r="A621" s="13"/>
      <c r="B621" s="225"/>
      <c r="C621" s="226"/>
      <c r="D621" s="227" t="s">
        <v>135</v>
      </c>
      <c r="E621" s="228" t="s">
        <v>19</v>
      </c>
      <c r="F621" s="229" t="s">
        <v>499</v>
      </c>
      <c r="G621" s="226"/>
      <c r="H621" s="230">
        <v>69</v>
      </c>
      <c r="I621" s="231"/>
      <c r="J621" s="226"/>
      <c r="K621" s="226"/>
      <c r="L621" s="232"/>
      <c r="M621" s="233"/>
      <c r="N621" s="234"/>
      <c r="O621" s="234"/>
      <c r="P621" s="234"/>
      <c r="Q621" s="234"/>
      <c r="R621" s="234"/>
      <c r="S621" s="234"/>
      <c r="T621" s="235"/>
      <c r="U621" s="13"/>
      <c r="V621" s="13"/>
      <c r="W621" s="13"/>
      <c r="X621" s="13"/>
      <c r="Y621" s="13"/>
      <c r="Z621" s="13"/>
      <c r="AA621" s="13"/>
      <c r="AB621" s="13"/>
      <c r="AC621" s="13"/>
      <c r="AD621" s="13"/>
      <c r="AE621" s="13"/>
      <c r="AT621" s="236" t="s">
        <v>135</v>
      </c>
      <c r="AU621" s="236" t="s">
        <v>80</v>
      </c>
      <c r="AV621" s="13" t="s">
        <v>80</v>
      </c>
      <c r="AW621" s="13" t="s">
        <v>33</v>
      </c>
      <c r="AX621" s="13" t="s">
        <v>78</v>
      </c>
      <c r="AY621" s="236" t="s">
        <v>124</v>
      </c>
    </row>
    <row r="622" s="2" customFormat="1" ht="24.15" customHeight="1">
      <c r="A622" s="37"/>
      <c r="B622" s="38"/>
      <c r="C622" s="207" t="s">
        <v>1117</v>
      </c>
      <c r="D622" s="207" t="s">
        <v>126</v>
      </c>
      <c r="E622" s="208" t="s">
        <v>1118</v>
      </c>
      <c r="F622" s="209" t="s">
        <v>1119</v>
      </c>
      <c r="G622" s="210" t="s">
        <v>192</v>
      </c>
      <c r="H622" s="211">
        <v>116</v>
      </c>
      <c r="I622" s="212"/>
      <c r="J622" s="213">
        <f>ROUND(I622*H622,2)</f>
        <v>0</v>
      </c>
      <c r="K622" s="209" t="s">
        <v>130</v>
      </c>
      <c r="L622" s="43"/>
      <c r="M622" s="214" t="s">
        <v>19</v>
      </c>
      <c r="N622" s="215" t="s">
        <v>43</v>
      </c>
      <c r="O622" s="83"/>
      <c r="P622" s="216">
        <f>O622*H622</f>
        <v>0</v>
      </c>
      <c r="Q622" s="216">
        <v>0.00051000000000000004</v>
      </c>
      <c r="R622" s="216">
        <f>Q622*H622</f>
        <v>0.059160000000000004</v>
      </c>
      <c r="S622" s="216">
        <v>0</v>
      </c>
      <c r="T622" s="217">
        <f>S622*H622</f>
        <v>0</v>
      </c>
      <c r="U622" s="37"/>
      <c r="V622" s="37"/>
      <c r="W622" s="37"/>
      <c r="X622" s="37"/>
      <c r="Y622" s="37"/>
      <c r="Z622" s="37"/>
      <c r="AA622" s="37"/>
      <c r="AB622" s="37"/>
      <c r="AC622" s="37"/>
      <c r="AD622" s="37"/>
      <c r="AE622" s="37"/>
      <c r="AR622" s="218" t="s">
        <v>208</v>
      </c>
      <c r="AT622" s="218" t="s">
        <v>126</v>
      </c>
      <c r="AU622" s="218" t="s">
        <v>80</v>
      </c>
      <c r="AY622" s="16" t="s">
        <v>124</v>
      </c>
      <c r="BE622" s="219">
        <f>IF(N622="základní",J622,0)</f>
        <v>0</v>
      </c>
      <c r="BF622" s="219">
        <f>IF(N622="snížená",J622,0)</f>
        <v>0</v>
      </c>
      <c r="BG622" s="219">
        <f>IF(N622="zákl. přenesená",J622,0)</f>
        <v>0</v>
      </c>
      <c r="BH622" s="219">
        <f>IF(N622="sníž. přenesená",J622,0)</f>
        <v>0</v>
      </c>
      <c r="BI622" s="219">
        <f>IF(N622="nulová",J622,0)</f>
        <v>0</v>
      </c>
      <c r="BJ622" s="16" t="s">
        <v>78</v>
      </c>
      <c r="BK622" s="219">
        <f>ROUND(I622*H622,2)</f>
        <v>0</v>
      </c>
      <c r="BL622" s="16" t="s">
        <v>208</v>
      </c>
      <c r="BM622" s="218" t="s">
        <v>1120</v>
      </c>
    </row>
    <row r="623" s="2" customFormat="1">
      <c r="A623" s="37"/>
      <c r="B623" s="38"/>
      <c r="C623" s="39"/>
      <c r="D623" s="220" t="s">
        <v>133</v>
      </c>
      <c r="E623" s="39"/>
      <c r="F623" s="221" t="s">
        <v>1121</v>
      </c>
      <c r="G623" s="39"/>
      <c r="H623" s="39"/>
      <c r="I623" s="222"/>
      <c r="J623" s="39"/>
      <c r="K623" s="39"/>
      <c r="L623" s="43"/>
      <c r="M623" s="223"/>
      <c r="N623" s="224"/>
      <c r="O623" s="83"/>
      <c r="P623" s="83"/>
      <c r="Q623" s="83"/>
      <c r="R623" s="83"/>
      <c r="S623" s="83"/>
      <c r="T623" s="84"/>
      <c r="U623" s="37"/>
      <c r="V623" s="37"/>
      <c r="W623" s="37"/>
      <c r="X623" s="37"/>
      <c r="Y623" s="37"/>
      <c r="Z623" s="37"/>
      <c r="AA623" s="37"/>
      <c r="AB623" s="37"/>
      <c r="AC623" s="37"/>
      <c r="AD623" s="37"/>
      <c r="AE623" s="37"/>
      <c r="AT623" s="16" t="s">
        <v>133</v>
      </c>
      <c r="AU623" s="16" t="s">
        <v>80</v>
      </c>
    </row>
    <row r="624" s="13" customFormat="1">
      <c r="A624" s="13"/>
      <c r="B624" s="225"/>
      <c r="C624" s="226"/>
      <c r="D624" s="227" t="s">
        <v>135</v>
      </c>
      <c r="E624" s="228" t="s">
        <v>19</v>
      </c>
      <c r="F624" s="229" t="s">
        <v>733</v>
      </c>
      <c r="G624" s="226"/>
      <c r="H624" s="230">
        <v>116</v>
      </c>
      <c r="I624" s="231"/>
      <c r="J624" s="226"/>
      <c r="K624" s="226"/>
      <c r="L624" s="232"/>
      <c r="M624" s="247"/>
      <c r="N624" s="248"/>
      <c r="O624" s="248"/>
      <c r="P624" s="248"/>
      <c r="Q624" s="248"/>
      <c r="R624" s="248"/>
      <c r="S624" s="248"/>
      <c r="T624" s="249"/>
      <c r="U624" s="13"/>
      <c r="V624" s="13"/>
      <c r="W624" s="13"/>
      <c r="X624" s="13"/>
      <c r="Y624" s="13"/>
      <c r="Z624" s="13"/>
      <c r="AA624" s="13"/>
      <c r="AB624" s="13"/>
      <c r="AC624" s="13"/>
      <c r="AD624" s="13"/>
      <c r="AE624" s="13"/>
      <c r="AT624" s="236" t="s">
        <v>135</v>
      </c>
      <c r="AU624" s="236" t="s">
        <v>80</v>
      </c>
      <c r="AV624" s="13" t="s">
        <v>80</v>
      </c>
      <c r="AW624" s="13" t="s">
        <v>33</v>
      </c>
      <c r="AX624" s="13" t="s">
        <v>78</v>
      </c>
      <c r="AY624" s="236" t="s">
        <v>124</v>
      </c>
    </row>
    <row r="625" s="2" customFormat="1" ht="6.96" customHeight="1">
      <c r="A625" s="37"/>
      <c r="B625" s="58"/>
      <c r="C625" s="59"/>
      <c r="D625" s="59"/>
      <c r="E625" s="59"/>
      <c r="F625" s="59"/>
      <c r="G625" s="59"/>
      <c r="H625" s="59"/>
      <c r="I625" s="59"/>
      <c r="J625" s="59"/>
      <c r="K625" s="59"/>
      <c r="L625" s="43"/>
      <c r="M625" s="37"/>
      <c r="O625" s="37"/>
      <c r="P625" s="37"/>
      <c r="Q625" s="37"/>
      <c r="R625" s="37"/>
      <c r="S625" s="37"/>
      <c r="T625" s="37"/>
      <c r="U625" s="37"/>
      <c r="V625" s="37"/>
      <c r="W625" s="37"/>
      <c r="X625" s="37"/>
      <c r="Y625" s="37"/>
      <c r="Z625" s="37"/>
      <c r="AA625" s="37"/>
      <c r="AB625" s="37"/>
      <c r="AC625" s="37"/>
      <c r="AD625" s="37"/>
      <c r="AE625" s="37"/>
    </row>
  </sheetData>
  <sheetProtection sheet="1" autoFilter="0" formatColumns="0" formatRows="0" objects="1" scenarios="1" spinCount="100000" saltValue="4Y7ZSRs5ak3FHLX8kbXaLxA2bD3qJbXNVqWYDbbKEp8mhD5RV7rVdkdFdS/Q0VGjKoEMJd6mZXHezEVdxnRwUQ==" hashValue="CSXR2TkP0gIUziWWizIiFcdEy/GNBwV5sXaztcXgqOF+x/FDoA5SuKfdV5yTCYPajVLC7Eu33hIAukH0gnPQEQ==" algorithmName="SHA-512" password="CC35"/>
  <autoFilter ref="C99:K624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8:H88"/>
    <mergeCell ref="E90:H90"/>
    <mergeCell ref="E92:H92"/>
    <mergeCell ref="L2:V2"/>
  </mergeCells>
  <hyperlinks>
    <hyperlink ref="F104" r:id="rId1" display="https://podminky.urs.cz/item/CS_URS_2023_02/132454204"/>
    <hyperlink ref="F107" r:id="rId2" display="https://podminky.urs.cz/item/CS_URS_2023_02/167151112"/>
    <hyperlink ref="F110" r:id="rId3" display="https://podminky.urs.cz/item/CS_URS_2023_02/162351123"/>
    <hyperlink ref="F113" r:id="rId4" display="https://podminky.urs.cz/item/CS_URS_2023_02/162751137"/>
    <hyperlink ref="F116" r:id="rId5" display="https://podminky.urs.cz/item/CS_URS_2023_02/162751139"/>
    <hyperlink ref="F119" r:id="rId6" display="https://podminky.urs.cz/item/CS_URS_2023_02/171201221"/>
    <hyperlink ref="F122" r:id="rId7" display="https://podminky.urs.cz/item/CS_URS_2023_02/171251201"/>
    <hyperlink ref="F125" r:id="rId8" display="https://podminky.urs.cz/item/CS_URS_2023_02/174151101"/>
    <hyperlink ref="F130" r:id="rId9" display="https://podminky.urs.cz/item/CS_URS_2023_02/175151101"/>
    <hyperlink ref="F136" r:id="rId10" display="https://podminky.urs.cz/item/CS_URS_2023_02/382413111"/>
    <hyperlink ref="F141" r:id="rId11" display="https://podminky.urs.cz/item/CS_URS_2023_02/382413117"/>
    <hyperlink ref="F147" r:id="rId12" display="https://podminky.urs.cz/item/CS_URS_2023_02/411388621"/>
    <hyperlink ref="F150" r:id="rId13" display="https://podminky.urs.cz/item/CS_URS_2023_02/451573111"/>
    <hyperlink ref="F153" r:id="rId14" display="https://podminky.urs.cz/item/CS_URS_2023_02/452311141"/>
    <hyperlink ref="F156" r:id="rId15" display="https://podminky.urs.cz/item/CS_URS_2023_02/899623151"/>
    <hyperlink ref="F160" r:id="rId16" display="https://podminky.urs.cz/item/CS_URS_2023_02/612135101"/>
    <hyperlink ref="F164" r:id="rId17" display="https://podminky.urs.cz/item/CS_URS_2023_02/953941611"/>
    <hyperlink ref="F183" r:id="rId18" display="https://podminky.urs.cz/item/CS_URS_2023_02/972054341"/>
    <hyperlink ref="F186" r:id="rId19" display="https://podminky.urs.cz/item/CS_URS_2023_02/974031142"/>
    <hyperlink ref="F189" r:id="rId20" display="https://podminky.urs.cz/item/CS_URS_2023_02/974031143"/>
    <hyperlink ref="F192" r:id="rId21" display="https://podminky.urs.cz/item/CS_URS_2023_02/974031164"/>
    <hyperlink ref="F196" r:id="rId22" display="https://podminky.urs.cz/item/CS_URS_2023_02/997013155"/>
    <hyperlink ref="F198" r:id="rId23" display="https://podminky.urs.cz/item/CS_URS_2023_02/997013501"/>
    <hyperlink ref="F200" r:id="rId24" display="https://podminky.urs.cz/item/CS_URS_2023_02/997013509"/>
    <hyperlink ref="F202" r:id="rId25" display="https://podminky.urs.cz/item/CS_URS_2023_02/997013631"/>
    <hyperlink ref="F207" r:id="rId26" display="https://podminky.urs.cz/item/CS_URS_2023_02/713411121"/>
    <hyperlink ref="F221" r:id="rId27" display="https://podminky.urs.cz/item/CS_URS_2023_02/721173403"/>
    <hyperlink ref="F224" r:id="rId28" display="https://podminky.urs.cz/item/CS_URS_2023_02/721173606"/>
    <hyperlink ref="F227" r:id="rId29" display="https://podminky.urs.cz/item/CS_URS_2023_02/721173607"/>
    <hyperlink ref="F230" r:id="rId30" display="https://podminky.urs.cz/item/CS_URS_2023_02/721173608"/>
    <hyperlink ref="F233" r:id="rId31" display="https://podminky.urs.cz/item/CS_URS_2023_02/721173609"/>
    <hyperlink ref="F236" r:id="rId32" display="https://podminky.urs.cz/item/CS_URS_2023_02/721173722"/>
    <hyperlink ref="F239" r:id="rId33" display="https://podminky.urs.cz/item/CS_URS_2023_02/721173724"/>
    <hyperlink ref="F242" r:id="rId34" display="https://podminky.urs.cz/item/CS_URS_2023_02/721174024"/>
    <hyperlink ref="F245" r:id="rId35" display="https://podminky.urs.cz/item/CS_URS_2023_02/721174025"/>
    <hyperlink ref="F248" r:id="rId36" display="https://podminky.urs.cz/item/CS_URS_2023_02/721174041"/>
    <hyperlink ref="F251" r:id="rId37" display="https://podminky.urs.cz/item/CS_URS_2023_02/721174043"/>
    <hyperlink ref="F254" r:id="rId38" display="https://podminky.urs.cz/item/CS_URS_2023_02/721174045"/>
    <hyperlink ref="F257" r:id="rId39" display="https://podminky.urs.cz/item/CS_URS_2023_02/721175211"/>
    <hyperlink ref="F260" r:id="rId40" display="https://podminky.urs.cz/item/CS_URS_2023_02/721175212"/>
    <hyperlink ref="F263" r:id="rId41" display="https://podminky.urs.cz/item/CS_URS_2023_02/721175221"/>
    <hyperlink ref="F266" r:id="rId42" display="https://podminky.urs.cz/item/CS_URS_2023_02/721175222"/>
    <hyperlink ref="F269" r:id="rId43" display="https://podminky.urs.cz/item/CS_URS_2023_02/721194103"/>
    <hyperlink ref="F272" r:id="rId44" display="https://podminky.urs.cz/item/CS_URS_2023_02/721194105"/>
    <hyperlink ref="F275" r:id="rId45" display="https://podminky.urs.cz/item/CS_URS_2023_02/721194109"/>
    <hyperlink ref="F278" r:id="rId46" display="https://podminky.urs.cz/item/CS_URS_2023_02/721211511"/>
    <hyperlink ref="F281" r:id="rId47" display="https://podminky.urs.cz/item/CS_URS_2023_02/721226511"/>
    <hyperlink ref="F284" r:id="rId48" display="https://podminky.urs.cz/item/CS_URS_2023_02/721229111"/>
    <hyperlink ref="F291" r:id="rId49" display="https://podminky.urs.cz/item/CS_URS_2023_02/721233111"/>
    <hyperlink ref="F296" r:id="rId50" display="https://podminky.urs.cz/item/CS_URS_2023_02/721233112"/>
    <hyperlink ref="F301" r:id="rId51" display="https://podminky.urs.cz/item/CS_URS_2023_02/721269204"/>
    <hyperlink ref="F312" r:id="rId52" display="https://podminky.urs.cz/item/CS_URS_2023_02/721274125"/>
    <hyperlink ref="F315" r:id="rId53" display="https://podminky.urs.cz/item/CS_URS_2023_02/721274126"/>
    <hyperlink ref="F318" r:id="rId54" display="https://podminky.urs.cz/item/CS_URS_2023_02/721279153"/>
    <hyperlink ref="F323" r:id="rId55" display="https://podminky.urs.cz/item/CS_URS_2023_02/721290111"/>
    <hyperlink ref="F326" r:id="rId56" display="https://podminky.urs.cz/item/CS_URS_2023_02/721290112"/>
    <hyperlink ref="F329" r:id="rId57" display="https://podminky.urs.cz/item/CS_URS_2023_02/998721103"/>
    <hyperlink ref="F332" r:id="rId58" display="https://podminky.urs.cz/item/CS_URS_2023_02/722140115"/>
    <hyperlink ref="F335" r:id="rId59" display="https://podminky.urs.cz/item/CS_URS_2023_02/722140117"/>
    <hyperlink ref="F338" r:id="rId60" display="https://podminky.urs.cz/item/CS_URS_2023_02/722176112"/>
    <hyperlink ref="F343" r:id="rId61" display="https://podminky.urs.cz/item/CS_URS_2023_02/722176113"/>
    <hyperlink ref="F348" r:id="rId62" display="https://podminky.urs.cz/item/CS_URS_2023_02/722176114"/>
    <hyperlink ref="F353" r:id="rId63" display="https://podminky.urs.cz/item/CS_URS_2023_02/722176115"/>
    <hyperlink ref="F358" r:id="rId64" display="https://podminky.urs.cz/item/CS_URS_2023_02/722176116"/>
    <hyperlink ref="F363" r:id="rId65" display="https://podminky.urs.cz/item/CS_URS_2023_02/722176117"/>
    <hyperlink ref="F368" r:id="rId66" display="https://podminky.urs.cz/item/CS_URS_2023_02/722181231"/>
    <hyperlink ref="F371" r:id="rId67" display="https://podminky.urs.cz/item/CS_URS_2023_02/722181241"/>
    <hyperlink ref="F374" r:id="rId68" display="https://podminky.urs.cz/item/CS_URS_2023_02/722181242"/>
    <hyperlink ref="F377" r:id="rId69" display="https://podminky.urs.cz/item/CS_URS_2023_02/722181243"/>
    <hyperlink ref="F380" r:id="rId70" display="https://podminky.urs.cz/item/CS_URS_2023_02/722190401"/>
    <hyperlink ref="F383" r:id="rId71" display="https://podminky.urs.cz/item/CS_URS_2023_02/722220111"/>
    <hyperlink ref="F388" r:id="rId72" display="https://podminky.urs.cz/item/CS_URS_2023_02/722220121"/>
    <hyperlink ref="F391" r:id="rId73" display="https://podminky.urs.cz/item/CS_URS_2023_02/722231141"/>
    <hyperlink ref="F394" r:id="rId74" display="https://podminky.urs.cz/item/CS_URS_2023_02/722262212"/>
    <hyperlink ref="F397" r:id="rId75" display="https://podminky.urs.cz/item/CS_URS_2023_02/722263206"/>
    <hyperlink ref="F400" r:id="rId76" display="https://podminky.urs.cz/item/CS_URS_2023_02/722232506.HNW"/>
    <hyperlink ref="F403" r:id="rId77" display="https://podminky.urs.cz/item/CS_URS_2023_02/722239101"/>
    <hyperlink ref="F410" r:id="rId78" display="https://podminky.urs.cz/item/CS_URS_2023_02/722239102"/>
    <hyperlink ref="F417" r:id="rId79" display="https://podminky.urs.cz/item/CS_URS_2023_02/722239103"/>
    <hyperlink ref="F422" r:id="rId80" display="https://podminky.urs.cz/item/CS_URS_2023_02/722239104"/>
    <hyperlink ref="F427" r:id="rId81" display="https://podminky.urs.cz/item/CS_URS_2023_02/722239106"/>
    <hyperlink ref="F434" r:id="rId82" display="https://podminky.urs.cz/item/CS_URS_2023_02/722250133"/>
    <hyperlink ref="F437" r:id="rId83" display="https://podminky.urs.cz/item/CS_URS_2023_02/722290215"/>
    <hyperlink ref="F440" r:id="rId84" display="https://podminky.urs.cz/item/CS_URS_2023_02/722290234"/>
    <hyperlink ref="F443" r:id="rId85" display="https://podminky.urs.cz/item/CS_URS_2023_02/998722103"/>
    <hyperlink ref="F446" r:id="rId86" display="https://podminky.urs.cz/item/CS_URS_2023_02/724233202"/>
    <hyperlink ref="F451" r:id="rId87" display="https://podminky.urs.cz/item/CS_URS_2023_02/724249025"/>
    <hyperlink ref="F456" r:id="rId88" display="https://podminky.urs.cz/item/CS_URS_2023_02/724149101"/>
    <hyperlink ref="F464" r:id="rId89" display="https://podminky.urs.cz/item/CS_URS_2023_02/725532101"/>
    <hyperlink ref="F467" r:id="rId90" display="https://podminky.urs.cz/item/CS_URS_2023_02/725119125"/>
    <hyperlink ref="F486" r:id="rId91" display="https://podminky.urs.cz/item/CS_URS_2023_02/725219102"/>
    <hyperlink ref="F499" r:id="rId92" display="https://podminky.urs.cz/item/CS_URS_2023_02/725829131"/>
    <hyperlink ref="F506" r:id="rId93" display="https://podminky.urs.cz/item/CS_URS_2023_02/725861102"/>
    <hyperlink ref="F521" r:id="rId94" display="https://podminky.urs.cz/item/CS_URS_2023_02/725241213"/>
    <hyperlink ref="F524" r:id="rId95" display="https://podminky.urs.cz/item/CS_URS_2023_02/725241218"/>
    <hyperlink ref="F527" r:id="rId96" display="https://podminky.urs.cz/item/CS_URS_2023_02/725244153"/>
    <hyperlink ref="F530" r:id="rId97" display="https://podminky.urs.cz/item/CS_URS_2023_02/725244155"/>
    <hyperlink ref="F533" r:id="rId98" display="https://podminky.urs.cz/item/CS_URS_2023_02/725841312"/>
    <hyperlink ref="F538" r:id="rId99" display="https://podminky.urs.cz/item/CS_URS_2023_02/725865311"/>
    <hyperlink ref="F541" r:id="rId100" display="https://podminky.urs.cz/item/CS_URS_2023_02/725129101"/>
    <hyperlink ref="F546" r:id="rId101" display="https://podminky.urs.cz/item/CS_URS_2023_02/725865411"/>
    <hyperlink ref="F549" r:id="rId102" display="https://podminky.urs.cz/item/CS_URS_2023_02/725311121"/>
    <hyperlink ref="F552" r:id="rId103" display="https://podminky.urs.cz/item/CS_URS_2023_02/725311131"/>
    <hyperlink ref="F555" r:id="rId104" display="https://podminky.urs.cz/item/CS_URS_2023_02/725829101"/>
    <hyperlink ref="F560" r:id="rId105" display="https://podminky.urs.cz/item/CS_URS_2023_02/725829111"/>
    <hyperlink ref="F565" r:id="rId106" display="https://podminky.urs.cz/item/CS_URS_2023_02/725862103"/>
    <hyperlink ref="F568" r:id="rId107" display="https://podminky.urs.cz/item/CS_URS_2023_02/725331111"/>
    <hyperlink ref="F571" r:id="rId108" display="https://podminky.urs.cz/item/CS_URS_2023_02/725821312"/>
    <hyperlink ref="F574" r:id="rId109" display="https://podminky.urs.cz/item/CS_URS_2023_02/998725103"/>
    <hyperlink ref="F577" r:id="rId110" display="https://podminky.urs.cz/item/CS_URS_2023_02/726131001"/>
    <hyperlink ref="F580" r:id="rId111" display="https://podminky.urs.cz/item/CS_URS_2023_02/726131021"/>
    <hyperlink ref="F583" r:id="rId112" display="https://podminky.urs.cz/item/CS_URS_2023_02/726131031"/>
    <hyperlink ref="F586" r:id="rId113" display="https://podminky.urs.cz/item/CS_URS_2023_02/726131041"/>
    <hyperlink ref="F589" r:id="rId114" display="https://podminky.urs.cz/item/CS_URS_2023_02/726131043"/>
    <hyperlink ref="F594" r:id="rId115" display="https://podminky.urs.cz/item/CS_URS_2023_02/726131204"/>
    <hyperlink ref="F599" r:id="rId116" display="https://podminky.urs.cz/item/CS_URS_2023_02/726191001"/>
    <hyperlink ref="F602" r:id="rId117" display="https://podminky.urs.cz/item/CS_URS_2023_02/998726113"/>
    <hyperlink ref="F605" r:id="rId118" display="https://podminky.urs.cz/item/CS_URS_2023_02/727213211"/>
    <hyperlink ref="F608" r:id="rId119" display="https://podminky.urs.cz/item/CS_URS_2023_02/727213213"/>
    <hyperlink ref="F611" r:id="rId120" display="https://podminky.urs.cz/item/CS_URS_2023_02/727213214"/>
    <hyperlink ref="F614" r:id="rId121" display="https://podminky.urs.cz/item/CS_URS_2023_02/727213215"/>
    <hyperlink ref="F617" r:id="rId122" display="https://podminky.urs.cz/item/CS_URS_2023_02/727223101"/>
    <hyperlink ref="F620" r:id="rId123" display="https://podminky.urs.cz/item/CS_URS_2023_02/727223103"/>
    <hyperlink ref="F623" r:id="rId124" display="https://podminky.urs.cz/item/CS_URS_2023_02/727223105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25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50" customWidth="1"/>
    <col min="2" max="2" width="1.667969" style="250" customWidth="1"/>
    <col min="3" max="4" width="5" style="250" customWidth="1"/>
    <col min="5" max="5" width="11.66016" style="250" customWidth="1"/>
    <col min="6" max="6" width="9.160156" style="250" customWidth="1"/>
    <col min="7" max="7" width="5" style="250" customWidth="1"/>
    <col min="8" max="8" width="77.83203" style="250" customWidth="1"/>
    <col min="9" max="10" width="20" style="250" customWidth="1"/>
    <col min="11" max="11" width="1.667969" style="250" customWidth="1"/>
  </cols>
  <sheetData>
    <row r="1" s="1" customFormat="1" ht="37.5" customHeight="1"/>
    <row r="2" s="1" customFormat="1" ht="7.5" customHeight="1">
      <c r="B2" s="251"/>
      <c r="C2" s="252"/>
      <c r="D2" s="252"/>
      <c r="E2" s="252"/>
      <c r="F2" s="252"/>
      <c r="G2" s="252"/>
      <c r="H2" s="252"/>
      <c r="I2" s="252"/>
      <c r="J2" s="252"/>
      <c r="K2" s="253"/>
    </row>
    <row r="3" s="14" customFormat="1" ht="45" customHeight="1">
      <c r="B3" s="254"/>
      <c r="C3" s="255" t="s">
        <v>1122</v>
      </c>
      <c r="D3" s="255"/>
      <c r="E3" s="255"/>
      <c r="F3" s="255"/>
      <c r="G3" s="255"/>
      <c r="H3" s="255"/>
      <c r="I3" s="255"/>
      <c r="J3" s="255"/>
      <c r="K3" s="256"/>
    </row>
    <row r="4" s="1" customFormat="1" ht="25.5" customHeight="1">
      <c r="B4" s="257"/>
      <c r="C4" s="258" t="s">
        <v>1123</v>
      </c>
      <c r="D4" s="258"/>
      <c r="E4" s="258"/>
      <c r="F4" s="258"/>
      <c r="G4" s="258"/>
      <c r="H4" s="258"/>
      <c r="I4" s="258"/>
      <c r="J4" s="258"/>
      <c r="K4" s="259"/>
    </row>
    <row r="5" s="1" customFormat="1" ht="5.25" customHeight="1">
      <c r="B5" s="257"/>
      <c r="C5" s="260"/>
      <c r="D5" s="260"/>
      <c r="E5" s="260"/>
      <c r="F5" s="260"/>
      <c r="G5" s="260"/>
      <c r="H5" s="260"/>
      <c r="I5" s="260"/>
      <c r="J5" s="260"/>
      <c r="K5" s="259"/>
    </row>
    <row r="6" s="1" customFormat="1" ht="15" customHeight="1">
      <c r="B6" s="257"/>
      <c r="C6" s="261" t="s">
        <v>1124</v>
      </c>
      <c r="D6" s="261"/>
      <c r="E6" s="261"/>
      <c r="F6" s="261"/>
      <c r="G6" s="261"/>
      <c r="H6" s="261"/>
      <c r="I6" s="261"/>
      <c r="J6" s="261"/>
      <c r="K6" s="259"/>
    </row>
    <row r="7" s="1" customFormat="1" ht="15" customHeight="1">
      <c r="B7" s="262"/>
      <c r="C7" s="261" t="s">
        <v>1125</v>
      </c>
      <c r="D7" s="261"/>
      <c r="E7" s="261"/>
      <c r="F7" s="261"/>
      <c r="G7" s="261"/>
      <c r="H7" s="261"/>
      <c r="I7" s="261"/>
      <c r="J7" s="261"/>
      <c r="K7" s="259"/>
    </row>
    <row r="8" s="1" customFormat="1" ht="12.75" customHeight="1">
      <c r="B8" s="262"/>
      <c r="C8" s="261"/>
      <c r="D8" s="261"/>
      <c r="E8" s="261"/>
      <c r="F8" s="261"/>
      <c r="G8" s="261"/>
      <c r="H8" s="261"/>
      <c r="I8" s="261"/>
      <c r="J8" s="261"/>
      <c r="K8" s="259"/>
    </row>
    <row r="9" s="1" customFormat="1" ht="15" customHeight="1">
      <c r="B9" s="262"/>
      <c r="C9" s="261" t="s">
        <v>1126</v>
      </c>
      <c r="D9" s="261"/>
      <c r="E9" s="261"/>
      <c r="F9" s="261"/>
      <c r="G9" s="261"/>
      <c r="H9" s="261"/>
      <c r="I9" s="261"/>
      <c r="J9" s="261"/>
      <c r="K9" s="259"/>
    </row>
    <row r="10" s="1" customFormat="1" ht="15" customHeight="1">
      <c r="B10" s="262"/>
      <c r="C10" s="261"/>
      <c r="D10" s="261" t="s">
        <v>1127</v>
      </c>
      <c r="E10" s="261"/>
      <c r="F10" s="261"/>
      <c r="G10" s="261"/>
      <c r="H10" s="261"/>
      <c r="I10" s="261"/>
      <c r="J10" s="261"/>
      <c r="K10" s="259"/>
    </row>
    <row r="11" s="1" customFormat="1" ht="15" customHeight="1">
      <c r="B11" s="262"/>
      <c r="C11" s="263"/>
      <c r="D11" s="261" t="s">
        <v>1128</v>
      </c>
      <c r="E11" s="261"/>
      <c r="F11" s="261"/>
      <c r="G11" s="261"/>
      <c r="H11" s="261"/>
      <c r="I11" s="261"/>
      <c r="J11" s="261"/>
      <c r="K11" s="259"/>
    </row>
    <row r="12" s="1" customFormat="1" ht="15" customHeight="1">
      <c r="B12" s="262"/>
      <c r="C12" s="263"/>
      <c r="D12" s="261"/>
      <c r="E12" s="261"/>
      <c r="F12" s="261"/>
      <c r="G12" s="261"/>
      <c r="H12" s="261"/>
      <c r="I12" s="261"/>
      <c r="J12" s="261"/>
      <c r="K12" s="259"/>
    </row>
    <row r="13" s="1" customFormat="1" ht="15" customHeight="1">
      <c r="B13" s="262"/>
      <c r="C13" s="263"/>
      <c r="D13" s="264" t="s">
        <v>1129</v>
      </c>
      <c r="E13" s="261"/>
      <c r="F13" s="261"/>
      <c r="G13" s="261"/>
      <c r="H13" s="261"/>
      <c r="I13" s="261"/>
      <c r="J13" s="261"/>
      <c r="K13" s="259"/>
    </row>
    <row r="14" s="1" customFormat="1" ht="12.75" customHeight="1">
      <c r="B14" s="262"/>
      <c r="C14" s="263"/>
      <c r="D14" s="263"/>
      <c r="E14" s="263"/>
      <c r="F14" s="263"/>
      <c r="G14" s="263"/>
      <c r="H14" s="263"/>
      <c r="I14" s="263"/>
      <c r="J14" s="263"/>
      <c r="K14" s="259"/>
    </row>
    <row r="15" s="1" customFormat="1" ht="15" customHeight="1">
      <c r="B15" s="262"/>
      <c r="C15" s="263"/>
      <c r="D15" s="261" t="s">
        <v>1130</v>
      </c>
      <c r="E15" s="261"/>
      <c r="F15" s="261"/>
      <c r="G15" s="261"/>
      <c r="H15" s="261"/>
      <c r="I15" s="261"/>
      <c r="J15" s="261"/>
      <c r="K15" s="259"/>
    </row>
    <row r="16" s="1" customFormat="1" ht="15" customHeight="1">
      <c r="B16" s="262"/>
      <c r="C16" s="263"/>
      <c r="D16" s="261" t="s">
        <v>1131</v>
      </c>
      <c r="E16" s="261"/>
      <c r="F16" s="261"/>
      <c r="G16" s="261"/>
      <c r="H16" s="261"/>
      <c r="I16" s="261"/>
      <c r="J16" s="261"/>
      <c r="K16" s="259"/>
    </row>
    <row r="17" s="1" customFormat="1" ht="15" customHeight="1">
      <c r="B17" s="262"/>
      <c r="C17" s="263"/>
      <c r="D17" s="261" t="s">
        <v>1132</v>
      </c>
      <c r="E17" s="261"/>
      <c r="F17" s="261"/>
      <c r="G17" s="261"/>
      <c r="H17" s="261"/>
      <c r="I17" s="261"/>
      <c r="J17" s="261"/>
      <c r="K17" s="259"/>
    </row>
    <row r="18" s="1" customFormat="1" ht="15" customHeight="1">
      <c r="B18" s="262"/>
      <c r="C18" s="263"/>
      <c r="D18" s="263"/>
      <c r="E18" s="265" t="s">
        <v>77</v>
      </c>
      <c r="F18" s="261" t="s">
        <v>1133</v>
      </c>
      <c r="G18" s="261"/>
      <c r="H18" s="261"/>
      <c r="I18" s="261"/>
      <c r="J18" s="261"/>
      <c r="K18" s="259"/>
    </row>
    <row r="19" s="1" customFormat="1" ht="15" customHeight="1">
      <c r="B19" s="262"/>
      <c r="C19" s="263"/>
      <c r="D19" s="263"/>
      <c r="E19" s="265" t="s">
        <v>1134</v>
      </c>
      <c r="F19" s="261" t="s">
        <v>1135</v>
      </c>
      <c r="G19" s="261"/>
      <c r="H19" s="261"/>
      <c r="I19" s="261"/>
      <c r="J19" s="261"/>
      <c r="K19" s="259"/>
    </row>
    <row r="20" s="1" customFormat="1" ht="15" customHeight="1">
      <c r="B20" s="262"/>
      <c r="C20" s="263"/>
      <c r="D20" s="263"/>
      <c r="E20" s="265" t="s">
        <v>1136</v>
      </c>
      <c r="F20" s="261" t="s">
        <v>1137</v>
      </c>
      <c r="G20" s="261"/>
      <c r="H20" s="261"/>
      <c r="I20" s="261"/>
      <c r="J20" s="261"/>
      <c r="K20" s="259"/>
    </row>
    <row r="21" s="1" customFormat="1" ht="15" customHeight="1">
      <c r="B21" s="262"/>
      <c r="C21" s="263"/>
      <c r="D21" s="263"/>
      <c r="E21" s="265" t="s">
        <v>1138</v>
      </c>
      <c r="F21" s="261" t="s">
        <v>1139</v>
      </c>
      <c r="G21" s="261"/>
      <c r="H21" s="261"/>
      <c r="I21" s="261"/>
      <c r="J21" s="261"/>
      <c r="K21" s="259"/>
    </row>
    <row r="22" s="1" customFormat="1" ht="15" customHeight="1">
      <c r="B22" s="262"/>
      <c r="C22" s="263"/>
      <c r="D22" s="263"/>
      <c r="E22" s="265" t="s">
        <v>1140</v>
      </c>
      <c r="F22" s="261" t="s">
        <v>1141</v>
      </c>
      <c r="G22" s="261"/>
      <c r="H22" s="261"/>
      <c r="I22" s="261"/>
      <c r="J22" s="261"/>
      <c r="K22" s="259"/>
    </row>
    <row r="23" s="1" customFormat="1" ht="15" customHeight="1">
      <c r="B23" s="262"/>
      <c r="C23" s="263"/>
      <c r="D23" s="263"/>
      <c r="E23" s="265" t="s">
        <v>83</v>
      </c>
      <c r="F23" s="261" t="s">
        <v>1142</v>
      </c>
      <c r="G23" s="261"/>
      <c r="H23" s="261"/>
      <c r="I23" s="261"/>
      <c r="J23" s="261"/>
      <c r="K23" s="259"/>
    </row>
    <row r="24" s="1" customFormat="1" ht="12.75" customHeight="1">
      <c r="B24" s="262"/>
      <c r="C24" s="263"/>
      <c r="D24" s="263"/>
      <c r="E24" s="263"/>
      <c r="F24" s="263"/>
      <c r="G24" s="263"/>
      <c r="H24" s="263"/>
      <c r="I24" s="263"/>
      <c r="J24" s="263"/>
      <c r="K24" s="259"/>
    </row>
    <row r="25" s="1" customFormat="1" ht="15" customHeight="1">
      <c r="B25" s="262"/>
      <c r="C25" s="261" t="s">
        <v>1143</v>
      </c>
      <c r="D25" s="261"/>
      <c r="E25" s="261"/>
      <c r="F25" s="261"/>
      <c r="G25" s="261"/>
      <c r="H25" s="261"/>
      <c r="I25" s="261"/>
      <c r="J25" s="261"/>
      <c r="K25" s="259"/>
    </row>
    <row r="26" s="1" customFormat="1" ht="15" customHeight="1">
      <c r="B26" s="262"/>
      <c r="C26" s="261" t="s">
        <v>1144</v>
      </c>
      <c r="D26" s="261"/>
      <c r="E26" s="261"/>
      <c r="F26" s="261"/>
      <c r="G26" s="261"/>
      <c r="H26" s="261"/>
      <c r="I26" s="261"/>
      <c r="J26" s="261"/>
      <c r="K26" s="259"/>
    </row>
    <row r="27" s="1" customFormat="1" ht="15" customHeight="1">
      <c r="B27" s="262"/>
      <c r="C27" s="261"/>
      <c r="D27" s="261" t="s">
        <v>1145</v>
      </c>
      <c r="E27" s="261"/>
      <c r="F27" s="261"/>
      <c r="G27" s="261"/>
      <c r="H27" s="261"/>
      <c r="I27" s="261"/>
      <c r="J27" s="261"/>
      <c r="K27" s="259"/>
    </row>
    <row r="28" s="1" customFormat="1" ht="15" customHeight="1">
      <c r="B28" s="262"/>
      <c r="C28" s="263"/>
      <c r="D28" s="261" t="s">
        <v>1146</v>
      </c>
      <c r="E28" s="261"/>
      <c r="F28" s="261"/>
      <c r="G28" s="261"/>
      <c r="H28" s="261"/>
      <c r="I28" s="261"/>
      <c r="J28" s="261"/>
      <c r="K28" s="259"/>
    </row>
    <row r="29" s="1" customFormat="1" ht="12.75" customHeight="1">
      <c r="B29" s="262"/>
      <c r="C29" s="263"/>
      <c r="D29" s="263"/>
      <c r="E29" s="263"/>
      <c r="F29" s="263"/>
      <c r="G29" s="263"/>
      <c r="H29" s="263"/>
      <c r="I29" s="263"/>
      <c r="J29" s="263"/>
      <c r="K29" s="259"/>
    </row>
    <row r="30" s="1" customFormat="1" ht="15" customHeight="1">
      <c r="B30" s="262"/>
      <c r="C30" s="263"/>
      <c r="D30" s="261" t="s">
        <v>1147</v>
      </c>
      <c r="E30" s="261"/>
      <c r="F30" s="261"/>
      <c r="G30" s="261"/>
      <c r="H30" s="261"/>
      <c r="I30" s="261"/>
      <c r="J30" s="261"/>
      <c r="K30" s="259"/>
    </row>
    <row r="31" s="1" customFormat="1" ht="15" customHeight="1">
      <c r="B31" s="262"/>
      <c r="C31" s="263"/>
      <c r="D31" s="261" t="s">
        <v>1148</v>
      </c>
      <c r="E31" s="261"/>
      <c r="F31" s="261"/>
      <c r="G31" s="261"/>
      <c r="H31" s="261"/>
      <c r="I31" s="261"/>
      <c r="J31" s="261"/>
      <c r="K31" s="259"/>
    </row>
    <row r="32" s="1" customFormat="1" ht="12.75" customHeight="1">
      <c r="B32" s="262"/>
      <c r="C32" s="263"/>
      <c r="D32" s="263"/>
      <c r="E32" s="263"/>
      <c r="F32" s="263"/>
      <c r="G32" s="263"/>
      <c r="H32" s="263"/>
      <c r="I32" s="263"/>
      <c r="J32" s="263"/>
      <c r="K32" s="259"/>
    </row>
    <row r="33" s="1" customFormat="1" ht="15" customHeight="1">
      <c r="B33" s="262"/>
      <c r="C33" s="263"/>
      <c r="D33" s="261" t="s">
        <v>1149</v>
      </c>
      <c r="E33" s="261"/>
      <c r="F33" s="261"/>
      <c r="G33" s="261"/>
      <c r="H33" s="261"/>
      <c r="I33" s="261"/>
      <c r="J33" s="261"/>
      <c r="K33" s="259"/>
    </row>
    <row r="34" s="1" customFormat="1" ht="15" customHeight="1">
      <c r="B34" s="262"/>
      <c r="C34" s="263"/>
      <c r="D34" s="261" t="s">
        <v>1150</v>
      </c>
      <c r="E34" s="261"/>
      <c r="F34" s="261"/>
      <c r="G34" s="261"/>
      <c r="H34" s="261"/>
      <c r="I34" s="261"/>
      <c r="J34" s="261"/>
      <c r="K34" s="259"/>
    </row>
    <row r="35" s="1" customFormat="1" ht="15" customHeight="1">
      <c r="B35" s="262"/>
      <c r="C35" s="263"/>
      <c r="D35" s="261" t="s">
        <v>1151</v>
      </c>
      <c r="E35" s="261"/>
      <c r="F35" s="261"/>
      <c r="G35" s="261"/>
      <c r="H35" s="261"/>
      <c r="I35" s="261"/>
      <c r="J35" s="261"/>
      <c r="K35" s="259"/>
    </row>
    <row r="36" s="1" customFormat="1" ht="15" customHeight="1">
      <c r="B36" s="262"/>
      <c r="C36" s="263"/>
      <c r="D36" s="261"/>
      <c r="E36" s="264" t="s">
        <v>110</v>
      </c>
      <c r="F36" s="261"/>
      <c r="G36" s="261" t="s">
        <v>1152</v>
      </c>
      <c r="H36" s="261"/>
      <c r="I36" s="261"/>
      <c r="J36" s="261"/>
      <c r="K36" s="259"/>
    </row>
    <row r="37" s="1" customFormat="1" ht="30.75" customHeight="1">
      <c r="B37" s="262"/>
      <c r="C37" s="263"/>
      <c r="D37" s="261"/>
      <c r="E37" s="264" t="s">
        <v>1153</v>
      </c>
      <c r="F37" s="261"/>
      <c r="G37" s="261" t="s">
        <v>1154</v>
      </c>
      <c r="H37" s="261"/>
      <c r="I37" s="261"/>
      <c r="J37" s="261"/>
      <c r="K37" s="259"/>
    </row>
    <row r="38" s="1" customFormat="1" ht="15" customHeight="1">
      <c r="B38" s="262"/>
      <c r="C38" s="263"/>
      <c r="D38" s="261"/>
      <c r="E38" s="264" t="s">
        <v>53</v>
      </c>
      <c r="F38" s="261"/>
      <c r="G38" s="261" t="s">
        <v>1155</v>
      </c>
      <c r="H38" s="261"/>
      <c r="I38" s="261"/>
      <c r="J38" s="261"/>
      <c r="K38" s="259"/>
    </row>
    <row r="39" s="1" customFormat="1" ht="15" customHeight="1">
      <c r="B39" s="262"/>
      <c r="C39" s="263"/>
      <c r="D39" s="261"/>
      <c r="E39" s="264" t="s">
        <v>54</v>
      </c>
      <c r="F39" s="261"/>
      <c r="G39" s="261" t="s">
        <v>1156</v>
      </c>
      <c r="H39" s="261"/>
      <c r="I39" s="261"/>
      <c r="J39" s="261"/>
      <c r="K39" s="259"/>
    </row>
    <row r="40" s="1" customFormat="1" ht="15" customHeight="1">
      <c r="B40" s="262"/>
      <c r="C40" s="263"/>
      <c r="D40" s="261"/>
      <c r="E40" s="264" t="s">
        <v>111</v>
      </c>
      <c r="F40" s="261"/>
      <c r="G40" s="261" t="s">
        <v>1157</v>
      </c>
      <c r="H40" s="261"/>
      <c r="I40" s="261"/>
      <c r="J40" s="261"/>
      <c r="K40" s="259"/>
    </row>
    <row r="41" s="1" customFormat="1" ht="15" customHeight="1">
      <c r="B41" s="262"/>
      <c r="C41" s="263"/>
      <c r="D41" s="261"/>
      <c r="E41" s="264" t="s">
        <v>112</v>
      </c>
      <c r="F41" s="261"/>
      <c r="G41" s="261" t="s">
        <v>1158</v>
      </c>
      <c r="H41" s="261"/>
      <c r="I41" s="261"/>
      <c r="J41" s="261"/>
      <c r="K41" s="259"/>
    </row>
    <row r="42" s="1" customFormat="1" ht="15" customHeight="1">
      <c r="B42" s="262"/>
      <c r="C42" s="263"/>
      <c r="D42" s="261"/>
      <c r="E42" s="264" t="s">
        <v>1159</v>
      </c>
      <c r="F42" s="261"/>
      <c r="G42" s="261" t="s">
        <v>1160</v>
      </c>
      <c r="H42" s="261"/>
      <c r="I42" s="261"/>
      <c r="J42" s="261"/>
      <c r="K42" s="259"/>
    </row>
    <row r="43" s="1" customFormat="1" ht="15" customHeight="1">
      <c r="B43" s="262"/>
      <c r="C43" s="263"/>
      <c r="D43" s="261"/>
      <c r="E43" s="264"/>
      <c r="F43" s="261"/>
      <c r="G43" s="261" t="s">
        <v>1161</v>
      </c>
      <c r="H43" s="261"/>
      <c r="I43" s="261"/>
      <c r="J43" s="261"/>
      <c r="K43" s="259"/>
    </row>
    <row r="44" s="1" customFormat="1" ht="15" customHeight="1">
      <c r="B44" s="262"/>
      <c r="C44" s="263"/>
      <c r="D44" s="261"/>
      <c r="E44" s="264" t="s">
        <v>1162</v>
      </c>
      <c r="F44" s="261"/>
      <c r="G44" s="261" t="s">
        <v>1163</v>
      </c>
      <c r="H44" s="261"/>
      <c r="I44" s="261"/>
      <c r="J44" s="261"/>
      <c r="K44" s="259"/>
    </row>
    <row r="45" s="1" customFormat="1" ht="15" customHeight="1">
      <c r="B45" s="262"/>
      <c r="C45" s="263"/>
      <c r="D45" s="261"/>
      <c r="E45" s="264" t="s">
        <v>114</v>
      </c>
      <c r="F45" s="261"/>
      <c r="G45" s="261" t="s">
        <v>1164</v>
      </c>
      <c r="H45" s="261"/>
      <c r="I45" s="261"/>
      <c r="J45" s="261"/>
      <c r="K45" s="259"/>
    </row>
    <row r="46" s="1" customFormat="1" ht="12.75" customHeight="1">
      <c r="B46" s="262"/>
      <c r="C46" s="263"/>
      <c r="D46" s="261"/>
      <c r="E46" s="261"/>
      <c r="F46" s="261"/>
      <c r="G46" s="261"/>
      <c r="H46" s="261"/>
      <c r="I46" s="261"/>
      <c r="J46" s="261"/>
      <c r="K46" s="259"/>
    </row>
    <row r="47" s="1" customFormat="1" ht="15" customHeight="1">
      <c r="B47" s="262"/>
      <c r="C47" s="263"/>
      <c r="D47" s="261" t="s">
        <v>1165</v>
      </c>
      <c r="E47" s="261"/>
      <c r="F47" s="261"/>
      <c r="G47" s="261"/>
      <c r="H47" s="261"/>
      <c r="I47" s="261"/>
      <c r="J47" s="261"/>
      <c r="K47" s="259"/>
    </row>
    <row r="48" s="1" customFormat="1" ht="15" customHeight="1">
      <c r="B48" s="262"/>
      <c r="C48" s="263"/>
      <c r="D48" s="263"/>
      <c r="E48" s="261" t="s">
        <v>1166</v>
      </c>
      <c r="F48" s="261"/>
      <c r="G48" s="261"/>
      <c r="H48" s="261"/>
      <c r="I48" s="261"/>
      <c r="J48" s="261"/>
      <c r="K48" s="259"/>
    </row>
    <row r="49" s="1" customFormat="1" ht="15" customHeight="1">
      <c r="B49" s="262"/>
      <c r="C49" s="263"/>
      <c r="D49" s="263"/>
      <c r="E49" s="261" t="s">
        <v>1167</v>
      </c>
      <c r="F49" s="261"/>
      <c r="G49" s="261"/>
      <c r="H49" s="261"/>
      <c r="I49" s="261"/>
      <c r="J49" s="261"/>
      <c r="K49" s="259"/>
    </row>
    <row r="50" s="1" customFormat="1" ht="15" customHeight="1">
      <c r="B50" s="262"/>
      <c r="C50" s="263"/>
      <c r="D50" s="263"/>
      <c r="E50" s="261" t="s">
        <v>1168</v>
      </c>
      <c r="F50" s="261"/>
      <c r="G50" s="261"/>
      <c r="H50" s="261"/>
      <c r="I50" s="261"/>
      <c r="J50" s="261"/>
      <c r="K50" s="259"/>
    </row>
    <row r="51" s="1" customFormat="1" ht="15" customHeight="1">
      <c r="B51" s="262"/>
      <c r="C51" s="263"/>
      <c r="D51" s="261" t="s">
        <v>1169</v>
      </c>
      <c r="E51" s="261"/>
      <c r="F51" s="261"/>
      <c r="G51" s="261"/>
      <c r="H51" s="261"/>
      <c r="I51" s="261"/>
      <c r="J51" s="261"/>
      <c r="K51" s="259"/>
    </row>
    <row r="52" s="1" customFormat="1" ht="25.5" customHeight="1">
      <c r="B52" s="257"/>
      <c r="C52" s="258" t="s">
        <v>1170</v>
      </c>
      <c r="D52" s="258"/>
      <c r="E52" s="258"/>
      <c r="F52" s="258"/>
      <c r="G52" s="258"/>
      <c r="H52" s="258"/>
      <c r="I52" s="258"/>
      <c r="J52" s="258"/>
      <c r="K52" s="259"/>
    </row>
    <row r="53" s="1" customFormat="1" ht="5.25" customHeight="1">
      <c r="B53" s="257"/>
      <c r="C53" s="260"/>
      <c r="D53" s="260"/>
      <c r="E53" s="260"/>
      <c r="F53" s="260"/>
      <c r="G53" s="260"/>
      <c r="H53" s="260"/>
      <c r="I53" s="260"/>
      <c r="J53" s="260"/>
      <c r="K53" s="259"/>
    </row>
    <row r="54" s="1" customFormat="1" ht="15" customHeight="1">
      <c r="B54" s="257"/>
      <c r="C54" s="261" t="s">
        <v>1171</v>
      </c>
      <c r="D54" s="261"/>
      <c r="E54" s="261"/>
      <c r="F54" s="261"/>
      <c r="G54" s="261"/>
      <c r="H54" s="261"/>
      <c r="I54" s="261"/>
      <c r="J54" s="261"/>
      <c r="K54" s="259"/>
    </row>
    <row r="55" s="1" customFormat="1" ht="15" customHeight="1">
      <c r="B55" s="257"/>
      <c r="C55" s="261" t="s">
        <v>1172</v>
      </c>
      <c r="D55" s="261"/>
      <c r="E55" s="261"/>
      <c r="F55" s="261"/>
      <c r="G55" s="261"/>
      <c r="H55" s="261"/>
      <c r="I55" s="261"/>
      <c r="J55" s="261"/>
      <c r="K55" s="259"/>
    </row>
    <row r="56" s="1" customFormat="1" ht="12.75" customHeight="1">
      <c r="B56" s="257"/>
      <c r="C56" s="261"/>
      <c r="D56" s="261"/>
      <c r="E56" s="261"/>
      <c r="F56" s="261"/>
      <c r="G56" s="261"/>
      <c r="H56" s="261"/>
      <c r="I56" s="261"/>
      <c r="J56" s="261"/>
      <c r="K56" s="259"/>
    </row>
    <row r="57" s="1" customFormat="1" ht="15" customHeight="1">
      <c r="B57" s="257"/>
      <c r="C57" s="261" t="s">
        <v>1173</v>
      </c>
      <c r="D57" s="261"/>
      <c r="E57" s="261"/>
      <c r="F57" s="261"/>
      <c r="G57" s="261"/>
      <c r="H57" s="261"/>
      <c r="I57" s="261"/>
      <c r="J57" s="261"/>
      <c r="K57" s="259"/>
    </row>
    <row r="58" s="1" customFormat="1" ht="15" customHeight="1">
      <c r="B58" s="257"/>
      <c r="C58" s="263"/>
      <c r="D58" s="261" t="s">
        <v>1174</v>
      </c>
      <c r="E58" s="261"/>
      <c r="F58" s="261"/>
      <c r="G58" s="261"/>
      <c r="H58" s="261"/>
      <c r="I58" s="261"/>
      <c r="J58" s="261"/>
      <c r="K58" s="259"/>
    </row>
    <row r="59" s="1" customFormat="1" ht="15" customHeight="1">
      <c r="B59" s="257"/>
      <c r="C59" s="263"/>
      <c r="D59" s="261" t="s">
        <v>1175</v>
      </c>
      <c r="E59" s="261"/>
      <c r="F59" s="261"/>
      <c r="G59" s="261"/>
      <c r="H59" s="261"/>
      <c r="I59" s="261"/>
      <c r="J59" s="261"/>
      <c r="K59" s="259"/>
    </row>
    <row r="60" s="1" customFormat="1" ht="15" customHeight="1">
      <c r="B60" s="257"/>
      <c r="C60" s="263"/>
      <c r="D60" s="261" t="s">
        <v>1176</v>
      </c>
      <c r="E60" s="261"/>
      <c r="F60" s="261"/>
      <c r="G60" s="261"/>
      <c r="H60" s="261"/>
      <c r="I60" s="261"/>
      <c r="J60" s="261"/>
      <c r="K60" s="259"/>
    </row>
    <row r="61" s="1" customFormat="1" ht="15" customHeight="1">
      <c r="B61" s="257"/>
      <c r="C61" s="263"/>
      <c r="D61" s="261" t="s">
        <v>1177</v>
      </c>
      <c r="E61" s="261"/>
      <c r="F61" s="261"/>
      <c r="G61" s="261"/>
      <c r="H61" s="261"/>
      <c r="I61" s="261"/>
      <c r="J61" s="261"/>
      <c r="K61" s="259"/>
    </row>
    <row r="62" s="1" customFormat="1" ht="15" customHeight="1">
      <c r="B62" s="257"/>
      <c r="C62" s="263"/>
      <c r="D62" s="266" t="s">
        <v>1178</v>
      </c>
      <c r="E62" s="266"/>
      <c r="F62" s="266"/>
      <c r="G62" s="266"/>
      <c r="H62" s="266"/>
      <c r="I62" s="266"/>
      <c r="J62" s="266"/>
      <c r="K62" s="259"/>
    </row>
    <row r="63" s="1" customFormat="1" ht="15" customHeight="1">
      <c r="B63" s="257"/>
      <c r="C63" s="263"/>
      <c r="D63" s="261" t="s">
        <v>1179</v>
      </c>
      <c r="E63" s="261"/>
      <c r="F63" s="261"/>
      <c r="G63" s="261"/>
      <c r="H63" s="261"/>
      <c r="I63" s="261"/>
      <c r="J63" s="261"/>
      <c r="K63" s="259"/>
    </row>
    <row r="64" s="1" customFormat="1" ht="12.75" customHeight="1">
      <c r="B64" s="257"/>
      <c r="C64" s="263"/>
      <c r="D64" s="263"/>
      <c r="E64" s="267"/>
      <c r="F64" s="263"/>
      <c r="G64" s="263"/>
      <c r="H64" s="263"/>
      <c r="I64" s="263"/>
      <c r="J64" s="263"/>
      <c r="K64" s="259"/>
    </row>
    <row r="65" s="1" customFormat="1" ht="15" customHeight="1">
      <c r="B65" s="257"/>
      <c r="C65" s="263"/>
      <c r="D65" s="261" t="s">
        <v>1180</v>
      </c>
      <c r="E65" s="261"/>
      <c r="F65" s="261"/>
      <c r="G65" s="261"/>
      <c r="H65" s="261"/>
      <c r="I65" s="261"/>
      <c r="J65" s="261"/>
      <c r="K65" s="259"/>
    </row>
    <row r="66" s="1" customFormat="1" ht="15" customHeight="1">
      <c r="B66" s="257"/>
      <c r="C66" s="263"/>
      <c r="D66" s="266" t="s">
        <v>1181</v>
      </c>
      <c r="E66" s="266"/>
      <c r="F66" s="266"/>
      <c r="G66" s="266"/>
      <c r="H66" s="266"/>
      <c r="I66" s="266"/>
      <c r="J66" s="266"/>
      <c r="K66" s="259"/>
    </row>
    <row r="67" s="1" customFormat="1" ht="15" customHeight="1">
      <c r="B67" s="257"/>
      <c r="C67" s="263"/>
      <c r="D67" s="261" t="s">
        <v>1182</v>
      </c>
      <c r="E67" s="261"/>
      <c r="F67" s="261"/>
      <c r="G67" s="261"/>
      <c r="H67" s="261"/>
      <c r="I67" s="261"/>
      <c r="J67" s="261"/>
      <c r="K67" s="259"/>
    </row>
    <row r="68" s="1" customFormat="1" ht="15" customHeight="1">
      <c r="B68" s="257"/>
      <c r="C68" s="263"/>
      <c r="D68" s="261" t="s">
        <v>1183</v>
      </c>
      <c r="E68" s="261"/>
      <c r="F68" s="261"/>
      <c r="G68" s="261"/>
      <c r="H68" s="261"/>
      <c r="I68" s="261"/>
      <c r="J68" s="261"/>
      <c r="K68" s="259"/>
    </row>
    <row r="69" s="1" customFormat="1" ht="15" customHeight="1">
      <c r="B69" s="257"/>
      <c r="C69" s="263"/>
      <c r="D69" s="261" t="s">
        <v>1184</v>
      </c>
      <c r="E69" s="261"/>
      <c r="F69" s="261"/>
      <c r="G69" s="261"/>
      <c r="H69" s="261"/>
      <c r="I69" s="261"/>
      <c r="J69" s="261"/>
      <c r="K69" s="259"/>
    </row>
    <row r="70" s="1" customFormat="1" ht="15" customHeight="1">
      <c r="B70" s="257"/>
      <c r="C70" s="263"/>
      <c r="D70" s="261" t="s">
        <v>1185</v>
      </c>
      <c r="E70" s="261"/>
      <c r="F70" s="261"/>
      <c r="G70" s="261"/>
      <c r="H70" s="261"/>
      <c r="I70" s="261"/>
      <c r="J70" s="261"/>
      <c r="K70" s="259"/>
    </row>
    <row r="71" s="1" customFormat="1" ht="12.75" customHeight="1">
      <c r="B71" s="268"/>
      <c r="C71" s="269"/>
      <c r="D71" s="269"/>
      <c r="E71" s="269"/>
      <c r="F71" s="269"/>
      <c r="G71" s="269"/>
      <c r="H71" s="269"/>
      <c r="I71" s="269"/>
      <c r="J71" s="269"/>
      <c r="K71" s="270"/>
    </row>
    <row r="72" s="1" customFormat="1" ht="18.75" customHeight="1">
      <c r="B72" s="271"/>
      <c r="C72" s="271"/>
      <c r="D72" s="271"/>
      <c r="E72" s="271"/>
      <c r="F72" s="271"/>
      <c r="G72" s="271"/>
      <c r="H72" s="271"/>
      <c r="I72" s="271"/>
      <c r="J72" s="271"/>
      <c r="K72" s="272"/>
    </row>
    <row r="73" s="1" customFormat="1" ht="18.75" customHeight="1">
      <c r="B73" s="272"/>
      <c r="C73" s="272"/>
      <c r="D73" s="272"/>
      <c r="E73" s="272"/>
      <c r="F73" s="272"/>
      <c r="G73" s="272"/>
      <c r="H73" s="272"/>
      <c r="I73" s="272"/>
      <c r="J73" s="272"/>
      <c r="K73" s="272"/>
    </row>
    <row r="74" s="1" customFormat="1" ht="7.5" customHeight="1">
      <c r="B74" s="273"/>
      <c r="C74" s="274"/>
      <c r="D74" s="274"/>
      <c r="E74" s="274"/>
      <c r="F74" s="274"/>
      <c r="G74" s="274"/>
      <c r="H74" s="274"/>
      <c r="I74" s="274"/>
      <c r="J74" s="274"/>
      <c r="K74" s="275"/>
    </row>
    <row r="75" s="1" customFormat="1" ht="45" customHeight="1">
      <c r="B75" s="276"/>
      <c r="C75" s="277" t="s">
        <v>1186</v>
      </c>
      <c r="D75" s="277"/>
      <c r="E75" s="277"/>
      <c r="F75" s="277"/>
      <c r="G75" s="277"/>
      <c r="H75" s="277"/>
      <c r="I75" s="277"/>
      <c r="J75" s="277"/>
      <c r="K75" s="278"/>
    </row>
    <row r="76" s="1" customFormat="1" ht="17.25" customHeight="1">
      <c r="B76" s="276"/>
      <c r="C76" s="279" t="s">
        <v>1187</v>
      </c>
      <c r="D76" s="279"/>
      <c r="E76" s="279"/>
      <c r="F76" s="279" t="s">
        <v>1188</v>
      </c>
      <c r="G76" s="280"/>
      <c r="H76" s="279" t="s">
        <v>54</v>
      </c>
      <c r="I76" s="279" t="s">
        <v>57</v>
      </c>
      <c r="J76" s="279" t="s">
        <v>1189</v>
      </c>
      <c r="K76" s="278"/>
    </row>
    <row r="77" s="1" customFormat="1" ht="17.25" customHeight="1">
      <c r="B77" s="276"/>
      <c r="C77" s="281" t="s">
        <v>1190</v>
      </c>
      <c r="D77" s="281"/>
      <c r="E77" s="281"/>
      <c r="F77" s="282" t="s">
        <v>1191</v>
      </c>
      <c r="G77" s="283"/>
      <c r="H77" s="281"/>
      <c r="I77" s="281"/>
      <c r="J77" s="281" t="s">
        <v>1192</v>
      </c>
      <c r="K77" s="278"/>
    </row>
    <row r="78" s="1" customFormat="1" ht="5.25" customHeight="1">
      <c r="B78" s="276"/>
      <c r="C78" s="284"/>
      <c r="D78" s="284"/>
      <c r="E78" s="284"/>
      <c r="F78" s="284"/>
      <c r="G78" s="285"/>
      <c r="H78" s="284"/>
      <c r="I78" s="284"/>
      <c r="J78" s="284"/>
      <c r="K78" s="278"/>
    </row>
    <row r="79" s="1" customFormat="1" ht="15" customHeight="1">
      <c r="B79" s="276"/>
      <c r="C79" s="264" t="s">
        <v>53</v>
      </c>
      <c r="D79" s="286"/>
      <c r="E79" s="286"/>
      <c r="F79" s="287" t="s">
        <v>1193</v>
      </c>
      <c r="G79" s="288"/>
      <c r="H79" s="264" t="s">
        <v>1194</v>
      </c>
      <c r="I79" s="264" t="s">
        <v>1195</v>
      </c>
      <c r="J79" s="264">
        <v>20</v>
      </c>
      <c r="K79" s="278"/>
    </row>
    <row r="80" s="1" customFormat="1" ht="15" customHeight="1">
      <c r="B80" s="276"/>
      <c r="C80" s="264" t="s">
        <v>1196</v>
      </c>
      <c r="D80" s="264"/>
      <c r="E80" s="264"/>
      <c r="F80" s="287" t="s">
        <v>1193</v>
      </c>
      <c r="G80" s="288"/>
      <c r="H80" s="264" t="s">
        <v>1197</v>
      </c>
      <c r="I80" s="264" t="s">
        <v>1195</v>
      </c>
      <c r="J80" s="264">
        <v>120</v>
      </c>
      <c r="K80" s="278"/>
    </row>
    <row r="81" s="1" customFormat="1" ht="15" customHeight="1">
      <c r="B81" s="289"/>
      <c r="C81" s="264" t="s">
        <v>1198</v>
      </c>
      <c r="D81" s="264"/>
      <c r="E81" s="264"/>
      <c r="F81" s="287" t="s">
        <v>1199</v>
      </c>
      <c r="G81" s="288"/>
      <c r="H81" s="264" t="s">
        <v>1200</v>
      </c>
      <c r="I81" s="264" t="s">
        <v>1195</v>
      </c>
      <c r="J81" s="264">
        <v>50</v>
      </c>
      <c r="K81" s="278"/>
    </row>
    <row r="82" s="1" customFormat="1" ht="15" customHeight="1">
      <c r="B82" s="289"/>
      <c r="C82" s="264" t="s">
        <v>1201</v>
      </c>
      <c r="D82" s="264"/>
      <c r="E82" s="264"/>
      <c r="F82" s="287" t="s">
        <v>1193</v>
      </c>
      <c r="G82" s="288"/>
      <c r="H82" s="264" t="s">
        <v>1202</v>
      </c>
      <c r="I82" s="264" t="s">
        <v>1203</v>
      </c>
      <c r="J82" s="264"/>
      <c r="K82" s="278"/>
    </row>
    <row r="83" s="1" customFormat="1" ht="15" customHeight="1">
      <c r="B83" s="289"/>
      <c r="C83" s="290" t="s">
        <v>1204</v>
      </c>
      <c r="D83" s="290"/>
      <c r="E83" s="290"/>
      <c r="F83" s="291" t="s">
        <v>1199</v>
      </c>
      <c r="G83" s="290"/>
      <c r="H83" s="290" t="s">
        <v>1205</v>
      </c>
      <c r="I83" s="290" t="s">
        <v>1195</v>
      </c>
      <c r="J83" s="290">
        <v>15</v>
      </c>
      <c r="K83" s="278"/>
    </row>
    <row r="84" s="1" customFormat="1" ht="15" customHeight="1">
      <c r="B84" s="289"/>
      <c r="C84" s="290" t="s">
        <v>1206</v>
      </c>
      <c r="D84" s="290"/>
      <c r="E84" s="290"/>
      <c r="F84" s="291" t="s">
        <v>1199</v>
      </c>
      <c r="G84" s="290"/>
      <c r="H84" s="290" t="s">
        <v>1207</v>
      </c>
      <c r="I84" s="290" t="s">
        <v>1195</v>
      </c>
      <c r="J84" s="290">
        <v>15</v>
      </c>
      <c r="K84" s="278"/>
    </row>
    <row r="85" s="1" customFormat="1" ht="15" customHeight="1">
      <c r="B85" s="289"/>
      <c r="C85" s="290" t="s">
        <v>1208</v>
      </c>
      <c r="D85" s="290"/>
      <c r="E85" s="290"/>
      <c r="F85" s="291" t="s">
        <v>1199</v>
      </c>
      <c r="G85" s="290"/>
      <c r="H85" s="290" t="s">
        <v>1209</v>
      </c>
      <c r="I85" s="290" t="s">
        <v>1195</v>
      </c>
      <c r="J85" s="290">
        <v>20</v>
      </c>
      <c r="K85" s="278"/>
    </row>
    <row r="86" s="1" customFormat="1" ht="15" customHeight="1">
      <c r="B86" s="289"/>
      <c r="C86" s="290" t="s">
        <v>1210</v>
      </c>
      <c r="D86" s="290"/>
      <c r="E86" s="290"/>
      <c r="F86" s="291" t="s">
        <v>1199</v>
      </c>
      <c r="G86" s="290"/>
      <c r="H86" s="290" t="s">
        <v>1211</v>
      </c>
      <c r="I86" s="290" t="s">
        <v>1195</v>
      </c>
      <c r="J86" s="290">
        <v>20</v>
      </c>
      <c r="K86" s="278"/>
    </row>
    <row r="87" s="1" customFormat="1" ht="15" customHeight="1">
      <c r="B87" s="289"/>
      <c r="C87" s="264" t="s">
        <v>1212</v>
      </c>
      <c r="D87" s="264"/>
      <c r="E87" s="264"/>
      <c r="F87" s="287" t="s">
        <v>1199</v>
      </c>
      <c r="G87" s="288"/>
      <c r="H87" s="264" t="s">
        <v>1213</v>
      </c>
      <c r="I87" s="264" t="s">
        <v>1195</v>
      </c>
      <c r="J87" s="264">
        <v>50</v>
      </c>
      <c r="K87" s="278"/>
    </row>
    <row r="88" s="1" customFormat="1" ht="15" customHeight="1">
      <c r="B88" s="289"/>
      <c r="C88" s="264" t="s">
        <v>1214</v>
      </c>
      <c r="D88" s="264"/>
      <c r="E88" s="264"/>
      <c r="F88" s="287" t="s">
        <v>1199</v>
      </c>
      <c r="G88" s="288"/>
      <c r="H88" s="264" t="s">
        <v>1215</v>
      </c>
      <c r="I88" s="264" t="s">
        <v>1195</v>
      </c>
      <c r="J88" s="264">
        <v>20</v>
      </c>
      <c r="K88" s="278"/>
    </row>
    <row r="89" s="1" customFormat="1" ht="15" customHeight="1">
      <c r="B89" s="289"/>
      <c r="C89" s="264" t="s">
        <v>1216</v>
      </c>
      <c r="D89" s="264"/>
      <c r="E89" s="264"/>
      <c r="F89" s="287" t="s">
        <v>1199</v>
      </c>
      <c r="G89" s="288"/>
      <c r="H89" s="264" t="s">
        <v>1217</v>
      </c>
      <c r="I89" s="264" t="s">
        <v>1195</v>
      </c>
      <c r="J89" s="264">
        <v>20</v>
      </c>
      <c r="K89" s="278"/>
    </row>
    <row r="90" s="1" customFormat="1" ht="15" customHeight="1">
      <c r="B90" s="289"/>
      <c r="C90" s="264" t="s">
        <v>1218</v>
      </c>
      <c r="D90" s="264"/>
      <c r="E90" s="264"/>
      <c r="F90" s="287" t="s">
        <v>1199</v>
      </c>
      <c r="G90" s="288"/>
      <c r="H90" s="264" t="s">
        <v>1219</v>
      </c>
      <c r="I90" s="264" t="s">
        <v>1195</v>
      </c>
      <c r="J90" s="264">
        <v>50</v>
      </c>
      <c r="K90" s="278"/>
    </row>
    <row r="91" s="1" customFormat="1" ht="15" customHeight="1">
      <c r="B91" s="289"/>
      <c r="C91" s="264" t="s">
        <v>1220</v>
      </c>
      <c r="D91" s="264"/>
      <c r="E91" s="264"/>
      <c r="F91" s="287" t="s">
        <v>1199</v>
      </c>
      <c r="G91" s="288"/>
      <c r="H91" s="264" t="s">
        <v>1220</v>
      </c>
      <c r="I91" s="264" t="s">
        <v>1195</v>
      </c>
      <c r="J91" s="264">
        <v>50</v>
      </c>
      <c r="K91" s="278"/>
    </row>
    <row r="92" s="1" customFormat="1" ht="15" customHeight="1">
      <c r="B92" s="289"/>
      <c r="C92" s="264" t="s">
        <v>1221</v>
      </c>
      <c r="D92" s="264"/>
      <c r="E92" s="264"/>
      <c r="F92" s="287" t="s">
        <v>1199</v>
      </c>
      <c r="G92" s="288"/>
      <c r="H92" s="264" t="s">
        <v>1222</v>
      </c>
      <c r="I92" s="264" t="s">
        <v>1195</v>
      </c>
      <c r="J92" s="264">
        <v>255</v>
      </c>
      <c r="K92" s="278"/>
    </row>
    <row r="93" s="1" customFormat="1" ht="15" customHeight="1">
      <c r="B93" s="289"/>
      <c r="C93" s="264" t="s">
        <v>1223</v>
      </c>
      <c r="D93" s="264"/>
      <c r="E93" s="264"/>
      <c r="F93" s="287" t="s">
        <v>1193</v>
      </c>
      <c r="G93" s="288"/>
      <c r="H93" s="264" t="s">
        <v>1224</v>
      </c>
      <c r="I93" s="264" t="s">
        <v>1225</v>
      </c>
      <c r="J93" s="264"/>
      <c r="K93" s="278"/>
    </row>
    <row r="94" s="1" customFormat="1" ht="15" customHeight="1">
      <c r="B94" s="289"/>
      <c r="C94" s="264" t="s">
        <v>1226</v>
      </c>
      <c r="D94" s="264"/>
      <c r="E94" s="264"/>
      <c r="F94" s="287" t="s">
        <v>1193</v>
      </c>
      <c r="G94" s="288"/>
      <c r="H94" s="264" t="s">
        <v>1227</v>
      </c>
      <c r="I94" s="264" t="s">
        <v>1228</v>
      </c>
      <c r="J94" s="264"/>
      <c r="K94" s="278"/>
    </row>
    <row r="95" s="1" customFormat="1" ht="15" customHeight="1">
      <c r="B95" s="289"/>
      <c r="C95" s="264" t="s">
        <v>1229</v>
      </c>
      <c r="D95" s="264"/>
      <c r="E95" s="264"/>
      <c r="F95" s="287" t="s">
        <v>1193</v>
      </c>
      <c r="G95" s="288"/>
      <c r="H95" s="264" t="s">
        <v>1229</v>
      </c>
      <c r="I95" s="264" t="s">
        <v>1228</v>
      </c>
      <c r="J95" s="264"/>
      <c r="K95" s="278"/>
    </row>
    <row r="96" s="1" customFormat="1" ht="15" customHeight="1">
      <c r="B96" s="289"/>
      <c r="C96" s="264" t="s">
        <v>38</v>
      </c>
      <c r="D96" s="264"/>
      <c r="E96" s="264"/>
      <c r="F96" s="287" t="s">
        <v>1193</v>
      </c>
      <c r="G96" s="288"/>
      <c r="H96" s="264" t="s">
        <v>1230</v>
      </c>
      <c r="I96" s="264" t="s">
        <v>1228</v>
      </c>
      <c r="J96" s="264"/>
      <c r="K96" s="278"/>
    </row>
    <row r="97" s="1" customFormat="1" ht="15" customHeight="1">
      <c r="B97" s="289"/>
      <c r="C97" s="264" t="s">
        <v>48</v>
      </c>
      <c r="D97" s="264"/>
      <c r="E97" s="264"/>
      <c r="F97" s="287" t="s">
        <v>1193</v>
      </c>
      <c r="G97" s="288"/>
      <c r="H97" s="264" t="s">
        <v>1231</v>
      </c>
      <c r="I97" s="264" t="s">
        <v>1228</v>
      </c>
      <c r="J97" s="264"/>
      <c r="K97" s="278"/>
    </row>
    <row r="98" s="1" customFormat="1" ht="15" customHeight="1">
      <c r="B98" s="292"/>
      <c r="C98" s="293"/>
      <c r="D98" s="293"/>
      <c r="E98" s="293"/>
      <c r="F98" s="293"/>
      <c r="G98" s="293"/>
      <c r="H98" s="293"/>
      <c r="I98" s="293"/>
      <c r="J98" s="293"/>
      <c r="K98" s="294"/>
    </row>
    <row r="99" s="1" customFormat="1" ht="18.75" customHeight="1">
      <c r="B99" s="295"/>
      <c r="C99" s="296"/>
      <c r="D99" s="296"/>
      <c r="E99" s="296"/>
      <c r="F99" s="296"/>
      <c r="G99" s="296"/>
      <c r="H99" s="296"/>
      <c r="I99" s="296"/>
      <c r="J99" s="296"/>
      <c r="K99" s="295"/>
    </row>
    <row r="100" s="1" customFormat="1" ht="18.75" customHeight="1">
      <c r="B100" s="272"/>
      <c r="C100" s="272"/>
      <c r="D100" s="272"/>
      <c r="E100" s="272"/>
      <c r="F100" s="272"/>
      <c r="G100" s="272"/>
      <c r="H100" s="272"/>
      <c r="I100" s="272"/>
      <c r="J100" s="272"/>
      <c r="K100" s="272"/>
    </row>
    <row r="101" s="1" customFormat="1" ht="7.5" customHeight="1">
      <c r="B101" s="273"/>
      <c r="C101" s="274"/>
      <c r="D101" s="274"/>
      <c r="E101" s="274"/>
      <c r="F101" s="274"/>
      <c r="G101" s="274"/>
      <c r="H101" s="274"/>
      <c r="I101" s="274"/>
      <c r="J101" s="274"/>
      <c r="K101" s="275"/>
    </row>
    <row r="102" s="1" customFormat="1" ht="45" customHeight="1">
      <c r="B102" s="276"/>
      <c r="C102" s="277" t="s">
        <v>1232</v>
      </c>
      <c r="D102" s="277"/>
      <c r="E102" s="277"/>
      <c r="F102" s="277"/>
      <c r="G102" s="277"/>
      <c r="H102" s="277"/>
      <c r="I102" s="277"/>
      <c r="J102" s="277"/>
      <c r="K102" s="278"/>
    </row>
    <row r="103" s="1" customFormat="1" ht="17.25" customHeight="1">
      <c r="B103" s="276"/>
      <c r="C103" s="279" t="s">
        <v>1187</v>
      </c>
      <c r="D103" s="279"/>
      <c r="E103" s="279"/>
      <c r="F103" s="279" t="s">
        <v>1188</v>
      </c>
      <c r="G103" s="280"/>
      <c r="H103" s="279" t="s">
        <v>54</v>
      </c>
      <c r="I103" s="279" t="s">
        <v>57</v>
      </c>
      <c r="J103" s="279" t="s">
        <v>1189</v>
      </c>
      <c r="K103" s="278"/>
    </row>
    <row r="104" s="1" customFormat="1" ht="17.25" customHeight="1">
      <c r="B104" s="276"/>
      <c r="C104" s="281" t="s">
        <v>1190</v>
      </c>
      <c r="D104" s="281"/>
      <c r="E104" s="281"/>
      <c r="F104" s="282" t="s">
        <v>1191</v>
      </c>
      <c r="G104" s="283"/>
      <c r="H104" s="281"/>
      <c r="I104" s="281"/>
      <c r="J104" s="281" t="s">
        <v>1192</v>
      </c>
      <c r="K104" s="278"/>
    </row>
    <row r="105" s="1" customFormat="1" ht="5.25" customHeight="1">
      <c r="B105" s="276"/>
      <c r="C105" s="279"/>
      <c r="D105" s="279"/>
      <c r="E105" s="279"/>
      <c r="F105" s="279"/>
      <c r="G105" s="297"/>
      <c r="H105" s="279"/>
      <c r="I105" s="279"/>
      <c r="J105" s="279"/>
      <c r="K105" s="278"/>
    </row>
    <row r="106" s="1" customFormat="1" ht="15" customHeight="1">
      <c r="B106" s="276"/>
      <c r="C106" s="264" t="s">
        <v>53</v>
      </c>
      <c r="D106" s="286"/>
      <c r="E106" s="286"/>
      <c r="F106" s="287" t="s">
        <v>1193</v>
      </c>
      <c r="G106" s="264"/>
      <c r="H106" s="264" t="s">
        <v>1233</v>
      </c>
      <c r="I106" s="264" t="s">
        <v>1195</v>
      </c>
      <c r="J106" s="264">
        <v>20</v>
      </c>
      <c r="K106" s="278"/>
    </row>
    <row r="107" s="1" customFormat="1" ht="15" customHeight="1">
      <c r="B107" s="276"/>
      <c r="C107" s="264" t="s">
        <v>1196</v>
      </c>
      <c r="D107" s="264"/>
      <c r="E107" s="264"/>
      <c r="F107" s="287" t="s">
        <v>1193</v>
      </c>
      <c r="G107" s="264"/>
      <c r="H107" s="264" t="s">
        <v>1233</v>
      </c>
      <c r="I107" s="264" t="s">
        <v>1195</v>
      </c>
      <c r="J107" s="264">
        <v>120</v>
      </c>
      <c r="K107" s="278"/>
    </row>
    <row r="108" s="1" customFormat="1" ht="15" customHeight="1">
      <c r="B108" s="289"/>
      <c r="C108" s="264" t="s">
        <v>1198</v>
      </c>
      <c r="D108" s="264"/>
      <c r="E108" s="264"/>
      <c r="F108" s="287" t="s">
        <v>1199</v>
      </c>
      <c r="G108" s="264"/>
      <c r="H108" s="264" t="s">
        <v>1233</v>
      </c>
      <c r="I108" s="264" t="s">
        <v>1195</v>
      </c>
      <c r="J108" s="264">
        <v>50</v>
      </c>
      <c r="K108" s="278"/>
    </row>
    <row r="109" s="1" customFormat="1" ht="15" customHeight="1">
      <c r="B109" s="289"/>
      <c r="C109" s="264" t="s">
        <v>1201</v>
      </c>
      <c r="D109" s="264"/>
      <c r="E109" s="264"/>
      <c r="F109" s="287" t="s">
        <v>1193</v>
      </c>
      <c r="G109" s="264"/>
      <c r="H109" s="264" t="s">
        <v>1233</v>
      </c>
      <c r="I109" s="264" t="s">
        <v>1203</v>
      </c>
      <c r="J109" s="264"/>
      <c r="K109" s="278"/>
    </row>
    <row r="110" s="1" customFormat="1" ht="15" customHeight="1">
      <c r="B110" s="289"/>
      <c r="C110" s="264" t="s">
        <v>1212</v>
      </c>
      <c r="D110" s="264"/>
      <c r="E110" s="264"/>
      <c r="F110" s="287" t="s">
        <v>1199</v>
      </c>
      <c r="G110" s="264"/>
      <c r="H110" s="264" t="s">
        <v>1233</v>
      </c>
      <c r="I110" s="264" t="s">
        <v>1195</v>
      </c>
      <c r="J110" s="264">
        <v>50</v>
      </c>
      <c r="K110" s="278"/>
    </row>
    <row r="111" s="1" customFormat="1" ht="15" customHeight="1">
      <c r="B111" s="289"/>
      <c r="C111" s="264" t="s">
        <v>1220</v>
      </c>
      <c r="D111" s="264"/>
      <c r="E111" s="264"/>
      <c r="F111" s="287" t="s">
        <v>1199</v>
      </c>
      <c r="G111" s="264"/>
      <c r="H111" s="264" t="s">
        <v>1233</v>
      </c>
      <c r="I111" s="264" t="s">
        <v>1195</v>
      </c>
      <c r="J111" s="264">
        <v>50</v>
      </c>
      <c r="K111" s="278"/>
    </row>
    <row r="112" s="1" customFormat="1" ht="15" customHeight="1">
      <c r="B112" s="289"/>
      <c r="C112" s="264" t="s">
        <v>1218</v>
      </c>
      <c r="D112" s="264"/>
      <c r="E112" s="264"/>
      <c r="F112" s="287" t="s">
        <v>1199</v>
      </c>
      <c r="G112" s="264"/>
      <c r="H112" s="264" t="s">
        <v>1233</v>
      </c>
      <c r="I112" s="264" t="s">
        <v>1195</v>
      </c>
      <c r="J112" s="264">
        <v>50</v>
      </c>
      <c r="K112" s="278"/>
    </row>
    <row r="113" s="1" customFormat="1" ht="15" customHeight="1">
      <c r="B113" s="289"/>
      <c r="C113" s="264" t="s">
        <v>53</v>
      </c>
      <c r="D113" s="264"/>
      <c r="E113" s="264"/>
      <c r="F113" s="287" t="s">
        <v>1193</v>
      </c>
      <c r="G113" s="264"/>
      <c r="H113" s="264" t="s">
        <v>1234</v>
      </c>
      <c r="I113" s="264" t="s">
        <v>1195</v>
      </c>
      <c r="J113" s="264">
        <v>20</v>
      </c>
      <c r="K113" s="278"/>
    </row>
    <row r="114" s="1" customFormat="1" ht="15" customHeight="1">
      <c r="B114" s="289"/>
      <c r="C114" s="264" t="s">
        <v>1235</v>
      </c>
      <c r="D114" s="264"/>
      <c r="E114" s="264"/>
      <c r="F114" s="287" t="s">
        <v>1193</v>
      </c>
      <c r="G114" s="264"/>
      <c r="H114" s="264" t="s">
        <v>1236</v>
      </c>
      <c r="I114" s="264" t="s">
        <v>1195</v>
      </c>
      <c r="J114" s="264">
        <v>120</v>
      </c>
      <c r="K114" s="278"/>
    </row>
    <row r="115" s="1" customFormat="1" ht="15" customHeight="1">
      <c r="B115" s="289"/>
      <c r="C115" s="264" t="s">
        <v>38</v>
      </c>
      <c r="D115" s="264"/>
      <c r="E115" s="264"/>
      <c r="F115" s="287" t="s">
        <v>1193</v>
      </c>
      <c r="G115" s="264"/>
      <c r="H115" s="264" t="s">
        <v>1237</v>
      </c>
      <c r="I115" s="264" t="s">
        <v>1228</v>
      </c>
      <c r="J115" s="264"/>
      <c r="K115" s="278"/>
    </row>
    <row r="116" s="1" customFormat="1" ht="15" customHeight="1">
      <c r="B116" s="289"/>
      <c r="C116" s="264" t="s">
        <v>48</v>
      </c>
      <c r="D116" s="264"/>
      <c r="E116" s="264"/>
      <c r="F116" s="287" t="s">
        <v>1193</v>
      </c>
      <c r="G116" s="264"/>
      <c r="H116" s="264" t="s">
        <v>1238</v>
      </c>
      <c r="I116" s="264" t="s">
        <v>1228</v>
      </c>
      <c r="J116" s="264"/>
      <c r="K116" s="278"/>
    </row>
    <row r="117" s="1" customFormat="1" ht="15" customHeight="1">
      <c r="B117" s="289"/>
      <c r="C117" s="264" t="s">
        <v>57</v>
      </c>
      <c r="D117" s="264"/>
      <c r="E117" s="264"/>
      <c r="F117" s="287" t="s">
        <v>1193</v>
      </c>
      <c r="G117" s="264"/>
      <c r="H117" s="264" t="s">
        <v>1239</v>
      </c>
      <c r="I117" s="264" t="s">
        <v>1240</v>
      </c>
      <c r="J117" s="264"/>
      <c r="K117" s="278"/>
    </row>
    <row r="118" s="1" customFormat="1" ht="15" customHeight="1">
      <c r="B118" s="292"/>
      <c r="C118" s="298"/>
      <c r="D118" s="298"/>
      <c r="E118" s="298"/>
      <c r="F118" s="298"/>
      <c r="G118" s="298"/>
      <c r="H118" s="298"/>
      <c r="I118" s="298"/>
      <c r="J118" s="298"/>
      <c r="K118" s="294"/>
    </row>
    <row r="119" s="1" customFormat="1" ht="18.75" customHeight="1">
      <c r="B119" s="299"/>
      <c r="C119" s="300"/>
      <c r="D119" s="300"/>
      <c r="E119" s="300"/>
      <c r="F119" s="301"/>
      <c r="G119" s="300"/>
      <c r="H119" s="300"/>
      <c r="I119" s="300"/>
      <c r="J119" s="300"/>
      <c r="K119" s="299"/>
    </row>
    <row r="120" s="1" customFormat="1" ht="18.75" customHeight="1">
      <c r="B120" s="272"/>
      <c r="C120" s="272"/>
      <c r="D120" s="272"/>
      <c r="E120" s="272"/>
      <c r="F120" s="272"/>
      <c r="G120" s="272"/>
      <c r="H120" s="272"/>
      <c r="I120" s="272"/>
      <c r="J120" s="272"/>
      <c r="K120" s="272"/>
    </row>
    <row r="121" s="1" customFormat="1" ht="7.5" customHeight="1">
      <c r="B121" s="302"/>
      <c r="C121" s="303"/>
      <c r="D121" s="303"/>
      <c r="E121" s="303"/>
      <c r="F121" s="303"/>
      <c r="G121" s="303"/>
      <c r="H121" s="303"/>
      <c r="I121" s="303"/>
      <c r="J121" s="303"/>
      <c r="K121" s="304"/>
    </row>
    <row r="122" s="1" customFormat="1" ht="45" customHeight="1">
      <c r="B122" s="305"/>
      <c r="C122" s="255" t="s">
        <v>1241</v>
      </c>
      <c r="D122" s="255"/>
      <c r="E122" s="255"/>
      <c r="F122" s="255"/>
      <c r="G122" s="255"/>
      <c r="H122" s="255"/>
      <c r="I122" s="255"/>
      <c r="J122" s="255"/>
      <c r="K122" s="306"/>
    </row>
    <row r="123" s="1" customFormat="1" ht="17.25" customHeight="1">
      <c r="B123" s="307"/>
      <c r="C123" s="279" t="s">
        <v>1187</v>
      </c>
      <c r="D123" s="279"/>
      <c r="E123" s="279"/>
      <c r="F123" s="279" t="s">
        <v>1188</v>
      </c>
      <c r="G123" s="280"/>
      <c r="H123" s="279" t="s">
        <v>54</v>
      </c>
      <c r="I123" s="279" t="s">
        <v>57</v>
      </c>
      <c r="J123" s="279" t="s">
        <v>1189</v>
      </c>
      <c r="K123" s="308"/>
    </row>
    <row r="124" s="1" customFormat="1" ht="17.25" customHeight="1">
      <c r="B124" s="307"/>
      <c r="C124" s="281" t="s">
        <v>1190</v>
      </c>
      <c r="D124" s="281"/>
      <c r="E124" s="281"/>
      <c r="F124" s="282" t="s">
        <v>1191</v>
      </c>
      <c r="G124" s="283"/>
      <c r="H124" s="281"/>
      <c r="I124" s="281"/>
      <c r="J124" s="281" t="s">
        <v>1192</v>
      </c>
      <c r="K124" s="308"/>
    </row>
    <row r="125" s="1" customFormat="1" ht="5.25" customHeight="1">
      <c r="B125" s="309"/>
      <c r="C125" s="284"/>
      <c r="D125" s="284"/>
      <c r="E125" s="284"/>
      <c r="F125" s="284"/>
      <c r="G125" s="310"/>
      <c r="H125" s="284"/>
      <c r="I125" s="284"/>
      <c r="J125" s="284"/>
      <c r="K125" s="311"/>
    </row>
    <row r="126" s="1" customFormat="1" ht="15" customHeight="1">
      <c r="B126" s="309"/>
      <c r="C126" s="264" t="s">
        <v>1196</v>
      </c>
      <c r="D126" s="286"/>
      <c r="E126" s="286"/>
      <c r="F126" s="287" t="s">
        <v>1193</v>
      </c>
      <c r="G126" s="264"/>
      <c r="H126" s="264" t="s">
        <v>1233</v>
      </c>
      <c r="I126" s="264" t="s">
        <v>1195</v>
      </c>
      <c r="J126" s="264">
        <v>120</v>
      </c>
      <c r="K126" s="312"/>
    </row>
    <row r="127" s="1" customFormat="1" ht="15" customHeight="1">
      <c r="B127" s="309"/>
      <c r="C127" s="264" t="s">
        <v>1242</v>
      </c>
      <c r="D127" s="264"/>
      <c r="E127" s="264"/>
      <c r="F127" s="287" t="s">
        <v>1193</v>
      </c>
      <c r="G127" s="264"/>
      <c r="H127" s="264" t="s">
        <v>1243</v>
      </c>
      <c r="I127" s="264" t="s">
        <v>1195</v>
      </c>
      <c r="J127" s="264" t="s">
        <v>1244</v>
      </c>
      <c r="K127" s="312"/>
    </row>
    <row r="128" s="1" customFormat="1" ht="15" customHeight="1">
      <c r="B128" s="309"/>
      <c r="C128" s="264" t="s">
        <v>83</v>
      </c>
      <c r="D128" s="264"/>
      <c r="E128" s="264"/>
      <c r="F128" s="287" t="s">
        <v>1193</v>
      </c>
      <c r="G128" s="264"/>
      <c r="H128" s="264" t="s">
        <v>1245</v>
      </c>
      <c r="I128" s="264" t="s">
        <v>1195</v>
      </c>
      <c r="J128" s="264" t="s">
        <v>1244</v>
      </c>
      <c r="K128" s="312"/>
    </row>
    <row r="129" s="1" customFormat="1" ht="15" customHeight="1">
      <c r="B129" s="309"/>
      <c r="C129" s="264" t="s">
        <v>1204</v>
      </c>
      <c r="D129" s="264"/>
      <c r="E129" s="264"/>
      <c r="F129" s="287" t="s">
        <v>1199</v>
      </c>
      <c r="G129" s="264"/>
      <c r="H129" s="264" t="s">
        <v>1205</v>
      </c>
      <c r="I129" s="264" t="s">
        <v>1195</v>
      </c>
      <c r="J129" s="264">
        <v>15</v>
      </c>
      <c r="K129" s="312"/>
    </row>
    <row r="130" s="1" customFormat="1" ht="15" customHeight="1">
      <c r="B130" s="309"/>
      <c r="C130" s="290" t="s">
        <v>1206</v>
      </c>
      <c r="D130" s="290"/>
      <c r="E130" s="290"/>
      <c r="F130" s="291" t="s">
        <v>1199</v>
      </c>
      <c r="G130" s="290"/>
      <c r="H130" s="290" t="s">
        <v>1207</v>
      </c>
      <c r="I130" s="290" t="s">
        <v>1195</v>
      </c>
      <c r="J130" s="290">
        <v>15</v>
      </c>
      <c r="K130" s="312"/>
    </row>
    <row r="131" s="1" customFormat="1" ht="15" customHeight="1">
      <c r="B131" s="309"/>
      <c r="C131" s="290" t="s">
        <v>1208</v>
      </c>
      <c r="D131" s="290"/>
      <c r="E131" s="290"/>
      <c r="F131" s="291" t="s">
        <v>1199</v>
      </c>
      <c r="G131" s="290"/>
      <c r="H131" s="290" t="s">
        <v>1209</v>
      </c>
      <c r="I131" s="290" t="s">
        <v>1195</v>
      </c>
      <c r="J131" s="290">
        <v>20</v>
      </c>
      <c r="K131" s="312"/>
    </row>
    <row r="132" s="1" customFormat="1" ht="15" customHeight="1">
      <c r="B132" s="309"/>
      <c r="C132" s="290" t="s">
        <v>1210</v>
      </c>
      <c r="D132" s="290"/>
      <c r="E132" s="290"/>
      <c r="F132" s="291" t="s">
        <v>1199</v>
      </c>
      <c r="G132" s="290"/>
      <c r="H132" s="290" t="s">
        <v>1211</v>
      </c>
      <c r="I132" s="290" t="s">
        <v>1195</v>
      </c>
      <c r="J132" s="290">
        <v>20</v>
      </c>
      <c r="K132" s="312"/>
    </row>
    <row r="133" s="1" customFormat="1" ht="15" customHeight="1">
      <c r="B133" s="309"/>
      <c r="C133" s="264" t="s">
        <v>1198</v>
      </c>
      <c r="D133" s="264"/>
      <c r="E133" s="264"/>
      <c r="F133" s="287" t="s">
        <v>1199</v>
      </c>
      <c r="G133" s="264"/>
      <c r="H133" s="264" t="s">
        <v>1233</v>
      </c>
      <c r="I133" s="264" t="s">
        <v>1195</v>
      </c>
      <c r="J133" s="264">
        <v>50</v>
      </c>
      <c r="K133" s="312"/>
    </row>
    <row r="134" s="1" customFormat="1" ht="15" customHeight="1">
      <c r="B134" s="309"/>
      <c r="C134" s="264" t="s">
        <v>1212</v>
      </c>
      <c r="D134" s="264"/>
      <c r="E134" s="264"/>
      <c r="F134" s="287" t="s">
        <v>1199</v>
      </c>
      <c r="G134" s="264"/>
      <c r="H134" s="264" t="s">
        <v>1233</v>
      </c>
      <c r="I134" s="264" t="s">
        <v>1195</v>
      </c>
      <c r="J134" s="264">
        <v>50</v>
      </c>
      <c r="K134" s="312"/>
    </row>
    <row r="135" s="1" customFormat="1" ht="15" customHeight="1">
      <c r="B135" s="309"/>
      <c r="C135" s="264" t="s">
        <v>1218</v>
      </c>
      <c r="D135" s="264"/>
      <c r="E135" s="264"/>
      <c r="F135" s="287" t="s">
        <v>1199</v>
      </c>
      <c r="G135" s="264"/>
      <c r="H135" s="264" t="s">
        <v>1233</v>
      </c>
      <c r="I135" s="264" t="s">
        <v>1195</v>
      </c>
      <c r="J135" s="264">
        <v>50</v>
      </c>
      <c r="K135" s="312"/>
    </row>
    <row r="136" s="1" customFormat="1" ht="15" customHeight="1">
      <c r="B136" s="309"/>
      <c r="C136" s="264" t="s">
        <v>1220</v>
      </c>
      <c r="D136" s="264"/>
      <c r="E136" s="264"/>
      <c r="F136" s="287" t="s">
        <v>1199</v>
      </c>
      <c r="G136" s="264"/>
      <c r="H136" s="264" t="s">
        <v>1233</v>
      </c>
      <c r="I136" s="264" t="s">
        <v>1195</v>
      </c>
      <c r="J136" s="264">
        <v>50</v>
      </c>
      <c r="K136" s="312"/>
    </row>
    <row r="137" s="1" customFormat="1" ht="15" customHeight="1">
      <c r="B137" s="309"/>
      <c r="C137" s="264" t="s">
        <v>1221</v>
      </c>
      <c r="D137" s="264"/>
      <c r="E137" s="264"/>
      <c r="F137" s="287" t="s">
        <v>1199</v>
      </c>
      <c r="G137" s="264"/>
      <c r="H137" s="264" t="s">
        <v>1246</v>
      </c>
      <c r="I137" s="264" t="s">
        <v>1195</v>
      </c>
      <c r="J137" s="264">
        <v>255</v>
      </c>
      <c r="K137" s="312"/>
    </row>
    <row r="138" s="1" customFormat="1" ht="15" customHeight="1">
      <c r="B138" s="309"/>
      <c r="C138" s="264" t="s">
        <v>1223</v>
      </c>
      <c r="D138" s="264"/>
      <c r="E138" s="264"/>
      <c r="F138" s="287" t="s">
        <v>1193</v>
      </c>
      <c r="G138" s="264"/>
      <c r="H138" s="264" t="s">
        <v>1247</v>
      </c>
      <c r="I138" s="264" t="s">
        <v>1225</v>
      </c>
      <c r="J138" s="264"/>
      <c r="K138" s="312"/>
    </row>
    <row r="139" s="1" customFormat="1" ht="15" customHeight="1">
      <c r="B139" s="309"/>
      <c r="C139" s="264" t="s">
        <v>1226</v>
      </c>
      <c r="D139" s="264"/>
      <c r="E139" s="264"/>
      <c r="F139" s="287" t="s">
        <v>1193</v>
      </c>
      <c r="G139" s="264"/>
      <c r="H139" s="264" t="s">
        <v>1248</v>
      </c>
      <c r="I139" s="264" t="s">
        <v>1228</v>
      </c>
      <c r="J139" s="264"/>
      <c r="K139" s="312"/>
    </row>
    <row r="140" s="1" customFormat="1" ht="15" customHeight="1">
      <c r="B140" s="309"/>
      <c r="C140" s="264" t="s">
        <v>1229</v>
      </c>
      <c r="D140" s="264"/>
      <c r="E140" s="264"/>
      <c r="F140" s="287" t="s">
        <v>1193</v>
      </c>
      <c r="G140" s="264"/>
      <c r="H140" s="264" t="s">
        <v>1229</v>
      </c>
      <c r="I140" s="264" t="s">
        <v>1228</v>
      </c>
      <c r="J140" s="264"/>
      <c r="K140" s="312"/>
    </row>
    <row r="141" s="1" customFormat="1" ht="15" customHeight="1">
      <c r="B141" s="309"/>
      <c r="C141" s="264" t="s">
        <v>38</v>
      </c>
      <c r="D141" s="264"/>
      <c r="E141" s="264"/>
      <c r="F141" s="287" t="s">
        <v>1193</v>
      </c>
      <c r="G141" s="264"/>
      <c r="H141" s="264" t="s">
        <v>1249</v>
      </c>
      <c r="I141" s="264" t="s">
        <v>1228</v>
      </c>
      <c r="J141" s="264"/>
      <c r="K141" s="312"/>
    </row>
    <row r="142" s="1" customFormat="1" ht="15" customHeight="1">
      <c r="B142" s="309"/>
      <c r="C142" s="264" t="s">
        <v>1250</v>
      </c>
      <c r="D142" s="264"/>
      <c r="E142" s="264"/>
      <c r="F142" s="287" t="s">
        <v>1193</v>
      </c>
      <c r="G142" s="264"/>
      <c r="H142" s="264" t="s">
        <v>1251</v>
      </c>
      <c r="I142" s="264" t="s">
        <v>1228</v>
      </c>
      <c r="J142" s="264"/>
      <c r="K142" s="312"/>
    </row>
    <row r="143" s="1" customFormat="1" ht="15" customHeight="1">
      <c r="B143" s="313"/>
      <c r="C143" s="314"/>
      <c r="D143" s="314"/>
      <c r="E143" s="314"/>
      <c r="F143" s="314"/>
      <c r="G143" s="314"/>
      <c r="H143" s="314"/>
      <c r="I143" s="314"/>
      <c r="J143" s="314"/>
      <c r="K143" s="315"/>
    </row>
    <row r="144" s="1" customFormat="1" ht="18.75" customHeight="1">
      <c r="B144" s="300"/>
      <c r="C144" s="300"/>
      <c r="D144" s="300"/>
      <c r="E144" s="300"/>
      <c r="F144" s="301"/>
      <c r="G144" s="300"/>
      <c r="H144" s="300"/>
      <c r="I144" s="300"/>
      <c r="J144" s="300"/>
      <c r="K144" s="300"/>
    </row>
    <row r="145" s="1" customFormat="1" ht="18.75" customHeight="1">
      <c r="B145" s="272"/>
      <c r="C145" s="272"/>
      <c r="D145" s="272"/>
      <c r="E145" s="272"/>
      <c r="F145" s="272"/>
      <c r="G145" s="272"/>
      <c r="H145" s="272"/>
      <c r="I145" s="272"/>
      <c r="J145" s="272"/>
      <c r="K145" s="272"/>
    </row>
    <row r="146" s="1" customFormat="1" ht="7.5" customHeight="1">
      <c r="B146" s="273"/>
      <c r="C146" s="274"/>
      <c r="D146" s="274"/>
      <c r="E146" s="274"/>
      <c r="F146" s="274"/>
      <c r="G146" s="274"/>
      <c r="H146" s="274"/>
      <c r="I146" s="274"/>
      <c r="J146" s="274"/>
      <c r="K146" s="275"/>
    </row>
    <row r="147" s="1" customFormat="1" ht="45" customHeight="1">
      <c r="B147" s="276"/>
      <c r="C147" s="277" t="s">
        <v>1252</v>
      </c>
      <c r="D147" s="277"/>
      <c r="E147" s="277"/>
      <c r="F147" s="277"/>
      <c r="G147" s="277"/>
      <c r="H147" s="277"/>
      <c r="I147" s="277"/>
      <c r="J147" s="277"/>
      <c r="K147" s="278"/>
    </row>
    <row r="148" s="1" customFormat="1" ht="17.25" customHeight="1">
      <c r="B148" s="276"/>
      <c r="C148" s="279" t="s">
        <v>1187</v>
      </c>
      <c r="D148" s="279"/>
      <c r="E148" s="279"/>
      <c r="F148" s="279" t="s">
        <v>1188</v>
      </c>
      <c r="G148" s="280"/>
      <c r="H148" s="279" t="s">
        <v>54</v>
      </c>
      <c r="I148" s="279" t="s">
        <v>57</v>
      </c>
      <c r="J148" s="279" t="s">
        <v>1189</v>
      </c>
      <c r="K148" s="278"/>
    </row>
    <row r="149" s="1" customFormat="1" ht="17.25" customHeight="1">
      <c r="B149" s="276"/>
      <c r="C149" s="281" t="s">
        <v>1190</v>
      </c>
      <c r="D149" s="281"/>
      <c r="E149" s="281"/>
      <c r="F149" s="282" t="s">
        <v>1191</v>
      </c>
      <c r="G149" s="283"/>
      <c r="H149" s="281"/>
      <c r="I149" s="281"/>
      <c r="J149" s="281" t="s">
        <v>1192</v>
      </c>
      <c r="K149" s="278"/>
    </row>
    <row r="150" s="1" customFormat="1" ht="5.25" customHeight="1">
      <c r="B150" s="289"/>
      <c r="C150" s="284"/>
      <c r="D150" s="284"/>
      <c r="E150" s="284"/>
      <c r="F150" s="284"/>
      <c r="G150" s="285"/>
      <c r="H150" s="284"/>
      <c r="I150" s="284"/>
      <c r="J150" s="284"/>
      <c r="K150" s="312"/>
    </row>
    <row r="151" s="1" customFormat="1" ht="15" customHeight="1">
      <c r="B151" s="289"/>
      <c r="C151" s="316" t="s">
        <v>1196</v>
      </c>
      <c r="D151" s="264"/>
      <c r="E151" s="264"/>
      <c r="F151" s="317" t="s">
        <v>1193</v>
      </c>
      <c r="G151" s="264"/>
      <c r="H151" s="316" t="s">
        <v>1233</v>
      </c>
      <c r="I151" s="316" t="s">
        <v>1195</v>
      </c>
      <c r="J151" s="316">
        <v>120</v>
      </c>
      <c r="K151" s="312"/>
    </row>
    <row r="152" s="1" customFormat="1" ht="15" customHeight="1">
      <c r="B152" s="289"/>
      <c r="C152" s="316" t="s">
        <v>1242</v>
      </c>
      <c r="D152" s="264"/>
      <c r="E152" s="264"/>
      <c r="F152" s="317" t="s">
        <v>1193</v>
      </c>
      <c r="G152" s="264"/>
      <c r="H152" s="316" t="s">
        <v>1253</v>
      </c>
      <c r="I152" s="316" t="s">
        <v>1195</v>
      </c>
      <c r="J152" s="316" t="s">
        <v>1244</v>
      </c>
      <c r="K152" s="312"/>
    </row>
    <row r="153" s="1" customFormat="1" ht="15" customHeight="1">
      <c r="B153" s="289"/>
      <c r="C153" s="316" t="s">
        <v>83</v>
      </c>
      <c r="D153" s="264"/>
      <c r="E153" s="264"/>
      <c r="F153" s="317" t="s">
        <v>1193</v>
      </c>
      <c r="G153" s="264"/>
      <c r="H153" s="316" t="s">
        <v>1254</v>
      </c>
      <c r="I153" s="316" t="s">
        <v>1195</v>
      </c>
      <c r="J153" s="316" t="s">
        <v>1244</v>
      </c>
      <c r="K153" s="312"/>
    </row>
    <row r="154" s="1" customFormat="1" ht="15" customHeight="1">
      <c r="B154" s="289"/>
      <c r="C154" s="316" t="s">
        <v>1198</v>
      </c>
      <c r="D154" s="264"/>
      <c r="E154" s="264"/>
      <c r="F154" s="317" t="s">
        <v>1199</v>
      </c>
      <c r="G154" s="264"/>
      <c r="H154" s="316" t="s">
        <v>1233</v>
      </c>
      <c r="I154" s="316" t="s">
        <v>1195</v>
      </c>
      <c r="J154" s="316">
        <v>50</v>
      </c>
      <c r="K154" s="312"/>
    </row>
    <row r="155" s="1" customFormat="1" ht="15" customHeight="1">
      <c r="B155" s="289"/>
      <c r="C155" s="316" t="s">
        <v>1201</v>
      </c>
      <c r="D155" s="264"/>
      <c r="E155" s="264"/>
      <c r="F155" s="317" t="s">
        <v>1193</v>
      </c>
      <c r="G155" s="264"/>
      <c r="H155" s="316" t="s">
        <v>1233</v>
      </c>
      <c r="I155" s="316" t="s">
        <v>1203</v>
      </c>
      <c r="J155" s="316"/>
      <c r="K155" s="312"/>
    </row>
    <row r="156" s="1" customFormat="1" ht="15" customHeight="1">
      <c r="B156" s="289"/>
      <c r="C156" s="316" t="s">
        <v>1212</v>
      </c>
      <c r="D156" s="264"/>
      <c r="E156" s="264"/>
      <c r="F156" s="317" t="s">
        <v>1199</v>
      </c>
      <c r="G156" s="264"/>
      <c r="H156" s="316" t="s">
        <v>1233</v>
      </c>
      <c r="I156" s="316" t="s">
        <v>1195</v>
      </c>
      <c r="J156" s="316">
        <v>50</v>
      </c>
      <c r="K156" s="312"/>
    </row>
    <row r="157" s="1" customFormat="1" ht="15" customHeight="1">
      <c r="B157" s="289"/>
      <c r="C157" s="316" t="s">
        <v>1220</v>
      </c>
      <c r="D157" s="264"/>
      <c r="E157" s="264"/>
      <c r="F157" s="317" t="s">
        <v>1199</v>
      </c>
      <c r="G157" s="264"/>
      <c r="H157" s="316" t="s">
        <v>1233</v>
      </c>
      <c r="I157" s="316" t="s">
        <v>1195</v>
      </c>
      <c r="J157" s="316">
        <v>50</v>
      </c>
      <c r="K157" s="312"/>
    </row>
    <row r="158" s="1" customFormat="1" ht="15" customHeight="1">
      <c r="B158" s="289"/>
      <c r="C158" s="316" t="s">
        <v>1218</v>
      </c>
      <c r="D158" s="264"/>
      <c r="E158" s="264"/>
      <c r="F158" s="317" t="s">
        <v>1199</v>
      </c>
      <c r="G158" s="264"/>
      <c r="H158" s="316" t="s">
        <v>1233</v>
      </c>
      <c r="I158" s="316" t="s">
        <v>1195</v>
      </c>
      <c r="J158" s="316">
        <v>50</v>
      </c>
      <c r="K158" s="312"/>
    </row>
    <row r="159" s="1" customFormat="1" ht="15" customHeight="1">
      <c r="B159" s="289"/>
      <c r="C159" s="316" t="s">
        <v>91</v>
      </c>
      <c r="D159" s="264"/>
      <c r="E159" s="264"/>
      <c r="F159" s="317" t="s">
        <v>1193</v>
      </c>
      <c r="G159" s="264"/>
      <c r="H159" s="316" t="s">
        <v>1255</v>
      </c>
      <c r="I159" s="316" t="s">
        <v>1195</v>
      </c>
      <c r="J159" s="316" t="s">
        <v>1256</v>
      </c>
      <c r="K159" s="312"/>
    </row>
    <row r="160" s="1" customFormat="1" ht="15" customHeight="1">
      <c r="B160" s="289"/>
      <c r="C160" s="316" t="s">
        <v>1257</v>
      </c>
      <c r="D160" s="264"/>
      <c r="E160" s="264"/>
      <c r="F160" s="317" t="s">
        <v>1193</v>
      </c>
      <c r="G160" s="264"/>
      <c r="H160" s="316" t="s">
        <v>1258</v>
      </c>
      <c r="I160" s="316" t="s">
        <v>1228</v>
      </c>
      <c r="J160" s="316"/>
      <c r="K160" s="312"/>
    </row>
    <row r="161" s="1" customFormat="1" ht="15" customHeight="1">
      <c r="B161" s="318"/>
      <c r="C161" s="298"/>
      <c r="D161" s="298"/>
      <c r="E161" s="298"/>
      <c r="F161" s="298"/>
      <c r="G161" s="298"/>
      <c r="H161" s="298"/>
      <c r="I161" s="298"/>
      <c r="J161" s="298"/>
      <c r="K161" s="319"/>
    </row>
    <row r="162" s="1" customFormat="1" ht="18.75" customHeight="1">
      <c r="B162" s="300"/>
      <c r="C162" s="310"/>
      <c r="D162" s="310"/>
      <c r="E162" s="310"/>
      <c r="F162" s="320"/>
      <c r="G162" s="310"/>
      <c r="H162" s="310"/>
      <c r="I162" s="310"/>
      <c r="J162" s="310"/>
      <c r="K162" s="300"/>
    </row>
    <row r="163" s="1" customFormat="1" ht="18.75" customHeight="1">
      <c r="B163" s="272"/>
      <c r="C163" s="272"/>
      <c r="D163" s="272"/>
      <c r="E163" s="272"/>
      <c r="F163" s="272"/>
      <c r="G163" s="272"/>
      <c r="H163" s="272"/>
      <c r="I163" s="272"/>
      <c r="J163" s="272"/>
      <c r="K163" s="272"/>
    </row>
    <row r="164" s="1" customFormat="1" ht="7.5" customHeight="1">
      <c r="B164" s="251"/>
      <c r="C164" s="252"/>
      <c r="D164" s="252"/>
      <c r="E164" s="252"/>
      <c r="F164" s="252"/>
      <c r="G164" s="252"/>
      <c r="H164" s="252"/>
      <c r="I164" s="252"/>
      <c r="J164" s="252"/>
      <c r="K164" s="253"/>
    </row>
    <row r="165" s="1" customFormat="1" ht="45" customHeight="1">
      <c r="B165" s="254"/>
      <c r="C165" s="255" t="s">
        <v>1259</v>
      </c>
      <c r="D165" s="255"/>
      <c r="E165" s="255"/>
      <c r="F165" s="255"/>
      <c r="G165" s="255"/>
      <c r="H165" s="255"/>
      <c r="I165" s="255"/>
      <c r="J165" s="255"/>
      <c r="K165" s="256"/>
    </row>
    <row r="166" s="1" customFormat="1" ht="17.25" customHeight="1">
      <c r="B166" s="254"/>
      <c r="C166" s="279" t="s">
        <v>1187</v>
      </c>
      <c r="D166" s="279"/>
      <c r="E166" s="279"/>
      <c r="F166" s="279" t="s">
        <v>1188</v>
      </c>
      <c r="G166" s="321"/>
      <c r="H166" s="322" t="s">
        <v>54</v>
      </c>
      <c r="I166" s="322" t="s">
        <v>57</v>
      </c>
      <c r="J166" s="279" t="s">
        <v>1189</v>
      </c>
      <c r="K166" s="256"/>
    </row>
    <row r="167" s="1" customFormat="1" ht="17.25" customHeight="1">
      <c r="B167" s="257"/>
      <c r="C167" s="281" t="s">
        <v>1190</v>
      </c>
      <c r="D167" s="281"/>
      <c r="E167" s="281"/>
      <c r="F167" s="282" t="s">
        <v>1191</v>
      </c>
      <c r="G167" s="323"/>
      <c r="H167" s="324"/>
      <c r="I167" s="324"/>
      <c r="J167" s="281" t="s">
        <v>1192</v>
      </c>
      <c r="K167" s="259"/>
    </row>
    <row r="168" s="1" customFormat="1" ht="5.25" customHeight="1">
      <c r="B168" s="289"/>
      <c r="C168" s="284"/>
      <c r="D168" s="284"/>
      <c r="E168" s="284"/>
      <c r="F168" s="284"/>
      <c r="G168" s="285"/>
      <c r="H168" s="284"/>
      <c r="I168" s="284"/>
      <c r="J168" s="284"/>
      <c r="K168" s="312"/>
    </row>
    <row r="169" s="1" customFormat="1" ht="15" customHeight="1">
      <c r="B169" s="289"/>
      <c r="C169" s="264" t="s">
        <v>1196</v>
      </c>
      <c r="D169" s="264"/>
      <c r="E169" s="264"/>
      <c r="F169" s="287" t="s">
        <v>1193</v>
      </c>
      <c r="G169" s="264"/>
      <c r="H169" s="264" t="s">
        <v>1233</v>
      </c>
      <c r="I169" s="264" t="s">
        <v>1195</v>
      </c>
      <c r="J169" s="264">
        <v>120</v>
      </c>
      <c r="K169" s="312"/>
    </row>
    <row r="170" s="1" customFormat="1" ht="15" customHeight="1">
      <c r="B170" s="289"/>
      <c r="C170" s="264" t="s">
        <v>1242</v>
      </c>
      <c r="D170" s="264"/>
      <c r="E170" s="264"/>
      <c r="F170" s="287" t="s">
        <v>1193</v>
      </c>
      <c r="G170" s="264"/>
      <c r="H170" s="264" t="s">
        <v>1243</v>
      </c>
      <c r="I170" s="264" t="s">
        <v>1195</v>
      </c>
      <c r="J170" s="264" t="s">
        <v>1244</v>
      </c>
      <c r="K170" s="312"/>
    </row>
    <row r="171" s="1" customFormat="1" ht="15" customHeight="1">
      <c r="B171" s="289"/>
      <c r="C171" s="264" t="s">
        <v>83</v>
      </c>
      <c r="D171" s="264"/>
      <c r="E171" s="264"/>
      <c r="F171" s="287" t="s">
        <v>1193</v>
      </c>
      <c r="G171" s="264"/>
      <c r="H171" s="264" t="s">
        <v>1260</v>
      </c>
      <c r="I171" s="264" t="s">
        <v>1195</v>
      </c>
      <c r="J171" s="264" t="s">
        <v>1244</v>
      </c>
      <c r="K171" s="312"/>
    </row>
    <row r="172" s="1" customFormat="1" ht="15" customHeight="1">
      <c r="B172" s="289"/>
      <c r="C172" s="264" t="s">
        <v>1198</v>
      </c>
      <c r="D172" s="264"/>
      <c r="E172" s="264"/>
      <c r="F172" s="287" t="s">
        <v>1199</v>
      </c>
      <c r="G172" s="264"/>
      <c r="H172" s="264" t="s">
        <v>1260</v>
      </c>
      <c r="I172" s="264" t="s">
        <v>1195</v>
      </c>
      <c r="J172" s="264">
        <v>50</v>
      </c>
      <c r="K172" s="312"/>
    </row>
    <row r="173" s="1" customFormat="1" ht="15" customHeight="1">
      <c r="B173" s="289"/>
      <c r="C173" s="264" t="s">
        <v>1201</v>
      </c>
      <c r="D173" s="264"/>
      <c r="E173" s="264"/>
      <c r="F173" s="287" t="s">
        <v>1193</v>
      </c>
      <c r="G173" s="264"/>
      <c r="H173" s="264" t="s">
        <v>1260</v>
      </c>
      <c r="I173" s="264" t="s">
        <v>1203</v>
      </c>
      <c r="J173" s="264"/>
      <c r="K173" s="312"/>
    </row>
    <row r="174" s="1" customFormat="1" ht="15" customHeight="1">
      <c r="B174" s="289"/>
      <c r="C174" s="264" t="s">
        <v>1212</v>
      </c>
      <c r="D174" s="264"/>
      <c r="E174" s="264"/>
      <c r="F174" s="287" t="s">
        <v>1199</v>
      </c>
      <c r="G174" s="264"/>
      <c r="H174" s="264" t="s">
        <v>1260</v>
      </c>
      <c r="I174" s="264" t="s">
        <v>1195</v>
      </c>
      <c r="J174" s="264">
        <v>50</v>
      </c>
      <c r="K174" s="312"/>
    </row>
    <row r="175" s="1" customFormat="1" ht="15" customHeight="1">
      <c r="B175" s="289"/>
      <c r="C175" s="264" t="s">
        <v>1220</v>
      </c>
      <c r="D175" s="264"/>
      <c r="E175" s="264"/>
      <c r="F175" s="287" t="s">
        <v>1199</v>
      </c>
      <c r="G175" s="264"/>
      <c r="H175" s="264" t="s">
        <v>1260</v>
      </c>
      <c r="I175" s="264" t="s">
        <v>1195</v>
      </c>
      <c r="J175" s="264">
        <v>50</v>
      </c>
      <c r="K175" s="312"/>
    </row>
    <row r="176" s="1" customFormat="1" ht="15" customHeight="1">
      <c r="B176" s="289"/>
      <c r="C176" s="264" t="s">
        <v>1218</v>
      </c>
      <c r="D176" s="264"/>
      <c r="E176" s="264"/>
      <c r="F176" s="287" t="s">
        <v>1199</v>
      </c>
      <c r="G176" s="264"/>
      <c r="H176" s="264" t="s">
        <v>1260</v>
      </c>
      <c r="I176" s="264" t="s">
        <v>1195</v>
      </c>
      <c r="J176" s="264">
        <v>50</v>
      </c>
      <c r="K176" s="312"/>
    </row>
    <row r="177" s="1" customFormat="1" ht="15" customHeight="1">
      <c r="B177" s="289"/>
      <c r="C177" s="264" t="s">
        <v>110</v>
      </c>
      <c r="D177" s="264"/>
      <c r="E177" s="264"/>
      <c r="F177" s="287" t="s">
        <v>1193</v>
      </c>
      <c r="G177" s="264"/>
      <c r="H177" s="264" t="s">
        <v>1261</v>
      </c>
      <c r="I177" s="264" t="s">
        <v>1262</v>
      </c>
      <c r="J177" s="264"/>
      <c r="K177" s="312"/>
    </row>
    <row r="178" s="1" customFormat="1" ht="15" customHeight="1">
      <c r="B178" s="289"/>
      <c r="C178" s="264" t="s">
        <v>57</v>
      </c>
      <c r="D178" s="264"/>
      <c r="E178" s="264"/>
      <c r="F178" s="287" t="s">
        <v>1193</v>
      </c>
      <c r="G178" s="264"/>
      <c r="H178" s="264" t="s">
        <v>1263</v>
      </c>
      <c r="I178" s="264" t="s">
        <v>1264</v>
      </c>
      <c r="J178" s="264">
        <v>1</v>
      </c>
      <c r="K178" s="312"/>
    </row>
    <row r="179" s="1" customFormat="1" ht="15" customHeight="1">
      <c r="B179" s="289"/>
      <c r="C179" s="264" t="s">
        <v>53</v>
      </c>
      <c r="D179" s="264"/>
      <c r="E179" s="264"/>
      <c r="F179" s="287" t="s">
        <v>1193</v>
      </c>
      <c r="G179" s="264"/>
      <c r="H179" s="264" t="s">
        <v>1265</v>
      </c>
      <c r="I179" s="264" t="s">
        <v>1195</v>
      </c>
      <c r="J179" s="264">
        <v>20</v>
      </c>
      <c r="K179" s="312"/>
    </row>
    <row r="180" s="1" customFormat="1" ht="15" customHeight="1">
      <c r="B180" s="289"/>
      <c r="C180" s="264" t="s">
        <v>54</v>
      </c>
      <c r="D180" s="264"/>
      <c r="E180" s="264"/>
      <c r="F180" s="287" t="s">
        <v>1193</v>
      </c>
      <c r="G180" s="264"/>
      <c r="H180" s="264" t="s">
        <v>1266</v>
      </c>
      <c r="I180" s="264" t="s">
        <v>1195</v>
      </c>
      <c r="J180" s="264">
        <v>255</v>
      </c>
      <c r="K180" s="312"/>
    </row>
    <row r="181" s="1" customFormat="1" ht="15" customHeight="1">
      <c r="B181" s="289"/>
      <c r="C181" s="264" t="s">
        <v>111</v>
      </c>
      <c r="D181" s="264"/>
      <c r="E181" s="264"/>
      <c r="F181" s="287" t="s">
        <v>1193</v>
      </c>
      <c r="G181" s="264"/>
      <c r="H181" s="264" t="s">
        <v>1157</v>
      </c>
      <c r="I181" s="264" t="s">
        <v>1195</v>
      </c>
      <c r="J181" s="264">
        <v>10</v>
      </c>
      <c r="K181" s="312"/>
    </row>
    <row r="182" s="1" customFormat="1" ht="15" customHeight="1">
      <c r="B182" s="289"/>
      <c r="C182" s="264" t="s">
        <v>112</v>
      </c>
      <c r="D182" s="264"/>
      <c r="E182" s="264"/>
      <c r="F182" s="287" t="s">
        <v>1193</v>
      </c>
      <c r="G182" s="264"/>
      <c r="H182" s="264" t="s">
        <v>1267</v>
      </c>
      <c r="I182" s="264" t="s">
        <v>1228</v>
      </c>
      <c r="J182" s="264"/>
      <c r="K182" s="312"/>
    </row>
    <row r="183" s="1" customFormat="1" ht="15" customHeight="1">
      <c r="B183" s="289"/>
      <c r="C183" s="264" t="s">
        <v>1268</v>
      </c>
      <c r="D183" s="264"/>
      <c r="E183" s="264"/>
      <c r="F183" s="287" t="s">
        <v>1193</v>
      </c>
      <c r="G183" s="264"/>
      <c r="H183" s="264" t="s">
        <v>1269</v>
      </c>
      <c r="I183" s="264" t="s">
        <v>1228</v>
      </c>
      <c r="J183" s="264"/>
      <c r="K183" s="312"/>
    </row>
    <row r="184" s="1" customFormat="1" ht="15" customHeight="1">
      <c r="B184" s="289"/>
      <c r="C184" s="264" t="s">
        <v>1257</v>
      </c>
      <c r="D184" s="264"/>
      <c r="E184" s="264"/>
      <c r="F184" s="287" t="s">
        <v>1193</v>
      </c>
      <c r="G184" s="264"/>
      <c r="H184" s="264" t="s">
        <v>1270</v>
      </c>
      <c r="I184" s="264" t="s">
        <v>1228</v>
      </c>
      <c r="J184" s="264"/>
      <c r="K184" s="312"/>
    </row>
    <row r="185" s="1" customFormat="1" ht="15" customHeight="1">
      <c r="B185" s="289"/>
      <c r="C185" s="264" t="s">
        <v>114</v>
      </c>
      <c r="D185" s="264"/>
      <c r="E185" s="264"/>
      <c r="F185" s="287" t="s">
        <v>1199</v>
      </c>
      <c r="G185" s="264"/>
      <c r="H185" s="264" t="s">
        <v>1271</v>
      </c>
      <c r="I185" s="264" t="s">
        <v>1195</v>
      </c>
      <c r="J185" s="264">
        <v>50</v>
      </c>
      <c r="K185" s="312"/>
    </row>
    <row r="186" s="1" customFormat="1" ht="15" customHeight="1">
      <c r="B186" s="289"/>
      <c r="C186" s="264" t="s">
        <v>1272</v>
      </c>
      <c r="D186" s="264"/>
      <c r="E186" s="264"/>
      <c r="F186" s="287" t="s">
        <v>1199</v>
      </c>
      <c r="G186" s="264"/>
      <c r="H186" s="264" t="s">
        <v>1273</v>
      </c>
      <c r="I186" s="264" t="s">
        <v>1274</v>
      </c>
      <c r="J186" s="264"/>
      <c r="K186" s="312"/>
    </row>
    <row r="187" s="1" customFormat="1" ht="15" customHeight="1">
      <c r="B187" s="289"/>
      <c r="C187" s="264" t="s">
        <v>1275</v>
      </c>
      <c r="D187" s="264"/>
      <c r="E187" s="264"/>
      <c r="F187" s="287" t="s">
        <v>1199</v>
      </c>
      <c r="G187" s="264"/>
      <c r="H187" s="264" t="s">
        <v>1276</v>
      </c>
      <c r="I187" s="264" t="s">
        <v>1274</v>
      </c>
      <c r="J187" s="264"/>
      <c r="K187" s="312"/>
    </row>
    <row r="188" s="1" customFormat="1" ht="15" customHeight="1">
      <c r="B188" s="289"/>
      <c r="C188" s="264" t="s">
        <v>1277</v>
      </c>
      <c r="D188" s="264"/>
      <c r="E188" s="264"/>
      <c r="F188" s="287" t="s">
        <v>1199</v>
      </c>
      <c r="G188" s="264"/>
      <c r="H188" s="264" t="s">
        <v>1278</v>
      </c>
      <c r="I188" s="264" t="s">
        <v>1274</v>
      </c>
      <c r="J188" s="264"/>
      <c r="K188" s="312"/>
    </row>
    <row r="189" s="1" customFormat="1" ht="15" customHeight="1">
      <c r="B189" s="289"/>
      <c r="C189" s="325" t="s">
        <v>1279</v>
      </c>
      <c r="D189" s="264"/>
      <c r="E189" s="264"/>
      <c r="F189" s="287" t="s">
        <v>1199</v>
      </c>
      <c r="G189" s="264"/>
      <c r="H189" s="264" t="s">
        <v>1280</v>
      </c>
      <c r="I189" s="264" t="s">
        <v>1281</v>
      </c>
      <c r="J189" s="326" t="s">
        <v>1282</v>
      </c>
      <c r="K189" s="312"/>
    </row>
    <row r="190" s="1" customFormat="1" ht="15" customHeight="1">
      <c r="B190" s="289"/>
      <c r="C190" s="325" t="s">
        <v>42</v>
      </c>
      <c r="D190" s="264"/>
      <c r="E190" s="264"/>
      <c r="F190" s="287" t="s">
        <v>1193</v>
      </c>
      <c r="G190" s="264"/>
      <c r="H190" s="261" t="s">
        <v>1283</v>
      </c>
      <c r="I190" s="264" t="s">
        <v>1284</v>
      </c>
      <c r="J190" s="264"/>
      <c r="K190" s="312"/>
    </row>
    <row r="191" s="1" customFormat="1" ht="15" customHeight="1">
      <c r="B191" s="289"/>
      <c r="C191" s="325" t="s">
        <v>1285</v>
      </c>
      <c r="D191" s="264"/>
      <c r="E191" s="264"/>
      <c r="F191" s="287" t="s">
        <v>1193</v>
      </c>
      <c r="G191" s="264"/>
      <c r="H191" s="264" t="s">
        <v>1286</v>
      </c>
      <c r="I191" s="264" t="s">
        <v>1228</v>
      </c>
      <c r="J191" s="264"/>
      <c r="K191" s="312"/>
    </row>
    <row r="192" s="1" customFormat="1" ht="15" customHeight="1">
      <c r="B192" s="289"/>
      <c r="C192" s="325" t="s">
        <v>1287</v>
      </c>
      <c r="D192" s="264"/>
      <c r="E192" s="264"/>
      <c r="F192" s="287" t="s">
        <v>1193</v>
      </c>
      <c r="G192" s="264"/>
      <c r="H192" s="264" t="s">
        <v>1288</v>
      </c>
      <c r="I192" s="264" t="s">
        <v>1228</v>
      </c>
      <c r="J192" s="264"/>
      <c r="K192" s="312"/>
    </row>
    <row r="193" s="1" customFormat="1" ht="15" customHeight="1">
      <c r="B193" s="289"/>
      <c r="C193" s="325" t="s">
        <v>1289</v>
      </c>
      <c r="D193" s="264"/>
      <c r="E193" s="264"/>
      <c r="F193" s="287" t="s">
        <v>1199</v>
      </c>
      <c r="G193" s="264"/>
      <c r="H193" s="264" t="s">
        <v>1290</v>
      </c>
      <c r="I193" s="264" t="s">
        <v>1228</v>
      </c>
      <c r="J193" s="264"/>
      <c r="K193" s="312"/>
    </row>
    <row r="194" s="1" customFormat="1" ht="15" customHeight="1">
      <c r="B194" s="318"/>
      <c r="C194" s="327"/>
      <c r="D194" s="298"/>
      <c r="E194" s="298"/>
      <c r="F194" s="298"/>
      <c r="G194" s="298"/>
      <c r="H194" s="298"/>
      <c r="I194" s="298"/>
      <c r="J194" s="298"/>
      <c r="K194" s="319"/>
    </row>
    <row r="195" s="1" customFormat="1" ht="18.75" customHeight="1">
      <c r="B195" s="300"/>
      <c r="C195" s="310"/>
      <c r="D195" s="310"/>
      <c r="E195" s="310"/>
      <c r="F195" s="320"/>
      <c r="G195" s="310"/>
      <c r="H195" s="310"/>
      <c r="I195" s="310"/>
      <c r="J195" s="310"/>
      <c r="K195" s="300"/>
    </row>
    <row r="196" s="1" customFormat="1" ht="18.75" customHeight="1">
      <c r="B196" s="300"/>
      <c r="C196" s="310"/>
      <c r="D196" s="310"/>
      <c r="E196" s="310"/>
      <c r="F196" s="320"/>
      <c r="G196" s="310"/>
      <c r="H196" s="310"/>
      <c r="I196" s="310"/>
      <c r="J196" s="310"/>
      <c r="K196" s="300"/>
    </row>
    <row r="197" s="1" customFormat="1" ht="18.75" customHeight="1">
      <c r="B197" s="272"/>
      <c r="C197" s="272"/>
      <c r="D197" s="272"/>
      <c r="E197" s="272"/>
      <c r="F197" s="272"/>
      <c r="G197" s="272"/>
      <c r="H197" s="272"/>
      <c r="I197" s="272"/>
      <c r="J197" s="272"/>
      <c r="K197" s="272"/>
    </row>
    <row r="198" s="1" customFormat="1" ht="13.5">
      <c r="B198" s="251"/>
      <c r="C198" s="252"/>
      <c r="D198" s="252"/>
      <c r="E198" s="252"/>
      <c r="F198" s="252"/>
      <c r="G198" s="252"/>
      <c r="H198" s="252"/>
      <c r="I198" s="252"/>
      <c r="J198" s="252"/>
      <c r="K198" s="253"/>
    </row>
    <row r="199" s="1" customFormat="1" ht="21">
      <c r="B199" s="254"/>
      <c r="C199" s="255" t="s">
        <v>1291</v>
      </c>
      <c r="D199" s="255"/>
      <c r="E199" s="255"/>
      <c r="F199" s="255"/>
      <c r="G199" s="255"/>
      <c r="H199" s="255"/>
      <c r="I199" s="255"/>
      <c r="J199" s="255"/>
      <c r="K199" s="256"/>
    </row>
    <row r="200" s="1" customFormat="1" ht="25.5" customHeight="1">
      <c r="B200" s="254"/>
      <c r="C200" s="328" t="s">
        <v>1292</v>
      </c>
      <c r="D200" s="328"/>
      <c r="E200" s="328"/>
      <c r="F200" s="328" t="s">
        <v>1293</v>
      </c>
      <c r="G200" s="329"/>
      <c r="H200" s="328" t="s">
        <v>1294</v>
      </c>
      <c r="I200" s="328"/>
      <c r="J200" s="328"/>
      <c r="K200" s="256"/>
    </row>
    <row r="201" s="1" customFormat="1" ht="5.25" customHeight="1">
      <c r="B201" s="289"/>
      <c r="C201" s="284"/>
      <c r="D201" s="284"/>
      <c r="E201" s="284"/>
      <c r="F201" s="284"/>
      <c r="G201" s="310"/>
      <c r="H201" s="284"/>
      <c r="I201" s="284"/>
      <c r="J201" s="284"/>
      <c r="K201" s="312"/>
    </row>
    <row r="202" s="1" customFormat="1" ht="15" customHeight="1">
      <c r="B202" s="289"/>
      <c r="C202" s="264" t="s">
        <v>1284</v>
      </c>
      <c r="D202" s="264"/>
      <c r="E202" s="264"/>
      <c r="F202" s="287" t="s">
        <v>43</v>
      </c>
      <c r="G202" s="264"/>
      <c r="H202" s="264" t="s">
        <v>1295</v>
      </c>
      <c r="I202" s="264"/>
      <c r="J202" s="264"/>
      <c r="K202" s="312"/>
    </row>
    <row r="203" s="1" customFormat="1" ht="15" customHeight="1">
      <c r="B203" s="289"/>
      <c r="C203" s="264"/>
      <c r="D203" s="264"/>
      <c r="E203" s="264"/>
      <c r="F203" s="287" t="s">
        <v>44</v>
      </c>
      <c r="G203" s="264"/>
      <c r="H203" s="264" t="s">
        <v>1296</v>
      </c>
      <c r="I203" s="264"/>
      <c r="J203" s="264"/>
      <c r="K203" s="312"/>
    </row>
    <row r="204" s="1" customFormat="1" ht="15" customHeight="1">
      <c r="B204" s="289"/>
      <c r="C204" s="264"/>
      <c r="D204" s="264"/>
      <c r="E204" s="264"/>
      <c r="F204" s="287" t="s">
        <v>47</v>
      </c>
      <c r="G204" s="264"/>
      <c r="H204" s="264" t="s">
        <v>1297</v>
      </c>
      <c r="I204" s="264"/>
      <c r="J204" s="264"/>
      <c r="K204" s="312"/>
    </row>
    <row r="205" s="1" customFormat="1" ht="15" customHeight="1">
      <c r="B205" s="289"/>
      <c r="C205" s="264"/>
      <c r="D205" s="264"/>
      <c r="E205" s="264"/>
      <c r="F205" s="287" t="s">
        <v>45</v>
      </c>
      <c r="G205" s="264"/>
      <c r="H205" s="264" t="s">
        <v>1298</v>
      </c>
      <c r="I205" s="264"/>
      <c r="J205" s="264"/>
      <c r="K205" s="312"/>
    </row>
    <row r="206" s="1" customFormat="1" ht="15" customHeight="1">
      <c r="B206" s="289"/>
      <c r="C206" s="264"/>
      <c r="D206" s="264"/>
      <c r="E206" s="264"/>
      <c r="F206" s="287" t="s">
        <v>46</v>
      </c>
      <c r="G206" s="264"/>
      <c r="H206" s="264" t="s">
        <v>1299</v>
      </c>
      <c r="I206" s="264"/>
      <c r="J206" s="264"/>
      <c r="K206" s="312"/>
    </row>
    <row r="207" s="1" customFormat="1" ht="15" customHeight="1">
      <c r="B207" s="289"/>
      <c r="C207" s="264"/>
      <c r="D207" s="264"/>
      <c r="E207" s="264"/>
      <c r="F207" s="287"/>
      <c r="G207" s="264"/>
      <c r="H207" s="264"/>
      <c r="I207" s="264"/>
      <c r="J207" s="264"/>
      <c r="K207" s="312"/>
    </row>
    <row r="208" s="1" customFormat="1" ht="15" customHeight="1">
      <c r="B208" s="289"/>
      <c r="C208" s="264" t="s">
        <v>1240</v>
      </c>
      <c r="D208" s="264"/>
      <c r="E208" s="264"/>
      <c r="F208" s="287" t="s">
        <v>77</v>
      </c>
      <c r="G208" s="264"/>
      <c r="H208" s="264" t="s">
        <v>1300</v>
      </c>
      <c r="I208" s="264"/>
      <c r="J208" s="264"/>
      <c r="K208" s="312"/>
    </row>
    <row r="209" s="1" customFormat="1" ht="15" customHeight="1">
      <c r="B209" s="289"/>
      <c r="C209" s="264"/>
      <c r="D209" s="264"/>
      <c r="E209" s="264"/>
      <c r="F209" s="287" t="s">
        <v>1136</v>
      </c>
      <c r="G209" s="264"/>
      <c r="H209" s="264" t="s">
        <v>1137</v>
      </c>
      <c r="I209" s="264"/>
      <c r="J209" s="264"/>
      <c r="K209" s="312"/>
    </row>
    <row r="210" s="1" customFormat="1" ht="15" customHeight="1">
      <c r="B210" s="289"/>
      <c r="C210" s="264"/>
      <c r="D210" s="264"/>
      <c r="E210" s="264"/>
      <c r="F210" s="287" t="s">
        <v>1134</v>
      </c>
      <c r="G210" s="264"/>
      <c r="H210" s="264" t="s">
        <v>1301</v>
      </c>
      <c r="I210" s="264"/>
      <c r="J210" s="264"/>
      <c r="K210" s="312"/>
    </row>
    <row r="211" s="1" customFormat="1" ht="15" customHeight="1">
      <c r="B211" s="330"/>
      <c r="C211" s="264"/>
      <c r="D211" s="264"/>
      <c r="E211" s="264"/>
      <c r="F211" s="287" t="s">
        <v>1138</v>
      </c>
      <c r="G211" s="325"/>
      <c r="H211" s="316" t="s">
        <v>1139</v>
      </c>
      <c r="I211" s="316"/>
      <c r="J211" s="316"/>
      <c r="K211" s="331"/>
    </row>
    <row r="212" s="1" customFormat="1" ht="15" customHeight="1">
      <c r="B212" s="330"/>
      <c r="C212" s="264"/>
      <c r="D212" s="264"/>
      <c r="E212" s="264"/>
      <c r="F212" s="287" t="s">
        <v>1140</v>
      </c>
      <c r="G212" s="325"/>
      <c r="H212" s="316" t="s">
        <v>1302</v>
      </c>
      <c r="I212" s="316"/>
      <c r="J212" s="316"/>
      <c r="K212" s="331"/>
    </row>
    <row r="213" s="1" customFormat="1" ht="15" customHeight="1">
      <c r="B213" s="330"/>
      <c r="C213" s="264"/>
      <c r="D213" s="264"/>
      <c r="E213" s="264"/>
      <c r="F213" s="287"/>
      <c r="G213" s="325"/>
      <c r="H213" s="316"/>
      <c r="I213" s="316"/>
      <c r="J213" s="316"/>
      <c r="K213" s="331"/>
    </row>
    <row r="214" s="1" customFormat="1" ht="15" customHeight="1">
      <c r="B214" s="330"/>
      <c r="C214" s="264" t="s">
        <v>1264</v>
      </c>
      <c r="D214" s="264"/>
      <c r="E214" s="264"/>
      <c r="F214" s="287">
        <v>1</v>
      </c>
      <c r="G214" s="325"/>
      <c r="H214" s="316" t="s">
        <v>1303</v>
      </c>
      <c r="I214" s="316"/>
      <c r="J214" s="316"/>
      <c r="K214" s="331"/>
    </row>
    <row r="215" s="1" customFormat="1" ht="15" customHeight="1">
      <c r="B215" s="330"/>
      <c r="C215" s="264"/>
      <c r="D215" s="264"/>
      <c r="E215" s="264"/>
      <c r="F215" s="287">
        <v>2</v>
      </c>
      <c r="G215" s="325"/>
      <c r="H215" s="316" t="s">
        <v>1304</v>
      </c>
      <c r="I215" s="316"/>
      <c r="J215" s="316"/>
      <c r="K215" s="331"/>
    </row>
    <row r="216" s="1" customFormat="1" ht="15" customHeight="1">
      <c r="B216" s="330"/>
      <c r="C216" s="264"/>
      <c r="D216" s="264"/>
      <c r="E216" s="264"/>
      <c r="F216" s="287">
        <v>3</v>
      </c>
      <c r="G216" s="325"/>
      <c r="H216" s="316" t="s">
        <v>1305</v>
      </c>
      <c r="I216" s="316"/>
      <c r="J216" s="316"/>
      <c r="K216" s="331"/>
    </row>
    <row r="217" s="1" customFormat="1" ht="15" customHeight="1">
      <c r="B217" s="330"/>
      <c r="C217" s="264"/>
      <c r="D217" s="264"/>
      <c r="E217" s="264"/>
      <c r="F217" s="287">
        <v>4</v>
      </c>
      <c r="G217" s="325"/>
      <c r="H217" s="316" t="s">
        <v>1306</v>
      </c>
      <c r="I217" s="316"/>
      <c r="J217" s="316"/>
      <c r="K217" s="331"/>
    </row>
    <row r="218" s="1" customFormat="1" ht="12.75" customHeight="1">
      <c r="B218" s="332"/>
      <c r="C218" s="333"/>
      <c r="D218" s="333"/>
      <c r="E218" s="333"/>
      <c r="F218" s="333"/>
      <c r="G218" s="333"/>
      <c r="H218" s="333"/>
      <c r="I218" s="333"/>
      <c r="J218" s="333"/>
      <c r="K218" s="334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Jan Ochodnický</dc:creator>
  <cp:lastModifiedBy>Jan Ochodnický</cp:lastModifiedBy>
  <dcterms:created xsi:type="dcterms:W3CDTF">2023-09-21T12:20:52Z</dcterms:created>
  <dcterms:modified xsi:type="dcterms:W3CDTF">2023-09-21T12:21:04Z</dcterms:modified>
</cp:coreProperties>
</file>