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defaultThemeVersion="124226"/>
  <mc:AlternateContent xmlns:mc="http://schemas.openxmlformats.org/markup-compatibility/2006">
    <mc:Choice Requires="x15">
      <x15ac:absPath xmlns:x15ac="http://schemas.microsoft.com/office/spreadsheetml/2010/11/ac" url="\\192.168.1.240\ppskania\__Zakázky 2021\08_Multifunční dům Muglinov\##SOUTĚŽ\dotaz č.9\"/>
    </mc:Choice>
  </mc:AlternateContent>
  <xr:revisionPtr revIDLastSave="0" documentId="13_ncr:1_{DAB33D8D-226E-442C-840D-3AB6737CB02A}" xr6:coauthVersionLast="47" xr6:coauthVersionMax="47" xr10:uidLastSave="{00000000-0000-0000-0000-000000000000}"/>
  <bookViews>
    <workbookView xWindow="10650" yWindow="795" windowWidth="25755" windowHeight="21810" activeTab="5" xr2:uid="{00000000-000D-0000-FFFF-FFFF00000000}"/>
  </bookViews>
  <sheets>
    <sheet name="Pokyny pro vyplnění" sheetId="11" r:id="rId1"/>
    <sheet name="Stavba" sheetId="1" r:id="rId2"/>
    <sheet name="VzorPolozky" sheetId="10" state="hidden" r:id="rId3"/>
    <sheet name="00 58230300 Naklady" sheetId="12" r:id="rId4"/>
    <sheet name="00. 58230300. Pol" sheetId="13" r:id="rId5"/>
    <sheet name="01 58230301A1 Pol" sheetId="14" r:id="rId6"/>
    <sheet name="01 58230301A2 Pol" sheetId="15" r:id="rId7"/>
    <sheet name="01 58230301A3 Pol" sheetId="16" r:id="rId8"/>
    <sheet name="01 58230301B Pol" sheetId="17" r:id="rId9"/>
    <sheet name="01 58230301C Pol" sheetId="18" r:id="rId10"/>
    <sheet name="01 58230301D Pol" sheetId="19" r:id="rId11"/>
    <sheet name="01 58230301E Pol" sheetId="20" r:id="rId12"/>
    <sheet name="01 58230301F Pol" sheetId="21" r:id="rId13"/>
    <sheet name="01 58230301G Pol" sheetId="22" r:id="rId14"/>
    <sheet name="01 58230301H Pol" sheetId="23" r:id="rId15"/>
    <sheet name="01 58230301I Pol" sheetId="24" r:id="rId16"/>
    <sheet name="01 58230301J Pol" sheetId="25" r:id="rId17"/>
    <sheet name="01 58230301K Pol" sheetId="26" r:id="rId18"/>
    <sheet name="02 58230302 Pol" sheetId="27" r:id="rId19"/>
    <sheet name="03 58230303 Pol" sheetId="28" r:id="rId20"/>
    <sheet name="04 58230304 Pol" sheetId="29" r:id="rId21"/>
    <sheet name="05 58230305A Pol" sheetId="30" r:id="rId22"/>
    <sheet name="05 58230305B Pol" sheetId="31" r:id="rId23"/>
    <sheet name="05 58230305C Pol" sheetId="32" r:id="rId24"/>
    <sheet name="I01 582303IO1 Pol" sheetId="33" r:id="rId25"/>
    <sheet name="IO2 582303IO2 Pol" sheetId="34" r:id="rId26"/>
    <sheet name="IO3 582303IO3 Pol" sheetId="35" r:id="rId27"/>
    <sheet name="IO4 582303IO4 Pol" sheetId="36" r:id="rId28"/>
    <sheet name="IO5 582303IO5 Pol" sheetId="37" r:id="rId29"/>
    <sheet name="IO6 582303IO6 Pol" sheetId="38" r:id="rId30"/>
    <sheet name="IO7 582303IO7 Pol" sheetId="39" r:id="rId31"/>
  </sheets>
  <externalReferences>
    <externalReference r:id="rId32"/>
    <externalReference r:id="rId33"/>
  </externalReferences>
  <definedNames>
    <definedName name="CelkemDPHVypocet" localSheetId="1">Stavba!$H$86</definedName>
    <definedName name="CenaCelkem">Stavba!$G$29</definedName>
    <definedName name="CenaCelkemBezDPH">Stavba!$G$28</definedName>
    <definedName name="CenaCelkemVypocet" localSheetId="1">Stavba!$I$86</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58230300 Naklady'!$1:$7</definedName>
    <definedName name="_xlnm.Print_Titles" localSheetId="4">'00. 58230300. Pol'!$1:$7</definedName>
    <definedName name="_xlnm.Print_Titles" localSheetId="5">'01 58230301A1 Pol'!$1:$7</definedName>
    <definedName name="_xlnm.Print_Titles" localSheetId="6">'01 58230301A2 Pol'!$1:$7</definedName>
    <definedName name="_xlnm.Print_Titles" localSheetId="7">'01 58230301A3 Pol'!$1:$7</definedName>
    <definedName name="_xlnm.Print_Titles" localSheetId="8">'01 58230301B Pol'!$1:$7</definedName>
    <definedName name="_xlnm.Print_Titles" localSheetId="9">'01 58230301C Pol'!$1:$7</definedName>
    <definedName name="_xlnm.Print_Titles" localSheetId="10">'01 58230301D Pol'!$1:$7</definedName>
    <definedName name="_xlnm.Print_Titles" localSheetId="11">'01 58230301E Pol'!$1:$7</definedName>
    <definedName name="_xlnm.Print_Titles" localSheetId="12">'01 58230301F Pol'!$1:$7</definedName>
    <definedName name="_xlnm.Print_Titles" localSheetId="13">'01 58230301G Pol'!$1:$7</definedName>
    <definedName name="_xlnm.Print_Titles" localSheetId="14">'01 58230301H Pol'!$1:$7</definedName>
    <definedName name="_xlnm.Print_Titles" localSheetId="15">'01 58230301I Pol'!$1:$7</definedName>
    <definedName name="_xlnm.Print_Titles" localSheetId="16">'01 58230301J Pol'!$1:$7</definedName>
    <definedName name="_xlnm.Print_Titles" localSheetId="17">'01 58230301K Pol'!$1:$7</definedName>
    <definedName name="_xlnm.Print_Titles" localSheetId="18">'02 58230302 Pol'!$1:$7</definedName>
    <definedName name="_xlnm.Print_Titles" localSheetId="19">'03 58230303 Pol'!$1:$7</definedName>
    <definedName name="_xlnm.Print_Titles" localSheetId="20">'04 58230304 Pol'!$1:$7</definedName>
    <definedName name="_xlnm.Print_Titles" localSheetId="21">'05 58230305A Pol'!$1:$7</definedName>
    <definedName name="_xlnm.Print_Titles" localSheetId="22">'05 58230305B Pol'!$1:$7</definedName>
    <definedName name="_xlnm.Print_Titles" localSheetId="23">'05 58230305C Pol'!$1:$7</definedName>
    <definedName name="_xlnm.Print_Titles" localSheetId="24">'I01 582303IO1 Pol'!$1:$7</definedName>
    <definedName name="_xlnm.Print_Titles" localSheetId="25">'IO2 582303IO2 Pol'!$1:$7</definedName>
    <definedName name="_xlnm.Print_Titles" localSheetId="26">'IO3 582303IO3 Pol'!$1:$7</definedName>
    <definedName name="_xlnm.Print_Titles" localSheetId="27">'IO4 582303IO4 Pol'!$1:$7</definedName>
    <definedName name="_xlnm.Print_Titles" localSheetId="28">'IO5 582303IO5 Pol'!$1:$7</definedName>
    <definedName name="_xlnm.Print_Titles" localSheetId="29">'IO6 582303IO6 Pol'!$1:$7</definedName>
    <definedName name="_xlnm.Print_Titles" localSheetId="30">'IO7 582303IO7 Pol'!$1:$7</definedName>
    <definedName name="oadresa">Stavba!$D$6</definedName>
    <definedName name="Objednatel" localSheetId="1">Stavba!$D$5</definedName>
    <definedName name="Objekt" localSheetId="1">Stavba!$B$38</definedName>
    <definedName name="_xlnm.Print_Area" localSheetId="3">'00 58230300 Naklady'!$A$1:$AB$40</definedName>
    <definedName name="_xlnm.Print_Area" localSheetId="4">'00. 58230300. Pol'!$A$1:$AB$186</definedName>
    <definedName name="_xlnm.Print_Area" localSheetId="5">'01 58230301A1 Pol'!$A$1:$AB$2254</definedName>
    <definedName name="_xlnm.Print_Area" localSheetId="6">'01 58230301A2 Pol'!$A$1:$AB$11</definedName>
    <definedName name="_xlnm.Print_Area" localSheetId="7">'01 58230301A3 Pol'!$A$1:$AB$11</definedName>
    <definedName name="_xlnm.Print_Area" localSheetId="8">'01 58230301B Pol'!$A$1:$AB$11</definedName>
    <definedName name="_xlnm.Print_Area" localSheetId="9">'01 58230301C Pol'!$A$1:$AB$11</definedName>
    <definedName name="_xlnm.Print_Area" localSheetId="10">'01 58230301D Pol'!$A$1:$AB$11</definedName>
    <definedName name="_xlnm.Print_Area" localSheetId="11">'01 58230301E Pol'!$A$1:$AB$11</definedName>
    <definedName name="_xlnm.Print_Area" localSheetId="12">'01 58230301F Pol'!$A$1:$AB$11</definedName>
    <definedName name="_xlnm.Print_Area" localSheetId="13">'01 58230301G Pol'!$A$1:$AB$11</definedName>
    <definedName name="_xlnm.Print_Area" localSheetId="14">'01 58230301H Pol'!$A$1:$AB$11</definedName>
    <definedName name="_xlnm.Print_Area" localSheetId="15">'01 58230301I Pol'!$A$1:$AB$11</definedName>
    <definedName name="_xlnm.Print_Area" localSheetId="16">'01 58230301J Pol'!$A$1:$AB$11</definedName>
    <definedName name="_xlnm.Print_Area" localSheetId="17">'01 58230301K Pol'!$A$1:$AB$11</definedName>
    <definedName name="_xlnm.Print_Area" localSheetId="18">'02 58230302 Pol'!$A$1:$AB$11</definedName>
    <definedName name="_xlnm.Print_Area" localSheetId="19">'03 58230303 Pol'!$A$1:$AB$16</definedName>
    <definedName name="_xlnm.Print_Area" localSheetId="20">'04 58230304 Pol'!$A$1:$AB$11</definedName>
    <definedName name="_xlnm.Print_Area" localSheetId="21">'05 58230305A Pol'!$A$1:$AB$58</definedName>
    <definedName name="_xlnm.Print_Area" localSheetId="22">'05 58230305B Pol'!$A$1:$AB$64</definedName>
    <definedName name="_xlnm.Print_Area" localSheetId="23">'05 58230305C Pol'!$A$1:$AB$11</definedName>
    <definedName name="_xlnm.Print_Area" localSheetId="24">'I01 582303IO1 Pol'!$A$1:$AB$11</definedName>
    <definedName name="_xlnm.Print_Area" localSheetId="25">'IO2 582303IO2 Pol'!$A$1:$AB$11</definedName>
    <definedName name="_xlnm.Print_Area" localSheetId="26">'IO3 582303IO3 Pol'!$A$1:$AB$11</definedName>
    <definedName name="_xlnm.Print_Area" localSheetId="27">'IO4 582303IO4 Pol'!$A$1:$AB$11</definedName>
    <definedName name="_xlnm.Print_Area" localSheetId="28">'IO5 582303IO5 Pol'!$A$1:$AB$11</definedName>
    <definedName name="_xlnm.Print_Area" localSheetId="29">'IO6 582303IO6 Pol'!$A$1:$AB$11</definedName>
    <definedName name="_xlnm.Print_Area" localSheetId="30">'IO7 582303IO7 Pol'!$A$1:$AB$11</definedName>
    <definedName name="_xlnm.Print_Area" localSheetId="1">Stavba!$A$1:$J$278</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Stavba!$F$86</definedName>
    <definedName name="ZakladDPHZakl">Stavba!$G$25</definedName>
    <definedName name="ZakladDPHZaklVypocet" localSheetId="1">Stavba!$G$86</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Q10" i="34" l="1"/>
  <c r="O10" i="34"/>
  <c r="K10" i="34"/>
  <c r="I10" i="34"/>
  <c r="G10" i="34"/>
  <c r="M10" i="34" s="1"/>
  <c r="F75" i="1"/>
  <c r="F74" i="1"/>
  <c r="AA20" i="12"/>
  <c r="AB20" i="12" s="1"/>
  <c r="AB18" i="12"/>
  <c r="AA18" i="12"/>
  <c r="AA16" i="12"/>
  <c r="AB16" i="12" s="1"/>
  <c r="AA13" i="12"/>
  <c r="AB13" i="12" s="1"/>
  <c r="AA11" i="12"/>
  <c r="AB11" i="12" s="1"/>
  <c r="V8" i="12"/>
  <c r="AA37" i="12"/>
  <c r="AB37" i="12" s="1"/>
  <c r="AB35" i="12"/>
  <c r="AA35" i="12"/>
  <c r="AA33" i="12"/>
  <c r="AB33" i="12" s="1"/>
  <c r="AA31" i="12"/>
  <c r="AB31" i="12" s="1"/>
  <c r="AA29" i="12"/>
  <c r="AB29" i="12" s="1"/>
  <c r="AA27" i="12"/>
  <c r="AB27" i="12" s="1"/>
  <c r="AA25" i="12"/>
  <c r="AB25" i="12" s="1"/>
  <c r="AA180" i="13"/>
  <c r="AB180" i="13" s="1"/>
  <c r="AA177" i="13"/>
  <c r="AB177" i="13" s="1"/>
  <c r="AA175" i="13"/>
  <c r="AB175" i="13" s="1"/>
  <c r="AA170" i="13"/>
  <c r="AB170" i="13" s="1"/>
  <c r="AA166" i="13"/>
  <c r="AB166" i="13" s="1"/>
  <c r="AA162" i="13"/>
  <c r="AB162" i="13" s="1"/>
  <c r="AA160" i="13"/>
  <c r="AB160" i="13" s="1"/>
  <c r="AA158" i="13"/>
  <c r="AB158" i="13" s="1"/>
  <c r="AA156" i="13"/>
  <c r="AB156" i="13" s="1"/>
  <c r="AA153" i="13"/>
  <c r="AB153" i="13" s="1"/>
  <c r="AA152" i="13"/>
  <c r="AB152" i="13" s="1"/>
  <c r="AA150" i="13"/>
  <c r="AB150" i="13" s="1"/>
  <c r="AA147" i="13"/>
  <c r="AB147" i="13" s="1"/>
  <c r="AA144" i="13"/>
  <c r="AB144" i="13" s="1"/>
  <c r="AA141" i="13"/>
  <c r="AB141" i="13" s="1"/>
  <c r="AA138" i="13"/>
  <c r="AB138" i="13" s="1"/>
  <c r="AA135" i="13"/>
  <c r="AB135" i="13" s="1"/>
  <c r="AA132" i="13"/>
  <c r="AB132" i="13" s="1"/>
  <c r="AA129" i="13"/>
  <c r="AB129" i="13" s="1"/>
  <c r="AA126" i="13"/>
  <c r="AB126" i="13" s="1"/>
  <c r="AA123" i="13"/>
  <c r="AB123" i="13" s="1"/>
  <c r="AA120" i="13"/>
  <c r="AB120" i="13" s="1"/>
  <c r="AA117" i="13"/>
  <c r="AB117" i="13" s="1"/>
  <c r="AA114" i="13"/>
  <c r="AB114" i="13" s="1"/>
  <c r="AA111" i="13"/>
  <c r="AB111" i="13" s="1"/>
  <c r="AA108" i="13"/>
  <c r="AB108" i="13" s="1"/>
  <c r="AA105" i="13"/>
  <c r="AB105" i="13" s="1"/>
  <c r="AA102" i="13"/>
  <c r="AB102" i="13" s="1"/>
  <c r="AA99" i="13"/>
  <c r="AB99" i="13" s="1"/>
  <c r="AA96" i="13"/>
  <c r="AB96" i="13" s="1"/>
  <c r="AA93" i="13"/>
  <c r="AB93" i="13" s="1"/>
  <c r="AA90" i="13"/>
  <c r="AB90" i="13" s="1"/>
  <c r="AA87" i="13"/>
  <c r="AB87" i="13" s="1"/>
  <c r="AA84" i="13"/>
  <c r="AB84" i="13" s="1"/>
  <c r="AA81" i="13"/>
  <c r="AB81" i="13" s="1"/>
  <c r="AA78" i="13"/>
  <c r="AB78" i="13" s="1"/>
  <c r="AA75" i="13"/>
  <c r="AB75" i="13" s="1"/>
  <c r="AA71" i="13"/>
  <c r="AB71" i="13" s="1"/>
  <c r="AA68" i="13"/>
  <c r="AB68" i="13" s="1"/>
  <c r="AA64" i="13"/>
  <c r="AB64" i="13" s="1"/>
  <c r="AA61" i="13"/>
  <c r="AB61" i="13" s="1"/>
  <c r="AA57" i="13"/>
  <c r="AB57" i="13" s="1"/>
  <c r="AA44" i="13"/>
  <c r="AB44" i="13" s="1"/>
  <c r="AA41" i="13"/>
  <c r="AB41" i="13" s="1"/>
  <c r="AA38" i="13"/>
  <c r="AB38" i="13" s="1"/>
  <c r="AA35" i="13"/>
  <c r="AB35" i="13" s="1"/>
  <c r="AA32" i="13"/>
  <c r="AB32" i="13" s="1"/>
  <c r="AA29" i="13"/>
  <c r="AB29" i="13" s="1"/>
  <c r="AA26" i="13"/>
  <c r="AB26" i="13" s="1"/>
  <c r="AA22" i="13"/>
  <c r="AB22" i="13" s="1"/>
  <c r="AA20" i="13"/>
  <c r="AB20" i="13" s="1"/>
  <c r="AA17" i="13"/>
  <c r="AB17" i="13" s="1"/>
  <c r="AA14" i="13"/>
  <c r="AB14" i="13" s="1"/>
  <c r="AA12" i="13"/>
  <c r="AB12" i="13" s="1"/>
  <c r="AA9" i="13"/>
  <c r="V598" i="14"/>
  <c r="V541" i="14"/>
  <c r="V460" i="14"/>
  <c r="V420" i="14"/>
  <c r="V343" i="14"/>
  <c r="V240" i="14"/>
  <c r="V168" i="14"/>
  <c r="V101" i="14"/>
  <c r="V93" i="14"/>
  <c r="AA2250" i="14"/>
  <c r="AB2250" i="14" s="1"/>
  <c r="AA2249" i="14"/>
  <c r="AB2249" i="14" s="1"/>
  <c r="AA2248" i="14"/>
  <c r="AB2248" i="14" s="1"/>
  <c r="AA2247" i="14"/>
  <c r="AB2247" i="14" s="1"/>
  <c r="AB2246" i="14"/>
  <c r="AA2246" i="14"/>
  <c r="AA2234" i="14"/>
  <c r="AB2234" i="14" s="1"/>
  <c r="AA2232" i="14"/>
  <c r="AB2232" i="14" s="1"/>
  <c r="AA2111" i="14"/>
  <c r="AB2111" i="14" s="1"/>
  <c r="AA2109" i="14"/>
  <c r="AB2109" i="14" s="1"/>
  <c r="AA2106" i="14"/>
  <c r="AB2106" i="14" s="1"/>
  <c r="AB2104" i="14"/>
  <c r="AA2104" i="14"/>
  <c r="AA2102" i="14"/>
  <c r="AB2102" i="14" s="1"/>
  <c r="AA2096" i="14"/>
  <c r="AB2096" i="14" s="1"/>
  <c r="AA2073" i="14"/>
  <c r="AB2073" i="14" s="1"/>
  <c r="AA2070" i="14"/>
  <c r="AB2070" i="14" s="1"/>
  <c r="AA2013" i="14"/>
  <c r="AB2013" i="14" s="1"/>
  <c r="AB2010" i="14"/>
  <c r="AA2010" i="14"/>
  <c r="AA2007" i="14"/>
  <c r="AB2007" i="14" s="1"/>
  <c r="AA2004" i="14"/>
  <c r="AB2004" i="14" s="1"/>
  <c r="AA2001" i="14"/>
  <c r="AB2001" i="14" s="1"/>
  <c r="AA2000" i="14"/>
  <c r="AB2000" i="14" s="1"/>
  <c r="AA1996" i="14"/>
  <c r="AB1996" i="14" s="1"/>
  <c r="AB1978" i="14"/>
  <c r="AA1978" i="14"/>
  <c r="AA1960" i="14"/>
  <c r="AB1960" i="14" s="1"/>
  <c r="AA1958" i="14"/>
  <c r="AB1958" i="14" s="1"/>
  <c r="AA1956" i="14"/>
  <c r="AB1956" i="14" s="1"/>
  <c r="AA1952" i="14"/>
  <c r="AB1952" i="14" s="1"/>
  <c r="AA1949" i="14"/>
  <c r="AB1949" i="14" s="1"/>
  <c r="AB1946" i="14"/>
  <c r="AA1946" i="14"/>
  <c r="AA1943" i="14"/>
  <c r="AB1943" i="14" s="1"/>
  <c r="AA1940" i="14"/>
  <c r="AB1940" i="14" s="1"/>
  <c r="AA1937" i="14"/>
  <c r="AB1937" i="14" s="1"/>
  <c r="AA1934" i="14"/>
  <c r="AB1934" i="14" s="1"/>
  <c r="AA1931" i="14"/>
  <c r="AB1931" i="14" s="1"/>
  <c r="AB1927" i="14"/>
  <c r="AA1927" i="14"/>
  <c r="AA1924" i="14"/>
  <c r="AB1924" i="14" s="1"/>
  <c r="AA1918" i="14"/>
  <c r="AB1918" i="14" s="1"/>
  <c r="AA1915" i="14"/>
  <c r="AB1915" i="14" s="1"/>
  <c r="AA1913" i="14"/>
  <c r="AB1913" i="14" s="1"/>
  <c r="AA1911" i="14"/>
  <c r="AB1911" i="14" s="1"/>
  <c r="AB1908" i="14"/>
  <c r="AA1908" i="14"/>
  <c r="AA1905" i="14"/>
  <c r="AB1905" i="14" s="1"/>
  <c r="AA1902" i="14"/>
  <c r="AB1902" i="14" s="1"/>
  <c r="AA1899" i="14"/>
  <c r="AB1899" i="14" s="1"/>
  <c r="AA1892" i="14"/>
  <c r="AB1892" i="14" s="1"/>
  <c r="AA1890" i="14"/>
  <c r="AB1890" i="14" s="1"/>
  <c r="AB1887" i="14"/>
  <c r="AA1887" i="14"/>
  <c r="AA1884" i="14"/>
  <c r="AB1884" i="14" s="1"/>
  <c r="AA1883" i="14"/>
  <c r="AB1883" i="14" s="1"/>
  <c r="AA1882" i="14"/>
  <c r="AB1882" i="14" s="1"/>
  <c r="AA1879" i="14"/>
  <c r="AB1879" i="14" s="1"/>
  <c r="AA1876" i="14"/>
  <c r="AB1876" i="14" s="1"/>
  <c r="AB1873" i="14"/>
  <c r="AA1873" i="14"/>
  <c r="AA1871" i="14"/>
  <c r="AB1871" i="14" s="1"/>
  <c r="AA1868" i="14"/>
  <c r="AB1868" i="14" s="1"/>
  <c r="AA1849" i="14"/>
  <c r="AB1849" i="14" s="1"/>
  <c r="AA1846" i="14"/>
  <c r="AB1846" i="14" s="1"/>
  <c r="AA1841" i="14"/>
  <c r="AB1841" i="14" s="1"/>
  <c r="AB1838" i="14"/>
  <c r="AA1838" i="14"/>
  <c r="AA1836" i="14"/>
  <c r="AB1836" i="14" s="1"/>
  <c r="AA1834" i="14"/>
  <c r="AB1834" i="14" s="1"/>
  <c r="AA1830" i="14"/>
  <c r="AB1830" i="14" s="1"/>
  <c r="AA1827" i="14"/>
  <c r="AB1827" i="14" s="1"/>
  <c r="AA1790" i="14"/>
  <c r="AB1790" i="14" s="1"/>
  <c r="AB1787" i="14"/>
  <c r="AA1787" i="14"/>
  <c r="AA1784" i="14"/>
  <c r="AB1784" i="14" s="1"/>
  <c r="AA1780" i="14"/>
  <c r="AB1780" i="14" s="1"/>
  <c r="AA1778" i="14"/>
  <c r="AB1778" i="14" s="1"/>
  <c r="AA1776" i="14"/>
  <c r="AB1776" i="14" s="1"/>
  <c r="AA1769" i="14"/>
  <c r="AB1769" i="14" s="1"/>
  <c r="AB1766" i="14"/>
  <c r="AA1766" i="14"/>
  <c r="AA1764" i="14"/>
  <c r="AB1764" i="14" s="1"/>
  <c r="AA1762" i="14"/>
  <c r="AB1762" i="14" s="1"/>
  <c r="AA1760" i="14"/>
  <c r="AB1760" i="14" s="1"/>
  <c r="AA1758" i="14"/>
  <c r="AB1758" i="14" s="1"/>
  <c r="AA1756" i="14"/>
  <c r="AB1756" i="14" s="1"/>
  <c r="AB1754" i="14"/>
  <c r="AA1754" i="14"/>
  <c r="AA1752" i="14"/>
  <c r="AB1752" i="14" s="1"/>
  <c r="AA1750" i="14"/>
  <c r="AB1750" i="14" s="1"/>
  <c r="AA1748" i="14"/>
  <c r="AB1748" i="14" s="1"/>
  <c r="AA1746" i="14"/>
  <c r="AB1746" i="14" s="1"/>
  <c r="AA1744" i="14"/>
  <c r="AB1744" i="14" s="1"/>
  <c r="AB1742" i="14"/>
  <c r="AA1742" i="14"/>
  <c r="AA1740" i="14"/>
  <c r="AB1740" i="14" s="1"/>
  <c r="AA1738" i="14"/>
  <c r="AB1738" i="14" s="1"/>
  <c r="AA1736" i="14"/>
  <c r="AB1736" i="14" s="1"/>
  <c r="AA1734" i="14"/>
  <c r="AB1734" i="14" s="1"/>
  <c r="AA1732" i="14"/>
  <c r="AB1732" i="14" s="1"/>
  <c r="AB1730" i="14"/>
  <c r="AA1730" i="14"/>
  <c r="AA1728" i="14"/>
  <c r="AB1728" i="14" s="1"/>
  <c r="AA1726" i="14"/>
  <c r="AB1726" i="14" s="1"/>
  <c r="AA1724" i="14"/>
  <c r="AB1724" i="14" s="1"/>
  <c r="AA1722" i="14"/>
  <c r="AB1722" i="14" s="1"/>
  <c r="AA1720" i="14"/>
  <c r="AB1720" i="14" s="1"/>
  <c r="AB1718" i="14"/>
  <c r="AA1718" i="14"/>
  <c r="AA1714" i="14"/>
  <c r="AB1714" i="14" s="1"/>
  <c r="AA1712" i="14"/>
  <c r="AB1712" i="14" s="1"/>
  <c r="AA1710" i="14"/>
  <c r="AB1710" i="14" s="1"/>
  <c r="AA1707" i="14"/>
  <c r="AB1707" i="14" s="1"/>
  <c r="AA1705" i="14"/>
  <c r="AB1705" i="14" s="1"/>
  <c r="AB1703" i="14"/>
  <c r="AA1703" i="14"/>
  <c r="AA1701" i="14"/>
  <c r="AB1701" i="14" s="1"/>
  <c r="AA1699" i="14"/>
  <c r="AB1699" i="14" s="1"/>
  <c r="AA1697" i="14"/>
  <c r="AB1697" i="14" s="1"/>
  <c r="AA1695" i="14"/>
  <c r="AB1695" i="14" s="1"/>
  <c r="AA1693" i="14"/>
  <c r="AB1693" i="14" s="1"/>
  <c r="AB1691" i="14"/>
  <c r="AA1691" i="14"/>
  <c r="AA1689" i="14"/>
  <c r="AB1689" i="14" s="1"/>
  <c r="AA1686" i="14"/>
  <c r="AB1686" i="14" s="1"/>
  <c r="AA1684" i="14"/>
  <c r="AB1684" i="14" s="1"/>
  <c r="AA1681" i="14"/>
  <c r="AB1681" i="14" s="1"/>
  <c r="AA1678" i="14"/>
  <c r="AB1678" i="14" s="1"/>
  <c r="AB1676" i="14"/>
  <c r="AA1676" i="14"/>
  <c r="AA1672" i="14"/>
  <c r="AB1672" i="14" s="1"/>
  <c r="AA1669" i="14"/>
  <c r="AB1669" i="14" s="1"/>
  <c r="AB1666" i="14"/>
  <c r="AA1666" i="14"/>
  <c r="AA1664" i="14"/>
  <c r="AB1664" i="14" s="1"/>
  <c r="AA1660" i="14"/>
  <c r="AB1660" i="14" s="1"/>
  <c r="AB1657" i="14"/>
  <c r="AA1657" i="14"/>
  <c r="AA1654" i="14"/>
  <c r="AB1654" i="14" s="1"/>
  <c r="AA1652" i="14"/>
  <c r="AB1652" i="14" s="1"/>
  <c r="AB1646" i="14"/>
  <c r="AA1646" i="14"/>
  <c r="AA1639" i="14"/>
  <c r="AB1639" i="14" s="1"/>
  <c r="AA1637" i="14"/>
  <c r="AB1637" i="14" s="1"/>
  <c r="AB1633" i="14"/>
  <c r="AA1633" i="14"/>
  <c r="AA1627" i="14"/>
  <c r="AB1627" i="14" s="1"/>
  <c r="AA1625" i="14"/>
  <c r="AB1625" i="14" s="1"/>
  <c r="AB1620" i="14"/>
  <c r="AA1620" i="14"/>
  <c r="AA1616" i="14"/>
  <c r="AB1616" i="14" s="1"/>
  <c r="AA1611" i="14"/>
  <c r="AB1611" i="14" s="1"/>
  <c r="AB1609" i="14"/>
  <c r="AA1609" i="14"/>
  <c r="AA1607" i="14"/>
  <c r="AB1607" i="14" s="1"/>
  <c r="AA1604" i="14"/>
  <c r="AB1604" i="14" s="1"/>
  <c r="AB1602" i="14"/>
  <c r="AA1602" i="14"/>
  <c r="AA1597" i="14"/>
  <c r="AB1597" i="14" s="1"/>
  <c r="AA1595" i="14"/>
  <c r="AB1595" i="14" s="1"/>
  <c r="AB1590" i="14"/>
  <c r="AA1590" i="14"/>
  <c r="AA1584" i="14"/>
  <c r="AB1584" i="14" s="1"/>
  <c r="AA1581" i="14"/>
  <c r="AB1581" i="14" s="1"/>
  <c r="AB1575" i="14"/>
  <c r="AA1575" i="14"/>
  <c r="AA1572" i="14"/>
  <c r="AB1572" i="14" s="1"/>
  <c r="AA1568" i="14"/>
  <c r="AB1568" i="14" s="1"/>
  <c r="AB1564" i="14"/>
  <c r="AA1564" i="14"/>
  <c r="AA1560" i="14"/>
  <c r="AB1560" i="14" s="1"/>
  <c r="AA1556" i="14"/>
  <c r="AB1556" i="14" s="1"/>
  <c r="AB1552" i="14"/>
  <c r="AA1552" i="14"/>
  <c r="AA1548" i="14"/>
  <c r="AB1548" i="14" s="1"/>
  <c r="AA1544" i="14"/>
  <c r="AB1544" i="14" s="1"/>
  <c r="AB1539" i="14"/>
  <c r="AA1539" i="14"/>
  <c r="AA1536" i="14"/>
  <c r="AB1536" i="14" s="1"/>
  <c r="AA1532" i="14"/>
  <c r="AB1532" i="14" s="1"/>
  <c r="AB1528" i="14"/>
  <c r="AA1528" i="14"/>
  <c r="AA1526" i="14"/>
  <c r="AB1526" i="14" s="1"/>
  <c r="AA1523" i="14"/>
  <c r="AB1523" i="14" s="1"/>
  <c r="AB1520" i="14"/>
  <c r="AA1520" i="14"/>
  <c r="AA1514" i="14"/>
  <c r="AB1514" i="14" s="1"/>
  <c r="AA1510" i="14"/>
  <c r="AB1510" i="14" s="1"/>
  <c r="AB1508" i="14"/>
  <c r="AA1508" i="14"/>
  <c r="AA1506" i="14"/>
  <c r="AB1506" i="14" s="1"/>
  <c r="AA1500" i="14"/>
  <c r="AB1500" i="14" s="1"/>
  <c r="AB1493" i="14"/>
  <c r="AA1493" i="14"/>
  <c r="AA1490" i="14"/>
  <c r="AB1490" i="14" s="1"/>
  <c r="AA1487" i="14"/>
  <c r="AB1487" i="14" s="1"/>
  <c r="AB1473" i="14"/>
  <c r="AA1473" i="14"/>
  <c r="AA1469" i="14"/>
  <c r="AB1469" i="14" s="1"/>
  <c r="AA1467" i="14"/>
  <c r="AB1467" i="14" s="1"/>
  <c r="AB1465" i="14"/>
  <c r="AA1465" i="14"/>
  <c r="AA1445" i="14"/>
  <c r="AB1445" i="14" s="1"/>
  <c r="AA1443" i="14"/>
  <c r="AB1443" i="14" s="1"/>
  <c r="AA1441" i="14"/>
  <c r="AB1441" i="14" s="1"/>
  <c r="AA1438" i="14"/>
  <c r="AB1438" i="14" s="1"/>
  <c r="AA1432" i="14"/>
  <c r="AB1432" i="14" s="1"/>
  <c r="AB1430" i="14"/>
  <c r="AA1430" i="14"/>
  <c r="AA1428" i="14"/>
  <c r="AB1428" i="14" s="1"/>
  <c r="AA1426" i="14"/>
  <c r="AB1426" i="14" s="1"/>
  <c r="AA1424" i="14"/>
  <c r="AB1424" i="14" s="1"/>
  <c r="AA1422" i="14"/>
  <c r="AB1422" i="14" s="1"/>
  <c r="AA1415" i="14"/>
  <c r="AB1415" i="14" s="1"/>
  <c r="AB1412" i="14"/>
  <c r="AA1412" i="14"/>
  <c r="AA1408" i="14"/>
  <c r="AB1408" i="14" s="1"/>
  <c r="AA1396" i="14"/>
  <c r="AB1396" i="14" s="1"/>
  <c r="AA1391" i="14"/>
  <c r="AB1391" i="14" s="1"/>
  <c r="AA1387" i="14"/>
  <c r="AB1387" i="14" s="1"/>
  <c r="AA1383" i="14"/>
  <c r="AB1383" i="14" s="1"/>
  <c r="AB1378" i="14"/>
  <c r="AA1378" i="14"/>
  <c r="AA1375" i="14"/>
  <c r="AB1375" i="14" s="1"/>
  <c r="AA1372" i="14"/>
  <c r="AB1372" i="14" s="1"/>
  <c r="AA1370" i="14"/>
  <c r="AB1370" i="14" s="1"/>
  <c r="AA1368" i="14"/>
  <c r="AB1368" i="14" s="1"/>
  <c r="AA1364" i="14"/>
  <c r="AB1364" i="14" s="1"/>
  <c r="AB1361" i="14"/>
  <c r="AA1361" i="14"/>
  <c r="AA1359" i="14"/>
  <c r="AB1359" i="14" s="1"/>
  <c r="AA1357" i="14"/>
  <c r="AB1357" i="14" s="1"/>
  <c r="AA1355" i="14"/>
  <c r="AB1355" i="14" s="1"/>
  <c r="AA1352" i="14"/>
  <c r="AB1352" i="14" s="1"/>
  <c r="AA1346" i="14"/>
  <c r="AB1346" i="14" s="1"/>
  <c r="AB1344" i="14"/>
  <c r="AA1344" i="14"/>
  <c r="AA1342" i="14"/>
  <c r="AB1342" i="14" s="1"/>
  <c r="AB1335" i="14"/>
  <c r="AA1335" i="14"/>
  <c r="AA1325" i="14"/>
  <c r="AB1325" i="14" s="1"/>
  <c r="AA1323" i="14"/>
  <c r="AB1323" i="14" s="1"/>
  <c r="AA1320" i="14"/>
  <c r="AB1320" i="14" s="1"/>
  <c r="AA1318" i="14"/>
  <c r="AB1318" i="14" s="1"/>
  <c r="AA1315" i="14"/>
  <c r="AB1315" i="14" s="1"/>
  <c r="AB1312" i="14"/>
  <c r="AA1312" i="14"/>
  <c r="AA1309" i="14"/>
  <c r="AB1309" i="14" s="1"/>
  <c r="AA1306" i="14"/>
  <c r="AB1306" i="14" s="1"/>
  <c r="AB1304" i="14"/>
  <c r="AA1304" i="14"/>
  <c r="AA1301" i="14"/>
  <c r="AB1301" i="14" s="1"/>
  <c r="AA1299" i="14"/>
  <c r="AB1299" i="14" s="1"/>
  <c r="AB1296" i="14"/>
  <c r="AA1296" i="14"/>
  <c r="AA1293" i="14"/>
  <c r="AB1293" i="14" s="1"/>
  <c r="AA1290" i="14"/>
  <c r="AB1290" i="14" s="1"/>
  <c r="AB1287" i="14"/>
  <c r="AA1287" i="14"/>
  <c r="AA1285" i="14"/>
  <c r="AB1285" i="14" s="1"/>
  <c r="AA1282" i="14"/>
  <c r="AB1282" i="14" s="1"/>
  <c r="AB1280" i="14"/>
  <c r="AA1280" i="14"/>
  <c r="AA1277" i="14"/>
  <c r="AB1277" i="14" s="1"/>
  <c r="AA1275" i="14"/>
  <c r="AB1275" i="14" s="1"/>
  <c r="AB1272" i="14"/>
  <c r="AA1272" i="14"/>
  <c r="AA1270" i="14"/>
  <c r="AB1270" i="14" s="1"/>
  <c r="AA1268" i="14"/>
  <c r="AB1268" i="14" s="1"/>
  <c r="AB1266" i="14"/>
  <c r="AA1266" i="14"/>
  <c r="AA1264" i="14"/>
  <c r="AB1264" i="14" s="1"/>
  <c r="AA1261" i="14"/>
  <c r="AB1261" i="14" s="1"/>
  <c r="AB1249" i="14"/>
  <c r="AA1249" i="14"/>
  <c r="AB1243" i="14"/>
  <c r="AA1243" i="14"/>
  <c r="AA1241" i="14"/>
  <c r="AB1241" i="14" s="1"/>
  <c r="AA1239" i="14"/>
  <c r="AB1239" i="14" s="1"/>
  <c r="AB1237" i="14"/>
  <c r="AA1237" i="14"/>
  <c r="AA1235" i="14"/>
  <c r="AB1235" i="14" s="1"/>
  <c r="AA1233" i="14"/>
  <c r="AB1233" i="14" s="1"/>
  <c r="AA1229" i="14"/>
  <c r="AB1229" i="14" s="1"/>
  <c r="AA1227" i="14"/>
  <c r="AB1227" i="14" s="1"/>
  <c r="AB1225" i="14"/>
  <c r="AA1225" i="14"/>
  <c r="AA1223" i="14"/>
  <c r="AB1223" i="14" s="1"/>
  <c r="AA1221" i="14"/>
  <c r="AB1221" i="14" s="1"/>
  <c r="AB1219" i="14"/>
  <c r="AA1219" i="14"/>
  <c r="AA1217" i="14"/>
  <c r="AB1217" i="14" s="1"/>
  <c r="AA1215" i="14"/>
  <c r="AB1215" i="14" s="1"/>
  <c r="AB1213" i="14"/>
  <c r="AA1213" i="14"/>
  <c r="AA1211" i="14"/>
  <c r="AB1211" i="14" s="1"/>
  <c r="AA1209" i="14"/>
  <c r="AB1209" i="14" s="1"/>
  <c r="AB1207" i="14"/>
  <c r="AA1207" i="14"/>
  <c r="AA1205" i="14"/>
  <c r="AB1205" i="14" s="1"/>
  <c r="AA1203" i="14"/>
  <c r="AB1203" i="14" s="1"/>
  <c r="AB1201" i="14"/>
  <c r="AA1201" i="14"/>
  <c r="AA1199" i="14"/>
  <c r="AB1199" i="14" s="1"/>
  <c r="AA1197" i="14"/>
  <c r="AB1197" i="14" s="1"/>
  <c r="AB1195" i="14"/>
  <c r="AA1195" i="14"/>
  <c r="AA1193" i="14"/>
  <c r="AB1193" i="14" s="1"/>
  <c r="AA1191" i="14"/>
  <c r="AB1191" i="14" s="1"/>
  <c r="AB1189" i="14"/>
  <c r="AA1189" i="14"/>
  <c r="AA1187" i="14"/>
  <c r="AB1187" i="14" s="1"/>
  <c r="AA1185" i="14"/>
  <c r="AB1185" i="14" s="1"/>
  <c r="AB1183" i="14"/>
  <c r="AA1183" i="14"/>
  <c r="AA1181" i="14"/>
  <c r="AB1181" i="14" s="1"/>
  <c r="AA1179" i="14"/>
  <c r="AB1179" i="14" s="1"/>
  <c r="AB1177" i="14"/>
  <c r="AA1177" i="14"/>
  <c r="AA1175" i="14"/>
  <c r="AB1175" i="14" s="1"/>
  <c r="AA1173" i="14"/>
  <c r="AB1173" i="14" s="1"/>
  <c r="AA1169" i="14"/>
  <c r="AB1169" i="14" s="1"/>
  <c r="AA1167" i="14"/>
  <c r="AB1167" i="14" s="1"/>
  <c r="AB1165" i="14"/>
  <c r="AA1165" i="14"/>
  <c r="AA1163" i="14"/>
  <c r="AB1163" i="14" s="1"/>
  <c r="AA1159" i="14"/>
  <c r="AB1159" i="14" s="1"/>
  <c r="AB1157" i="14"/>
  <c r="AA1157" i="14"/>
  <c r="AA1154" i="14"/>
  <c r="AB1154" i="14" s="1"/>
  <c r="AA1152" i="14"/>
  <c r="AB1152" i="14" s="1"/>
  <c r="AB1150" i="14"/>
  <c r="AA1150" i="14"/>
  <c r="AA1148" i="14"/>
  <c r="AB1148" i="14" s="1"/>
  <c r="AA1145" i="14"/>
  <c r="AB1145" i="14" s="1"/>
  <c r="AB1122" i="14"/>
  <c r="AA1122" i="14"/>
  <c r="AA1115" i="14"/>
  <c r="AB1115" i="14" s="1"/>
  <c r="AA1109" i="14"/>
  <c r="AB1109" i="14" s="1"/>
  <c r="AB1107" i="14"/>
  <c r="AA1107" i="14"/>
  <c r="AA1104" i="14"/>
  <c r="AB1104" i="14" s="1"/>
  <c r="AA1099" i="14"/>
  <c r="AB1099" i="14" s="1"/>
  <c r="AB1093" i="14"/>
  <c r="AA1093" i="14"/>
  <c r="AA1091" i="14"/>
  <c r="AB1091" i="14" s="1"/>
  <c r="AA1086" i="14"/>
  <c r="AB1086" i="14" s="1"/>
  <c r="AB1084" i="14"/>
  <c r="AA1084" i="14"/>
  <c r="AA1082" i="14"/>
  <c r="AB1082" i="14" s="1"/>
  <c r="AA1079" i="14"/>
  <c r="AB1079" i="14" s="1"/>
  <c r="AB1077" i="14"/>
  <c r="AA1077" i="14"/>
  <c r="AA1074" i="14"/>
  <c r="AB1074" i="14" s="1"/>
  <c r="AA1071" i="14"/>
  <c r="AB1071" i="14" s="1"/>
  <c r="AB1066" i="14"/>
  <c r="AA1066" i="14"/>
  <c r="AA1063" i="14"/>
  <c r="AB1063" i="14" s="1"/>
  <c r="AA1060" i="14"/>
  <c r="AB1060" i="14" s="1"/>
  <c r="AB1055" i="14"/>
  <c r="AA1055" i="14"/>
  <c r="AA1051" i="14"/>
  <c r="AB1051" i="14" s="1"/>
  <c r="AA1050" i="14"/>
  <c r="AB1050" i="14" s="1"/>
  <c r="AB1049" i="14"/>
  <c r="AA1049" i="14"/>
  <c r="AA1046" i="14"/>
  <c r="AB1046" i="14" s="1"/>
  <c r="AA1043" i="14"/>
  <c r="AB1043" i="14" s="1"/>
  <c r="AB1007" i="14"/>
  <c r="AA1007" i="14"/>
  <c r="AA995" i="14"/>
  <c r="AB995" i="14" s="1"/>
  <c r="AA966" i="14"/>
  <c r="AB966" i="14" s="1"/>
  <c r="AB961" i="14"/>
  <c r="AA961" i="14"/>
  <c r="AA958" i="14"/>
  <c r="AB958" i="14" s="1"/>
  <c r="AA955" i="14"/>
  <c r="AB955" i="14" s="1"/>
  <c r="AB947" i="14"/>
  <c r="AA947" i="14"/>
  <c r="AA942" i="14"/>
  <c r="AB942" i="14" s="1"/>
  <c r="AA937" i="14"/>
  <c r="AB937" i="14" s="1"/>
  <c r="AB933" i="14"/>
  <c r="AA933" i="14"/>
  <c r="AA930" i="14"/>
  <c r="AB930" i="14" s="1"/>
  <c r="AA927" i="14"/>
  <c r="AB927" i="14" s="1"/>
  <c r="AB923" i="14"/>
  <c r="AA923" i="14"/>
  <c r="AA916" i="14"/>
  <c r="AB916" i="14" s="1"/>
  <c r="AA911" i="14"/>
  <c r="AB911" i="14" s="1"/>
  <c r="AB900" i="14"/>
  <c r="AA900" i="14"/>
  <c r="AA899" i="14"/>
  <c r="AB899" i="14" s="1"/>
  <c r="AA897" i="14"/>
  <c r="AB897" i="14" s="1"/>
  <c r="AB892" i="14"/>
  <c r="AA892" i="14"/>
  <c r="AA889" i="14"/>
  <c r="AB889" i="14" s="1"/>
  <c r="AA833" i="14"/>
  <c r="AB833" i="14" s="1"/>
  <c r="AB820" i="14"/>
  <c r="AA820" i="14"/>
  <c r="AA817" i="14"/>
  <c r="AB817" i="14" s="1"/>
  <c r="AA650" i="14"/>
  <c r="AB650" i="14" s="1"/>
  <c r="AB647" i="14"/>
  <c r="AA647" i="14"/>
  <c r="AA637" i="14"/>
  <c r="AB637" i="14" s="1"/>
  <c r="AA634" i="14"/>
  <c r="AB634" i="14" s="1"/>
  <c r="AB632" i="14"/>
  <c r="AA632" i="14"/>
  <c r="AA630" i="14"/>
  <c r="AB630" i="14" s="1"/>
  <c r="AA627" i="14"/>
  <c r="AB627" i="14" s="1"/>
  <c r="AB623" i="14"/>
  <c r="AA623" i="14"/>
  <c r="AA620" i="14"/>
  <c r="AB620" i="14" s="1"/>
  <c r="AA615" i="14"/>
  <c r="AB615" i="14" s="1"/>
  <c r="AB612" i="14"/>
  <c r="AA612" i="14"/>
  <c r="AA609" i="14"/>
  <c r="AB609" i="14" s="1"/>
  <c r="AA604" i="14"/>
  <c r="AB604" i="14" s="1"/>
  <c r="AB599" i="14"/>
  <c r="AA599" i="14"/>
  <c r="AA595" i="14"/>
  <c r="AB595" i="14" s="1"/>
  <c r="AA592" i="14"/>
  <c r="AB592" i="14" s="1"/>
  <c r="AA590" i="14"/>
  <c r="AB590" i="14" s="1"/>
  <c r="AA588" i="14"/>
  <c r="AB588" i="14" s="1"/>
  <c r="AA586" i="14"/>
  <c r="AB586" i="14" s="1"/>
  <c r="AA583" i="14"/>
  <c r="AB583" i="14" s="1"/>
  <c r="AA581" i="14"/>
  <c r="AB581" i="14" s="1"/>
  <c r="AA579" i="14"/>
  <c r="AB579" i="14" s="1"/>
  <c r="AA577" i="14"/>
  <c r="AB577" i="14" s="1"/>
  <c r="AA571" i="14"/>
  <c r="AB571" i="14" s="1"/>
  <c r="AA565" i="14"/>
  <c r="AB565" i="14" s="1"/>
  <c r="AA559" i="14"/>
  <c r="AB559" i="14" s="1"/>
  <c r="AA553" i="14"/>
  <c r="AB553" i="14" s="1"/>
  <c r="AA542" i="14"/>
  <c r="AB542" i="14" s="1"/>
  <c r="AA538" i="14"/>
  <c r="AB538" i="14" s="1"/>
  <c r="AA535" i="14"/>
  <c r="AB535" i="14" s="1"/>
  <c r="AA532" i="14"/>
  <c r="AB532" i="14" s="1"/>
  <c r="AA529" i="14"/>
  <c r="AB529" i="14" s="1"/>
  <c r="AA526" i="14"/>
  <c r="AB526" i="14" s="1"/>
  <c r="AA518" i="14"/>
  <c r="AB518" i="14" s="1"/>
  <c r="AA515" i="14"/>
  <c r="AB515" i="14" s="1"/>
  <c r="AA507" i="14"/>
  <c r="AB507" i="14" s="1"/>
  <c r="AA498" i="14"/>
  <c r="AB498" i="14" s="1"/>
  <c r="AA495" i="14"/>
  <c r="AB495" i="14" s="1"/>
  <c r="AA492" i="14"/>
  <c r="AB492" i="14" s="1"/>
  <c r="AA485" i="14"/>
  <c r="AB485" i="14" s="1"/>
  <c r="AA482" i="14"/>
  <c r="AB482" i="14" s="1"/>
  <c r="AA479" i="14"/>
  <c r="AB479" i="14" s="1"/>
  <c r="AA476" i="14"/>
  <c r="AB476" i="14" s="1"/>
  <c r="AA469" i="14"/>
  <c r="AB469" i="14" s="1"/>
  <c r="AA461" i="14"/>
  <c r="AB461" i="14" s="1"/>
  <c r="AA457" i="14"/>
  <c r="AB457" i="14" s="1"/>
  <c r="AA453" i="14"/>
  <c r="AB453" i="14" s="1"/>
  <c r="AA448" i="14"/>
  <c r="AB448" i="14" s="1"/>
  <c r="AA434" i="14"/>
  <c r="AB434" i="14" s="1"/>
  <c r="AA430" i="14"/>
  <c r="AB430" i="14" s="1"/>
  <c r="AA423" i="14"/>
  <c r="AB423" i="14" s="1"/>
  <c r="AA421" i="14"/>
  <c r="AB421" i="14" s="1"/>
  <c r="AA416" i="14"/>
  <c r="AB416" i="14" s="1"/>
  <c r="AA414" i="14"/>
  <c r="AB414" i="14" s="1"/>
  <c r="AA410" i="14"/>
  <c r="AB410" i="14" s="1"/>
  <c r="AA408" i="14"/>
  <c r="AB408" i="14" s="1"/>
  <c r="AA404" i="14"/>
  <c r="AB404" i="14" s="1"/>
  <c r="AA396" i="14"/>
  <c r="AB396" i="14" s="1"/>
  <c r="AA389" i="14"/>
  <c r="AB389" i="14" s="1"/>
  <c r="AA386" i="14"/>
  <c r="AB386" i="14" s="1"/>
  <c r="AA354" i="14"/>
  <c r="AB354" i="14" s="1"/>
  <c r="AA344" i="14"/>
  <c r="AB344" i="14" s="1"/>
  <c r="AA339" i="14"/>
  <c r="AB339" i="14" s="1"/>
  <c r="AA335" i="14"/>
  <c r="AB335" i="14" s="1"/>
  <c r="AA326" i="14"/>
  <c r="AB326" i="14" s="1"/>
  <c r="AA318" i="14"/>
  <c r="AB318" i="14" s="1"/>
  <c r="AA315" i="14"/>
  <c r="AB315" i="14" s="1"/>
  <c r="AA312" i="14"/>
  <c r="AB312" i="14" s="1"/>
  <c r="AA306" i="14"/>
  <c r="AB306" i="14" s="1"/>
  <c r="AA299" i="14"/>
  <c r="AB299" i="14" s="1"/>
  <c r="AA296" i="14"/>
  <c r="AB296" i="14" s="1"/>
  <c r="AA261" i="14"/>
  <c r="AB261" i="14" s="1"/>
  <c r="AA251" i="14"/>
  <c r="AB251" i="14" s="1"/>
  <c r="AA241" i="14"/>
  <c r="AB241" i="14" s="1"/>
  <c r="AA238" i="14"/>
  <c r="AB238" i="14" s="1"/>
  <c r="AA236" i="14"/>
  <c r="AB236" i="14" s="1"/>
  <c r="AA233" i="14"/>
  <c r="AB233" i="14" s="1"/>
  <c r="AA230" i="14"/>
  <c r="AB230" i="14" s="1"/>
  <c r="AA204" i="14"/>
  <c r="AB204" i="14" s="1"/>
  <c r="AA202" i="14"/>
  <c r="AB202" i="14" s="1"/>
  <c r="AA197" i="14"/>
  <c r="AB197" i="14" s="1"/>
  <c r="AA195" i="14"/>
  <c r="AB195" i="14" s="1"/>
  <c r="AB193" i="14"/>
  <c r="AA193" i="14"/>
  <c r="AA191" i="14"/>
  <c r="AB191" i="14" s="1"/>
  <c r="AA189" i="14"/>
  <c r="AB189" i="14" s="1"/>
  <c r="AA187" i="14"/>
  <c r="AB187" i="14" s="1"/>
  <c r="AA185" i="14"/>
  <c r="AB185" i="14" s="1"/>
  <c r="AA180" i="14"/>
  <c r="AB180" i="14" s="1"/>
  <c r="AB169" i="14"/>
  <c r="AA169" i="14"/>
  <c r="AA166" i="14"/>
  <c r="AB166" i="14" s="1"/>
  <c r="AA163" i="14"/>
  <c r="AB163" i="14" s="1"/>
  <c r="AA159" i="14"/>
  <c r="AB159" i="14" s="1"/>
  <c r="AA156" i="14"/>
  <c r="AB156" i="14" s="1"/>
  <c r="AA151" i="14"/>
  <c r="AB151" i="14" s="1"/>
  <c r="AA149" i="14"/>
  <c r="AB149" i="14" s="1"/>
  <c r="AA145" i="14"/>
  <c r="AB145" i="14" s="1"/>
  <c r="AA137" i="14"/>
  <c r="AB137" i="14" s="1"/>
  <c r="AA127" i="14"/>
  <c r="AB127" i="14" s="1"/>
  <c r="AA124" i="14"/>
  <c r="AB124" i="14" s="1"/>
  <c r="AA120" i="14"/>
  <c r="AB120" i="14" s="1"/>
  <c r="AA117" i="14"/>
  <c r="AB117" i="14" s="1"/>
  <c r="AA111" i="14"/>
  <c r="AB111" i="14" s="1"/>
  <c r="AA107" i="14"/>
  <c r="AB107" i="14" s="1"/>
  <c r="AA105" i="14"/>
  <c r="AB105" i="14" s="1"/>
  <c r="AA102" i="14"/>
  <c r="AB102" i="14" s="1"/>
  <c r="AA99" i="14"/>
  <c r="AB99" i="14" s="1"/>
  <c r="AB96" i="14"/>
  <c r="AA96" i="14"/>
  <c r="AA94" i="14"/>
  <c r="AB94" i="14" s="1"/>
  <c r="AA91" i="14"/>
  <c r="AB91" i="14" s="1"/>
  <c r="AA89" i="14"/>
  <c r="AB89" i="14" s="1"/>
  <c r="AA81" i="14"/>
  <c r="AB81" i="14" s="1"/>
  <c r="AA78" i="14"/>
  <c r="AB78" i="14" s="1"/>
  <c r="AA74" i="14"/>
  <c r="AB74" i="14" s="1"/>
  <c r="AA71" i="14"/>
  <c r="AB71" i="14" s="1"/>
  <c r="AA68" i="14"/>
  <c r="AB68" i="14" s="1"/>
  <c r="AA66" i="14"/>
  <c r="AB66" i="14" s="1"/>
  <c r="AA63" i="14"/>
  <c r="AB63" i="14" s="1"/>
  <c r="AA61" i="14"/>
  <c r="AB61" i="14" s="1"/>
  <c r="AB59" i="14"/>
  <c r="AA59" i="14"/>
  <c r="AA57" i="14"/>
  <c r="AB57" i="14" s="1"/>
  <c r="AA54" i="14"/>
  <c r="AB54" i="14" s="1"/>
  <c r="AA52" i="14"/>
  <c r="AB52" i="14" s="1"/>
  <c r="AA48" i="14"/>
  <c r="AB48" i="14" s="1"/>
  <c r="AA36" i="14"/>
  <c r="AB36" i="14" s="1"/>
  <c r="AA29" i="14"/>
  <c r="AB29" i="14" s="1"/>
  <c r="AA25" i="14"/>
  <c r="AB25" i="14" s="1"/>
  <c r="AA22" i="14"/>
  <c r="AB22" i="14" s="1"/>
  <c r="AA20" i="14"/>
  <c r="AB20" i="14" s="1"/>
  <c r="AA16" i="14"/>
  <c r="AB16" i="14" s="1"/>
  <c r="AA12" i="14"/>
  <c r="AB12" i="14" s="1"/>
  <c r="AB9" i="14"/>
  <c r="AA9" i="14"/>
  <c r="AA11" i="15"/>
  <c r="AB9" i="15"/>
  <c r="AB11" i="15" s="1"/>
  <c r="AA9" i="15"/>
  <c r="AA10" i="16"/>
  <c r="AB10" i="16" s="1"/>
  <c r="AB9" i="16"/>
  <c r="AB11" i="16" s="1"/>
  <c r="AA9" i="16"/>
  <c r="AA11" i="16" s="1"/>
  <c r="AA9" i="17"/>
  <c r="AB9" i="17" s="1"/>
  <c r="AB11" i="17" s="1"/>
  <c r="AA9" i="21"/>
  <c r="AA11" i="21" s="1"/>
  <c r="AA9" i="22"/>
  <c r="AB9" i="22" s="1"/>
  <c r="AB11" i="22" s="1"/>
  <c r="AA9" i="23"/>
  <c r="AA11" i="23" s="1"/>
  <c r="AA9" i="29"/>
  <c r="AA11" i="29" s="1"/>
  <c r="AA55" i="30"/>
  <c r="AB55" i="30" s="1"/>
  <c r="AA53" i="30"/>
  <c r="AB53" i="30" s="1"/>
  <c r="AA50" i="30"/>
  <c r="AB50" i="30" s="1"/>
  <c r="AA47" i="30"/>
  <c r="AB47" i="30" s="1"/>
  <c r="AA44" i="30"/>
  <c r="AB44" i="30" s="1"/>
  <c r="AA38" i="30"/>
  <c r="AB38" i="30" s="1"/>
  <c r="AA34" i="30"/>
  <c r="AB34" i="30" s="1"/>
  <c r="AA31" i="30"/>
  <c r="AB31" i="30" s="1"/>
  <c r="AA28" i="30"/>
  <c r="AB28" i="30" s="1"/>
  <c r="AA25" i="30"/>
  <c r="AB25" i="30" s="1"/>
  <c r="AA21" i="30"/>
  <c r="AB21" i="30" s="1"/>
  <c r="AA12" i="30"/>
  <c r="AB12" i="30" s="1"/>
  <c r="AA9" i="30"/>
  <c r="AA58" i="31"/>
  <c r="AB58" i="31" s="1"/>
  <c r="AA55" i="31"/>
  <c r="AB55" i="31" s="1"/>
  <c r="AA52" i="31"/>
  <c r="AB52" i="31" s="1"/>
  <c r="AA48" i="31"/>
  <c r="AB48" i="31" s="1"/>
  <c r="AA44" i="31"/>
  <c r="AB44" i="31" s="1"/>
  <c r="AA41" i="31"/>
  <c r="AB41" i="31" s="1"/>
  <c r="AA40" i="31"/>
  <c r="AB40" i="31" s="1"/>
  <c r="AA39" i="31"/>
  <c r="AB39" i="31" s="1"/>
  <c r="AA36" i="31"/>
  <c r="AB36" i="31" s="1"/>
  <c r="AA33" i="31"/>
  <c r="AB33" i="31" s="1"/>
  <c r="AA30" i="31"/>
  <c r="AB30" i="31" s="1"/>
  <c r="AA27" i="31"/>
  <c r="AB27" i="31" s="1"/>
  <c r="AA18" i="31"/>
  <c r="AB18" i="31" s="1"/>
  <c r="AA15" i="31"/>
  <c r="AB15" i="31" s="1"/>
  <c r="AA9" i="31"/>
  <c r="AB9" i="31" s="1"/>
  <c r="AA9" i="32"/>
  <c r="AA11" i="32" s="1"/>
  <c r="AA9" i="33"/>
  <c r="AA11" i="33" s="1"/>
  <c r="AA10" i="34" l="1"/>
  <c r="AB10" i="34"/>
  <c r="G74" i="1"/>
  <c r="G75" i="1"/>
  <c r="H75" i="1" s="1"/>
  <c r="I75" i="1" s="1"/>
  <c r="H74" i="1"/>
  <c r="I74" i="1" s="1"/>
  <c r="AB9" i="13"/>
  <c r="AA11" i="17"/>
  <c r="AB9" i="21"/>
  <c r="AB11" i="21" s="1"/>
  <c r="AA11" i="22"/>
  <c r="AB9" i="23"/>
  <c r="AB11" i="23" s="1"/>
  <c r="AB9" i="29"/>
  <c r="AB11" i="29" s="1"/>
  <c r="AB9" i="30"/>
  <c r="AB9" i="32"/>
  <c r="AB11" i="32" s="1"/>
  <c r="AB9" i="33"/>
  <c r="AB11" i="33" s="1"/>
  <c r="G11" i="28" l="1"/>
  <c r="AA11" i="28" s="1"/>
  <c r="G9" i="28"/>
  <c r="AA9" i="28" s="1"/>
  <c r="AB9" i="28" s="1"/>
  <c r="AB16" i="28" s="1"/>
  <c r="G8" i="16"/>
  <c r="G10" i="16"/>
  <c r="I273" i="1"/>
  <c r="F71" i="1"/>
  <c r="F64" i="1"/>
  <c r="G49" i="1"/>
  <c r="G9" i="39"/>
  <c r="I9" i="39"/>
  <c r="I8" i="39" s="1"/>
  <c r="K9" i="39"/>
  <c r="K8" i="39" s="1"/>
  <c r="O9" i="39"/>
  <c r="O8" i="39" s="1"/>
  <c r="Q9" i="39"/>
  <c r="Q8" i="39" s="1"/>
  <c r="V9" i="39"/>
  <c r="V8" i="39" s="1"/>
  <c r="AE11" i="39"/>
  <c r="F84" i="1" s="1"/>
  <c r="G9" i="38"/>
  <c r="I9" i="38"/>
  <c r="I8" i="38" s="1"/>
  <c r="K9" i="38"/>
  <c r="K8" i="38" s="1"/>
  <c r="O9" i="38"/>
  <c r="O8" i="38" s="1"/>
  <c r="Q9" i="38"/>
  <c r="Q8" i="38" s="1"/>
  <c r="V9" i="38"/>
  <c r="V8" i="38" s="1"/>
  <c r="AE11" i="38"/>
  <c r="F83" i="1" s="1"/>
  <c r="G9" i="37"/>
  <c r="I9" i="37"/>
  <c r="I8" i="37" s="1"/>
  <c r="K9" i="37"/>
  <c r="K8" i="37" s="1"/>
  <c r="O9" i="37"/>
  <c r="O8" i="37" s="1"/>
  <c r="Q9" i="37"/>
  <c r="Q8" i="37" s="1"/>
  <c r="V9" i="37"/>
  <c r="V8" i="37" s="1"/>
  <c r="AE11" i="37"/>
  <c r="F81" i="1" s="1"/>
  <c r="V8" i="36"/>
  <c r="G9" i="36"/>
  <c r="I9" i="36"/>
  <c r="I8" i="36" s="1"/>
  <c r="K9" i="36"/>
  <c r="K8" i="36" s="1"/>
  <c r="M9" i="36"/>
  <c r="M8" i="36" s="1"/>
  <c r="O9" i="36"/>
  <c r="O8" i="36" s="1"/>
  <c r="Q9" i="36"/>
  <c r="Q8" i="36" s="1"/>
  <c r="V9" i="36"/>
  <c r="AE11" i="36"/>
  <c r="F78" i="1" s="1"/>
  <c r="G8" i="35"/>
  <c r="I238" i="1" s="1"/>
  <c r="K8" i="35"/>
  <c r="O8" i="35"/>
  <c r="V8" i="35"/>
  <c r="G9" i="35"/>
  <c r="I9" i="35"/>
  <c r="I8" i="35" s="1"/>
  <c r="K9" i="35"/>
  <c r="O9" i="35"/>
  <c r="Q9" i="35"/>
  <c r="Q8" i="35" s="1"/>
  <c r="V9" i="35"/>
  <c r="AE11" i="35"/>
  <c r="F77" i="1" s="1"/>
  <c r="O8" i="34"/>
  <c r="G9" i="34"/>
  <c r="G8" i="34" s="1"/>
  <c r="I9" i="34"/>
  <c r="I8" i="34" s="1"/>
  <c r="K9" i="34"/>
  <c r="K8" i="34" s="1"/>
  <c r="O9" i="34"/>
  <c r="Q9" i="34"/>
  <c r="Q8" i="34" s="1"/>
  <c r="V9" i="34"/>
  <c r="V8" i="34" s="1"/>
  <c r="AE11" i="34"/>
  <c r="F73" i="1" s="1"/>
  <c r="G11" i="33"/>
  <c r="G8" i="33"/>
  <c r="I236" i="1" s="1"/>
  <c r="O8" i="33"/>
  <c r="G9" i="33"/>
  <c r="I9" i="33"/>
  <c r="I8" i="33" s="1"/>
  <c r="K9" i="33"/>
  <c r="K8" i="33" s="1"/>
  <c r="M9" i="33"/>
  <c r="M8" i="33" s="1"/>
  <c r="O9" i="33"/>
  <c r="Q9" i="33"/>
  <c r="Q8" i="33" s="1"/>
  <c r="V9" i="33"/>
  <c r="V8" i="33" s="1"/>
  <c r="AE11" i="33"/>
  <c r="F70" i="1" s="1"/>
  <c r="AF11" i="33"/>
  <c r="G70" i="1" s="1"/>
  <c r="H70" i="1" s="1"/>
  <c r="I70" i="1" s="1"/>
  <c r="G8" i="32"/>
  <c r="G11" i="32" s="1"/>
  <c r="G9" i="32"/>
  <c r="AF11" i="32" s="1"/>
  <c r="G68" i="1" s="1"/>
  <c r="I9" i="32"/>
  <c r="I8" i="32" s="1"/>
  <c r="K9" i="32"/>
  <c r="K8" i="32" s="1"/>
  <c r="M9" i="32"/>
  <c r="M8" i="32" s="1"/>
  <c r="O9" i="32"/>
  <c r="O8" i="32" s="1"/>
  <c r="Q9" i="32"/>
  <c r="Q8" i="32" s="1"/>
  <c r="V9" i="32"/>
  <c r="V8" i="32" s="1"/>
  <c r="AE11" i="32"/>
  <c r="F68" i="1" s="1"/>
  <c r="BA59" i="31"/>
  <c r="BA42" i="31"/>
  <c r="BA34" i="31"/>
  <c r="BA31" i="31"/>
  <c r="BA10" i="31"/>
  <c r="G9" i="31"/>
  <c r="I9" i="31"/>
  <c r="K9" i="31"/>
  <c r="M9" i="31"/>
  <c r="O9" i="31"/>
  <c r="Q9" i="31"/>
  <c r="V9" i="31"/>
  <c r="G12" i="31"/>
  <c r="I12" i="31"/>
  <c r="K12" i="31"/>
  <c r="O12" i="31"/>
  <c r="Q12" i="31"/>
  <c r="V12" i="31"/>
  <c r="G15" i="31"/>
  <c r="M15" i="31" s="1"/>
  <c r="I15" i="31"/>
  <c r="K15" i="31"/>
  <c r="O15" i="31"/>
  <c r="Q15" i="31"/>
  <c r="V15" i="31"/>
  <c r="G18" i="31"/>
  <c r="M18" i="31" s="1"/>
  <c r="I18" i="31"/>
  <c r="K18" i="31"/>
  <c r="O18" i="31"/>
  <c r="Q18" i="31"/>
  <c r="V18" i="31"/>
  <c r="G21" i="31"/>
  <c r="I21" i="31"/>
  <c r="K21" i="31"/>
  <c r="O21" i="31"/>
  <c r="Q21" i="31"/>
  <c r="V21" i="31"/>
  <c r="G27" i="31"/>
  <c r="I27" i="31"/>
  <c r="K27" i="31"/>
  <c r="M27" i="31"/>
  <c r="O27" i="31"/>
  <c r="Q27" i="31"/>
  <c r="V27" i="31"/>
  <c r="G30" i="31"/>
  <c r="I30" i="31"/>
  <c r="K30" i="31"/>
  <c r="K29" i="31" s="1"/>
  <c r="O30" i="31"/>
  <c r="Q30" i="31"/>
  <c r="Q29" i="31" s="1"/>
  <c r="V30" i="31"/>
  <c r="V29" i="31" s="1"/>
  <c r="G33" i="31"/>
  <c r="M33" i="31" s="1"/>
  <c r="I33" i="31"/>
  <c r="K33" i="31"/>
  <c r="O33" i="31"/>
  <c r="Q33" i="31"/>
  <c r="V33" i="31"/>
  <c r="G36" i="31"/>
  <c r="M36" i="31" s="1"/>
  <c r="I36" i="31"/>
  <c r="K36" i="31"/>
  <c r="O36" i="31"/>
  <c r="Q36" i="31"/>
  <c r="V36" i="31"/>
  <c r="O38" i="31"/>
  <c r="G39" i="31"/>
  <c r="I39" i="31"/>
  <c r="K39" i="31"/>
  <c r="M39" i="31"/>
  <c r="O39" i="31"/>
  <c r="Q39" i="31"/>
  <c r="V39" i="31"/>
  <c r="G40" i="31"/>
  <c r="M40" i="31" s="1"/>
  <c r="I40" i="31"/>
  <c r="K40" i="31"/>
  <c r="O40" i="31"/>
  <c r="Q40" i="31"/>
  <c r="V40" i="31"/>
  <c r="G41" i="31"/>
  <c r="M41" i="31" s="1"/>
  <c r="I41" i="31"/>
  <c r="K41" i="31"/>
  <c r="O41" i="31"/>
  <c r="Q41" i="31"/>
  <c r="V41" i="31"/>
  <c r="G44" i="31"/>
  <c r="M44" i="31" s="1"/>
  <c r="I44" i="31"/>
  <c r="K44" i="31"/>
  <c r="O44" i="31"/>
  <c r="Q44" i="31"/>
  <c r="V44" i="31"/>
  <c r="G48" i="31"/>
  <c r="I48" i="31"/>
  <c r="K48" i="31"/>
  <c r="M48" i="31"/>
  <c r="O48" i="31"/>
  <c r="O43" i="31" s="1"/>
  <c r="Q48" i="31"/>
  <c r="V48" i="31"/>
  <c r="G52" i="31"/>
  <c r="G43" i="31" s="1"/>
  <c r="I52" i="31"/>
  <c r="K52" i="31"/>
  <c r="O52" i="31"/>
  <c r="Q52" i="31"/>
  <c r="V52" i="31"/>
  <c r="G55" i="31"/>
  <c r="M55" i="31" s="1"/>
  <c r="I55" i="31"/>
  <c r="K55" i="31"/>
  <c r="O55" i="31"/>
  <c r="Q55" i="31"/>
  <c r="V55" i="31"/>
  <c r="V43" i="31" s="1"/>
  <c r="G58" i="31"/>
  <c r="M58" i="31" s="1"/>
  <c r="M57" i="31" s="1"/>
  <c r="I58" i="31"/>
  <c r="I57" i="31" s="1"/>
  <c r="K58" i="31"/>
  <c r="K57" i="31" s="1"/>
  <c r="O58" i="31"/>
  <c r="O57" i="31" s="1"/>
  <c r="Q58" i="31"/>
  <c r="Q57" i="31" s="1"/>
  <c r="V58" i="31"/>
  <c r="V57" i="31" s="1"/>
  <c r="AE64" i="31"/>
  <c r="F67" i="1" s="1"/>
  <c r="BA39" i="30"/>
  <c r="BA10" i="30"/>
  <c r="K8" i="30"/>
  <c r="G9" i="30"/>
  <c r="M9" i="30" s="1"/>
  <c r="I9" i="30"/>
  <c r="K9" i="30"/>
  <c r="O9" i="30"/>
  <c r="Q9" i="30"/>
  <c r="V9" i="30"/>
  <c r="G12" i="30"/>
  <c r="M12" i="30" s="1"/>
  <c r="I12" i="30"/>
  <c r="K12" i="30"/>
  <c r="O12" i="30"/>
  <c r="Q12" i="30"/>
  <c r="V12" i="30"/>
  <c r="G15" i="30"/>
  <c r="AA15" i="30" s="1"/>
  <c r="I15" i="30"/>
  <c r="K15" i="30"/>
  <c r="O15" i="30"/>
  <c r="Q15" i="30"/>
  <c r="V15" i="30"/>
  <c r="G21" i="30"/>
  <c r="I21" i="30"/>
  <c r="K21" i="30"/>
  <c r="M21" i="30"/>
  <c r="O21" i="30"/>
  <c r="Q21" i="30"/>
  <c r="V21" i="30"/>
  <c r="K24" i="30"/>
  <c r="G25" i="30"/>
  <c r="M25" i="30" s="1"/>
  <c r="M24" i="30" s="1"/>
  <c r="I25" i="30"/>
  <c r="I24" i="30" s="1"/>
  <c r="K25" i="30"/>
  <c r="O25" i="30"/>
  <c r="O24" i="30" s="1"/>
  <c r="Q25" i="30"/>
  <c r="Q24" i="30" s="1"/>
  <c r="V25" i="30"/>
  <c r="V24" i="30" s="1"/>
  <c r="G28" i="30"/>
  <c r="M28" i="30" s="1"/>
  <c r="M27" i="30" s="1"/>
  <c r="I28" i="30"/>
  <c r="K28" i="30"/>
  <c r="K27" i="30" s="1"/>
  <c r="O28" i="30"/>
  <c r="Q28" i="30"/>
  <c r="Q27" i="30" s="1"/>
  <c r="V28" i="30"/>
  <c r="G31" i="30"/>
  <c r="I31" i="30"/>
  <c r="K31" i="30"/>
  <c r="M31" i="30"/>
  <c r="O31" i="30"/>
  <c r="Q31" i="30"/>
  <c r="V31" i="30"/>
  <c r="V27" i="30" s="1"/>
  <c r="G34" i="30"/>
  <c r="I34" i="30"/>
  <c r="K34" i="30"/>
  <c r="M34" i="30"/>
  <c r="O34" i="30"/>
  <c r="Q34" i="30"/>
  <c r="V34" i="30"/>
  <c r="G38" i="30"/>
  <c r="M38" i="30" s="1"/>
  <c r="M37" i="30" s="1"/>
  <c r="I38" i="30"/>
  <c r="I37" i="30" s="1"/>
  <c r="K38" i="30"/>
  <c r="K37" i="30" s="1"/>
  <c r="O38" i="30"/>
  <c r="O37" i="30" s="1"/>
  <c r="Q38" i="30"/>
  <c r="Q37" i="30" s="1"/>
  <c r="V38" i="30"/>
  <c r="V37" i="30" s="1"/>
  <c r="I43" i="30"/>
  <c r="G44" i="30"/>
  <c r="I44" i="30"/>
  <c r="K44" i="30"/>
  <c r="M44" i="30"/>
  <c r="O44" i="30"/>
  <c r="O43" i="30" s="1"/>
  <c r="Q44" i="30"/>
  <c r="Q43" i="30" s="1"/>
  <c r="V44" i="30"/>
  <c r="V43" i="30" s="1"/>
  <c r="G47" i="30"/>
  <c r="G43" i="30" s="1"/>
  <c r="I47" i="30"/>
  <c r="K47" i="30"/>
  <c r="M47" i="30"/>
  <c r="O47" i="30"/>
  <c r="Q47" i="30"/>
  <c r="V47" i="30"/>
  <c r="G50" i="30"/>
  <c r="I50" i="30"/>
  <c r="K50" i="30"/>
  <c r="O50" i="30"/>
  <c r="Q50" i="30"/>
  <c r="V50" i="30"/>
  <c r="G53" i="30"/>
  <c r="M53" i="30" s="1"/>
  <c r="I53" i="30"/>
  <c r="K53" i="30"/>
  <c r="O53" i="30"/>
  <c r="Q53" i="30"/>
  <c r="V53" i="30"/>
  <c r="G55" i="30"/>
  <c r="M55" i="30" s="1"/>
  <c r="I55" i="30"/>
  <c r="K55" i="30"/>
  <c r="O55" i="30"/>
  <c r="Q55" i="30"/>
  <c r="V55" i="30"/>
  <c r="AE58" i="30"/>
  <c r="F66" i="1" s="1"/>
  <c r="K8" i="29"/>
  <c r="G9" i="29"/>
  <c r="G8" i="29" s="1"/>
  <c r="I275" i="1" s="1"/>
  <c r="I9" i="29"/>
  <c r="I8" i="29" s="1"/>
  <c r="K9" i="29"/>
  <c r="M9" i="29"/>
  <c r="M8" i="29" s="1"/>
  <c r="O9" i="29"/>
  <c r="O8" i="29" s="1"/>
  <c r="Q9" i="29"/>
  <c r="Q8" i="29" s="1"/>
  <c r="V9" i="29"/>
  <c r="V8" i="29" s="1"/>
  <c r="AE11" i="29"/>
  <c r="F63" i="1" s="1"/>
  <c r="I9" i="28"/>
  <c r="K9" i="28"/>
  <c r="O9" i="28"/>
  <c r="Q9" i="28"/>
  <c r="V9" i="28"/>
  <c r="I11" i="28"/>
  <c r="K11" i="28"/>
  <c r="O11" i="28"/>
  <c r="Q11" i="28"/>
  <c r="V11" i="28"/>
  <c r="V8" i="28" s="1"/>
  <c r="G14" i="28"/>
  <c r="I14" i="28"/>
  <c r="I13" i="28" s="1"/>
  <c r="K14" i="28"/>
  <c r="K13" i="28" s="1"/>
  <c r="O14" i="28"/>
  <c r="O13" i="28" s="1"/>
  <c r="Q14" i="28"/>
  <c r="Q13" i="28" s="1"/>
  <c r="V14" i="28"/>
  <c r="V13" i="28" s="1"/>
  <c r="AE16" i="28"/>
  <c r="F62" i="1" s="1"/>
  <c r="K8" i="27"/>
  <c r="G9" i="27"/>
  <c r="M9" i="27" s="1"/>
  <c r="M8" i="27" s="1"/>
  <c r="I9" i="27"/>
  <c r="I8" i="27" s="1"/>
  <c r="K9" i="27"/>
  <c r="O9" i="27"/>
  <c r="O8" i="27" s="1"/>
  <c r="Q9" i="27"/>
  <c r="Q8" i="27" s="1"/>
  <c r="V9" i="27"/>
  <c r="V8" i="27" s="1"/>
  <c r="AE11" i="27"/>
  <c r="F60" i="1" s="1"/>
  <c r="K8" i="26"/>
  <c r="O8" i="26"/>
  <c r="G9" i="26"/>
  <c r="I9" i="26"/>
  <c r="I8" i="26" s="1"/>
  <c r="K9" i="26"/>
  <c r="O9" i="26"/>
  <c r="Q9" i="26"/>
  <c r="Q8" i="26" s="1"/>
  <c r="V9" i="26"/>
  <c r="V8" i="26" s="1"/>
  <c r="AE11" i="26"/>
  <c r="F58" i="1" s="1"/>
  <c r="V8" i="25"/>
  <c r="G9" i="25"/>
  <c r="I9" i="25"/>
  <c r="I8" i="25" s="1"/>
  <c r="K9" i="25"/>
  <c r="K8" i="25" s="1"/>
  <c r="O9" i="25"/>
  <c r="O8" i="25" s="1"/>
  <c r="Q9" i="25"/>
  <c r="Q8" i="25" s="1"/>
  <c r="V9" i="25"/>
  <c r="AE11" i="25"/>
  <c r="F57" i="1" s="1"/>
  <c r="O8" i="24"/>
  <c r="G9" i="24"/>
  <c r="M9" i="24" s="1"/>
  <c r="M8" i="24" s="1"/>
  <c r="I9" i="24"/>
  <c r="I8" i="24" s="1"/>
  <c r="K9" i="24"/>
  <c r="K8" i="24" s="1"/>
  <c r="O9" i="24"/>
  <c r="Q9" i="24"/>
  <c r="Q8" i="24" s="1"/>
  <c r="V9" i="24"/>
  <c r="V8" i="24" s="1"/>
  <c r="AE11" i="24"/>
  <c r="F56" i="1" s="1"/>
  <c r="AF11" i="24"/>
  <c r="G56" i="1" s="1"/>
  <c r="V8" i="23"/>
  <c r="G9" i="23"/>
  <c r="AF11" i="23" s="1"/>
  <c r="G55" i="1" s="1"/>
  <c r="I9" i="23"/>
  <c r="I8" i="23" s="1"/>
  <c r="K9" i="23"/>
  <c r="K8" i="23" s="1"/>
  <c r="O9" i="23"/>
  <c r="O8" i="23" s="1"/>
  <c r="Q9" i="23"/>
  <c r="Q8" i="23" s="1"/>
  <c r="V9" i="23"/>
  <c r="AE11" i="23"/>
  <c r="F55" i="1" s="1"/>
  <c r="G11" i="22"/>
  <c r="K8" i="22"/>
  <c r="V8" i="22"/>
  <c r="G9" i="22"/>
  <c r="G8" i="22" s="1"/>
  <c r="I268" i="1" s="1"/>
  <c r="I9" i="22"/>
  <c r="I8" i="22" s="1"/>
  <c r="K9" i="22"/>
  <c r="O9" i="22"/>
  <c r="O8" i="22" s="1"/>
  <c r="Q9" i="22"/>
  <c r="Q8" i="22" s="1"/>
  <c r="V9" i="22"/>
  <c r="AE11" i="22"/>
  <c r="F54" i="1" s="1"/>
  <c r="V8" i="21"/>
  <c r="G9" i="21"/>
  <c r="AF11" i="21" s="1"/>
  <c r="G53" i="1" s="1"/>
  <c r="I9" i="21"/>
  <c r="I8" i="21" s="1"/>
  <c r="K9" i="21"/>
  <c r="K8" i="21" s="1"/>
  <c r="O9" i="21"/>
  <c r="O8" i="21" s="1"/>
  <c r="Q9" i="21"/>
  <c r="Q8" i="21" s="1"/>
  <c r="V9" i="21"/>
  <c r="AE11" i="21"/>
  <c r="F53" i="1" s="1"/>
  <c r="O8" i="20"/>
  <c r="G9" i="20"/>
  <c r="M9" i="20" s="1"/>
  <c r="M8" i="20" s="1"/>
  <c r="I9" i="20"/>
  <c r="I8" i="20" s="1"/>
  <c r="K9" i="20"/>
  <c r="K8" i="20" s="1"/>
  <c r="O9" i="20"/>
  <c r="Q9" i="20"/>
  <c r="Q8" i="20" s="1"/>
  <c r="V9" i="20"/>
  <c r="V8" i="20" s="1"/>
  <c r="AE11" i="20"/>
  <c r="F52" i="1" s="1"/>
  <c r="V8" i="19"/>
  <c r="G9" i="19"/>
  <c r="I9" i="19"/>
  <c r="I8" i="19" s="1"/>
  <c r="K9" i="19"/>
  <c r="K8" i="19" s="1"/>
  <c r="O9" i="19"/>
  <c r="O8" i="19" s="1"/>
  <c r="Q9" i="19"/>
  <c r="Q8" i="19" s="1"/>
  <c r="V9" i="19"/>
  <c r="AE11" i="19"/>
  <c r="F51" i="1" s="1"/>
  <c r="G9" i="18"/>
  <c r="I9" i="18"/>
  <c r="I8" i="18" s="1"/>
  <c r="K9" i="18"/>
  <c r="K8" i="18" s="1"/>
  <c r="O9" i="18"/>
  <c r="O8" i="18" s="1"/>
  <c r="Q9" i="18"/>
  <c r="Q8" i="18" s="1"/>
  <c r="V9" i="18"/>
  <c r="V8" i="18" s="1"/>
  <c r="AE11" i="18"/>
  <c r="F50" i="1" s="1"/>
  <c r="AF11" i="18"/>
  <c r="G50" i="1" s="1"/>
  <c r="K8" i="17"/>
  <c r="O8" i="17"/>
  <c r="G9" i="17"/>
  <c r="G8" i="17" s="1"/>
  <c r="I246" i="1" s="1"/>
  <c r="I9" i="17"/>
  <c r="I8" i="17" s="1"/>
  <c r="K9" i="17"/>
  <c r="M9" i="17"/>
  <c r="M8" i="17" s="1"/>
  <c r="O9" i="17"/>
  <c r="Q9" i="17"/>
  <c r="Q8" i="17" s="1"/>
  <c r="V9" i="17"/>
  <c r="V8" i="17" s="1"/>
  <c r="AE11" i="17"/>
  <c r="F49" i="1" s="1"/>
  <c r="H49" i="1" s="1"/>
  <c r="I49" i="1" s="1"/>
  <c r="AF11" i="17"/>
  <c r="V8" i="16"/>
  <c r="G9" i="16"/>
  <c r="M9" i="16" s="1"/>
  <c r="M8" i="16" s="1"/>
  <c r="I9" i="16"/>
  <c r="I8" i="16" s="1"/>
  <c r="K9" i="16"/>
  <c r="K8" i="16" s="1"/>
  <c r="O9" i="16"/>
  <c r="O8" i="16" s="1"/>
  <c r="Q9" i="16"/>
  <c r="Q8" i="16" s="1"/>
  <c r="V9" i="16"/>
  <c r="AE11" i="16"/>
  <c r="F48" i="1" s="1"/>
  <c r="G11" i="15"/>
  <c r="V8" i="15"/>
  <c r="G9" i="15"/>
  <c r="G8" i="15" s="1"/>
  <c r="I9" i="15"/>
  <c r="I8" i="15" s="1"/>
  <c r="K9" i="15"/>
  <c r="K8" i="15" s="1"/>
  <c r="O9" i="15"/>
  <c r="O8" i="15" s="1"/>
  <c r="Q9" i="15"/>
  <c r="Q8" i="15" s="1"/>
  <c r="V9" i="15"/>
  <c r="AE11" i="15"/>
  <c r="F47" i="1" s="1"/>
  <c r="BA2071" i="14"/>
  <c r="BA1997" i="14"/>
  <c r="BA1979" i="14"/>
  <c r="BA1961" i="14"/>
  <c r="BA1954" i="14"/>
  <c r="BA1950" i="14"/>
  <c r="BA1944" i="14"/>
  <c r="BA1938" i="14"/>
  <c r="BA1476" i="14"/>
  <c r="BA1413" i="14"/>
  <c r="BA1397" i="14"/>
  <c r="BA1162" i="14"/>
  <c r="BA1146" i="14"/>
  <c r="BA1123" i="14"/>
  <c r="BA1110" i="14"/>
  <c r="BA1075" i="14"/>
  <c r="BA1064" i="14"/>
  <c r="BA1061" i="14"/>
  <c r="BA1047" i="14"/>
  <c r="BA967" i="14"/>
  <c r="BA962" i="14"/>
  <c r="BA943" i="14"/>
  <c r="BA938" i="14"/>
  <c r="BA934" i="14"/>
  <c r="BA924" i="14"/>
  <c r="BA917" i="14"/>
  <c r="BA912" i="14"/>
  <c r="BA901" i="14"/>
  <c r="BA890" i="14"/>
  <c r="BA536" i="14"/>
  <c r="BA516" i="14"/>
  <c r="BA508" i="14"/>
  <c r="BA499" i="14"/>
  <c r="BA496" i="14"/>
  <c r="BA390" i="14"/>
  <c r="BA387" i="14"/>
  <c r="BA355" i="14"/>
  <c r="BA336" i="14"/>
  <c r="BA327" i="14"/>
  <c r="BA319" i="14"/>
  <c r="BA316" i="14"/>
  <c r="BA313" i="14"/>
  <c r="BA307" i="14"/>
  <c r="BA300" i="14"/>
  <c r="BA297" i="14"/>
  <c r="BA262" i="14"/>
  <c r="BA252" i="14"/>
  <c r="BA242" i="14"/>
  <c r="BA205" i="14"/>
  <c r="BA160" i="14"/>
  <c r="BA157" i="14"/>
  <c r="BA146" i="14"/>
  <c r="BA138" i="14"/>
  <c r="BA121" i="14"/>
  <c r="BA118" i="14"/>
  <c r="BA17" i="14"/>
  <c r="BA13" i="14"/>
  <c r="BA10" i="14"/>
  <c r="G9" i="14"/>
  <c r="I9" i="14"/>
  <c r="K9" i="14"/>
  <c r="M9" i="14"/>
  <c r="O9" i="14"/>
  <c r="Q9" i="14"/>
  <c r="V9" i="14"/>
  <c r="G12" i="14"/>
  <c r="I12" i="14"/>
  <c r="K12" i="14"/>
  <c r="M12" i="14"/>
  <c r="O12" i="14"/>
  <c r="Q12" i="14"/>
  <c r="V12" i="14"/>
  <c r="G16" i="14"/>
  <c r="I16" i="14"/>
  <c r="K16" i="14"/>
  <c r="M16" i="14"/>
  <c r="O16" i="14"/>
  <c r="Q16" i="14"/>
  <c r="V16" i="14"/>
  <c r="G20" i="14"/>
  <c r="M20" i="14" s="1"/>
  <c r="I20" i="14"/>
  <c r="K20" i="14"/>
  <c r="O20" i="14"/>
  <c r="Q20" i="14"/>
  <c r="V20" i="14"/>
  <c r="G22" i="14"/>
  <c r="M22" i="14" s="1"/>
  <c r="I22" i="14"/>
  <c r="K22" i="14"/>
  <c r="O22" i="14"/>
  <c r="Q22" i="14"/>
  <c r="V22" i="14"/>
  <c r="G25" i="14"/>
  <c r="M25" i="14" s="1"/>
  <c r="I25" i="14"/>
  <c r="K25" i="14"/>
  <c r="O25" i="14"/>
  <c r="Q25" i="14"/>
  <c r="V25" i="14"/>
  <c r="G29" i="14"/>
  <c r="M29" i="14" s="1"/>
  <c r="I29" i="14"/>
  <c r="K29" i="14"/>
  <c r="O29" i="14"/>
  <c r="Q29" i="14"/>
  <c r="V29" i="14"/>
  <c r="G36" i="14"/>
  <c r="M36" i="14" s="1"/>
  <c r="I36" i="14"/>
  <c r="K36" i="14"/>
  <c r="O36" i="14"/>
  <c r="Q36" i="14"/>
  <c r="V36" i="14"/>
  <c r="G42" i="14"/>
  <c r="AA42" i="14" s="1"/>
  <c r="I42" i="14"/>
  <c r="K42" i="14"/>
  <c r="O42" i="14"/>
  <c r="Q42" i="14"/>
  <c r="V42" i="14"/>
  <c r="G48" i="14"/>
  <c r="M48" i="14" s="1"/>
  <c r="I48" i="14"/>
  <c r="K48" i="14"/>
  <c r="O48" i="14"/>
  <c r="Q48" i="14"/>
  <c r="V48" i="14"/>
  <c r="G52" i="14"/>
  <c r="I52" i="14"/>
  <c r="I51" i="14" s="1"/>
  <c r="K52" i="14"/>
  <c r="K51" i="14" s="1"/>
  <c r="M52" i="14"/>
  <c r="O52" i="14"/>
  <c r="Q52" i="14"/>
  <c r="Q51" i="14" s="1"/>
  <c r="V52" i="14"/>
  <c r="V51" i="14" s="1"/>
  <c r="G54" i="14"/>
  <c r="G51" i="14" s="1"/>
  <c r="I54" i="14"/>
  <c r="K54" i="14"/>
  <c r="O54" i="14"/>
  <c r="O51" i="14" s="1"/>
  <c r="Q54" i="14"/>
  <c r="V54" i="14"/>
  <c r="G57" i="14"/>
  <c r="I57" i="14"/>
  <c r="K57" i="14"/>
  <c r="O57" i="14"/>
  <c r="Q57" i="14"/>
  <c r="V57" i="14"/>
  <c r="G59" i="14"/>
  <c r="M59" i="14" s="1"/>
  <c r="I59" i="14"/>
  <c r="K59" i="14"/>
  <c r="O59" i="14"/>
  <c r="Q59" i="14"/>
  <c r="V59" i="14"/>
  <c r="G61" i="14"/>
  <c r="M61" i="14" s="1"/>
  <c r="I61" i="14"/>
  <c r="K61" i="14"/>
  <c r="O61" i="14"/>
  <c r="Q61" i="14"/>
  <c r="V61" i="14"/>
  <c r="G63" i="14"/>
  <c r="I63" i="14"/>
  <c r="K63" i="14"/>
  <c r="M63" i="14"/>
  <c r="O63" i="14"/>
  <c r="Q63" i="14"/>
  <c r="V63" i="14"/>
  <c r="G66" i="14"/>
  <c r="I66" i="14"/>
  <c r="K66" i="14"/>
  <c r="M66" i="14"/>
  <c r="O66" i="14"/>
  <c r="Q66" i="14"/>
  <c r="V66" i="14"/>
  <c r="G68" i="14"/>
  <c r="I68" i="14"/>
  <c r="K68" i="14"/>
  <c r="M68" i="14"/>
  <c r="O68" i="14"/>
  <c r="Q68" i="14"/>
  <c r="V68" i="14"/>
  <c r="G71" i="14"/>
  <c r="M71" i="14" s="1"/>
  <c r="I71" i="14"/>
  <c r="I70" i="14" s="1"/>
  <c r="K71" i="14"/>
  <c r="O71" i="14"/>
  <c r="Q71" i="14"/>
  <c r="V71" i="14"/>
  <c r="G74" i="14"/>
  <c r="M74" i="14" s="1"/>
  <c r="I74" i="14"/>
  <c r="K74" i="14"/>
  <c r="O74" i="14"/>
  <c r="Q74" i="14"/>
  <c r="V74" i="14"/>
  <c r="G78" i="14"/>
  <c r="I78" i="14"/>
  <c r="K78" i="14"/>
  <c r="M78" i="14"/>
  <c r="O78" i="14"/>
  <c r="Q78" i="14"/>
  <c r="V78" i="14"/>
  <c r="G81" i="14"/>
  <c r="I81" i="14"/>
  <c r="K81" i="14"/>
  <c r="M81" i="14"/>
  <c r="O81" i="14"/>
  <c r="Q81" i="14"/>
  <c r="V81" i="14"/>
  <c r="G89" i="14"/>
  <c r="M89" i="14" s="1"/>
  <c r="I89" i="14"/>
  <c r="K89" i="14"/>
  <c r="O89" i="14"/>
  <c r="Q89" i="14"/>
  <c r="V89" i="14"/>
  <c r="G91" i="14"/>
  <c r="M91" i="14" s="1"/>
  <c r="I91" i="14"/>
  <c r="K91" i="14"/>
  <c r="O91" i="14"/>
  <c r="Q91" i="14"/>
  <c r="V91" i="14"/>
  <c r="G94" i="14"/>
  <c r="M94" i="14" s="1"/>
  <c r="I94" i="14"/>
  <c r="K94" i="14"/>
  <c r="K93" i="14" s="1"/>
  <c r="O94" i="14"/>
  <c r="Q94" i="14"/>
  <c r="V94" i="14"/>
  <c r="G96" i="14"/>
  <c r="I96" i="14"/>
  <c r="I93" i="14" s="1"/>
  <c r="K96" i="14"/>
  <c r="M96" i="14"/>
  <c r="O96" i="14"/>
  <c r="Q96" i="14"/>
  <c r="V96" i="14"/>
  <c r="G99" i="14"/>
  <c r="I99" i="14"/>
  <c r="K99" i="14"/>
  <c r="M99" i="14"/>
  <c r="O99" i="14"/>
  <c r="Q99" i="14"/>
  <c r="V99" i="14"/>
  <c r="G102" i="14"/>
  <c r="I102" i="14"/>
  <c r="K102" i="14"/>
  <c r="O102" i="14"/>
  <c r="Q102" i="14"/>
  <c r="V102" i="14"/>
  <c r="G105" i="14"/>
  <c r="M105" i="14" s="1"/>
  <c r="I105" i="14"/>
  <c r="K105" i="14"/>
  <c r="O105" i="14"/>
  <c r="Q105" i="14"/>
  <c r="V105" i="14"/>
  <c r="G107" i="14"/>
  <c r="M107" i="14" s="1"/>
  <c r="I107" i="14"/>
  <c r="K107" i="14"/>
  <c r="O107" i="14"/>
  <c r="Q107" i="14"/>
  <c r="V107" i="14"/>
  <c r="G111" i="14"/>
  <c r="I111" i="14"/>
  <c r="K111" i="14"/>
  <c r="M111" i="14"/>
  <c r="O111" i="14"/>
  <c r="Q111" i="14"/>
  <c r="V111" i="14"/>
  <c r="G117" i="14"/>
  <c r="M117" i="14" s="1"/>
  <c r="I117" i="14"/>
  <c r="K117" i="14"/>
  <c r="O117" i="14"/>
  <c r="Q117" i="14"/>
  <c r="V117" i="14"/>
  <c r="G120" i="14"/>
  <c r="M120" i="14" s="1"/>
  <c r="I120" i="14"/>
  <c r="K120" i="14"/>
  <c r="O120" i="14"/>
  <c r="Q120" i="14"/>
  <c r="V120" i="14"/>
  <c r="G124" i="14"/>
  <c r="M124" i="14" s="1"/>
  <c r="I124" i="14"/>
  <c r="K124" i="14"/>
  <c r="O124" i="14"/>
  <c r="Q124" i="14"/>
  <c r="V124" i="14"/>
  <c r="G127" i="14"/>
  <c r="M127" i="14" s="1"/>
  <c r="I127" i="14"/>
  <c r="K127" i="14"/>
  <c r="O127" i="14"/>
  <c r="Q127" i="14"/>
  <c r="V127" i="14"/>
  <c r="G137" i="14"/>
  <c r="M137" i="14" s="1"/>
  <c r="I137" i="14"/>
  <c r="K137" i="14"/>
  <c r="O137" i="14"/>
  <c r="Q137" i="14"/>
  <c r="V137" i="14"/>
  <c r="G145" i="14"/>
  <c r="M145" i="14" s="1"/>
  <c r="I145" i="14"/>
  <c r="K145" i="14"/>
  <c r="O145" i="14"/>
  <c r="Q145" i="14"/>
  <c r="V145" i="14"/>
  <c r="G149" i="14"/>
  <c r="M149" i="14" s="1"/>
  <c r="I149" i="14"/>
  <c r="K149" i="14"/>
  <c r="O149" i="14"/>
  <c r="Q149" i="14"/>
  <c r="V149" i="14"/>
  <c r="G151" i="14"/>
  <c r="M151" i="14" s="1"/>
  <c r="I151" i="14"/>
  <c r="K151" i="14"/>
  <c r="O151" i="14"/>
  <c r="Q151" i="14"/>
  <c r="V151" i="14"/>
  <c r="G156" i="14"/>
  <c r="M156" i="14" s="1"/>
  <c r="I156" i="14"/>
  <c r="K156" i="14"/>
  <c r="O156" i="14"/>
  <c r="Q156" i="14"/>
  <c r="V156" i="14"/>
  <c r="G159" i="14"/>
  <c r="M159" i="14" s="1"/>
  <c r="I159" i="14"/>
  <c r="K159" i="14"/>
  <c r="O159" i="14"/>
  <c r="Q159" i="14"/>
  <c r="V159" i="14"/>
  <c r="G163" i="14"/>
  <c r="M163" i="14" s="1"/>
  <c r="I163" i="14"/>
  <c r="K163" i="14"/>
  <c r="O163" i="14"/>
  <c r="Q163" i="14"/>
  <c r="V163" i="14"/>
  <c r="G166" i="14"/>
  <c r="I166" i="14"/>
  <c r="K166" i="14"/>
  <c r="M166" i="14"/>
  <c r="O166" i="14"/>
  <c r="Q166" i="14"/>
  <c r="V166" i="14"/>
  <c r="G169" i="14"/>
  <c r="I169" i="14"/>
  <c r="I168" i="14" s="1"/>
  <c r="K169" i="14"/>
  <c r="M169" i="14"/>
  <c r="O169" i="14"/>
  <c r="Q169" i="14"/>
  <c r="V169" i="14"/>
  <c r="G180" i="14"/>
  <c r="M180" i="14" s="1"/>
  <c r="I180" i="14"/>
  <c r="K180" i="14"/>
  <c r="O180" i="14"/>
  <c r="Q180" i="14"/>
  <c r="V180" i="14"/>
  <c r="G185" i="14"/>
  <c r="M185" i="14" s="1"/>
  <c r="I185" i="14"/>
  <c r="K185" i="14"/>
  <c r="O185" i="14"/>
  <c r="Q185" i="14"/>
  <c r="V185" i="14"/>
  <c r="G187" i="14"/>
  <c r="M187" i="14" s="1"/>
  <c r="I187" i="14"/>
  <c r="K187" i="14"/>
  <c r="O187" i="14"/>
  <c r="Q187" i="14"/>
  <c r="V187" i="14"/>
  <c r="G189" i="14"/>
  <c r="M189" i="14" s="1"/>
  <c r="I189" i="14"/>
  <c r="K189" i="14"/>
  <c r="O189" i="14"/>
  <c r="Q189" i="14"/>
  <c r="V189" i="14"/>
  <c r="G191" i="14"/>
  <c r="I191" i="14"/>
  <c r="K191" i="14"/>
  <c r="M191" i="14"/>
  <c r="O191" i="14"/>
  <c r="Q191" i="14"/>
  <c r="V191" i="14"/>
  <c r="G193" i="14"/>
  <c r="I193" i="14"/>
  <c r="K193" i="14"/>
  <c r="M193" i="14"/>
  <c r="O193" i="14"/>
  <c r="Q193" i="14"/>
  <c r="V193" i="14"/>
  <c r="G195" i="14"/>
  <c r="M195" i="14" s="1"/>
  <c r="I195" i="14"/>
  <c r="K195" i="14"/>
  <c r="O195" i="14"/>
  <c r="Q195" i="14"/>
  <c r="V195" i="14"/>
  <c r="G197" i="14"/>
  <c r="M197" i="14" s="1"/>
  <c r="I197" i="14"/>
  <c r="K197" i="14"/>
  <c r="O197" i="14"/>
  <c r="Q197" i="14"/>
  <c r="V197" i="14"/>
  <c r="G202" i="14"/>
  <c r="M202" i="14" s="1"/>
  <c r="I202" i="14"/>
  <c r="K202" i="14"/>
  <c r="O202" i="14"/>
  <c r="Q202" i="14"/>
  <c r="V202" i="14"/>
  <c r="G204" i="14"/>
  <c r="M204" i="14" s="1"/>
  <c r="I204" i="14"/>
  <c r="K204" i="14"/>
  <c r="O204" i="14"/>
  <c r="Q204" i="14"/>
  <c r="V204" i="14"/>
  <c r="G230" i="14"/>
  <c r="I230" i="14"/>
  <c r="K230" i="14"/>
  <c r="M230" i="14"/>
  <c r="O230" i="14"/>
  <c r="Q230" i="14"/>
  <c r="V230" i="14"/>
  <c r="G233" i="14"/>
  <c r="M233" i="14" s="1"/>
  <c r="I233" i="14"/>
  <c r="K233" i="14"/>
  <c r="O233" i="14"/>
  <c r="Q233" i="14"/>
  <c r="V233" i="14"/>
  <c r="G236" i="14"/>
  <c r="M236" i="14" s="1"/>
  <c r="I236" i="14"/>
  <c r="K236" i="14"/>
  <c r="O236" i="14"/>
  <c r="Q236" i="14"/>
  <c r="V236" i="14"/>
  <c r="G238" i="14"/>
  <c r="M238" i="14" s="1"/>
  <c r="I238" i="14"/>
  <c r="K238" i="14"/>
  <c r="O238" i="14"/>
  <c r="Q238" i="14"/>
  <c r="V238" i="14"/>
  <c r="G241" i="14"/>
  <c r="M241" i="14" s="1"/>
  <c r="I241" i="14"/>
  <c r="K241" i="14"/>
  <c r="O241" i="14"/>
  <c r="Q241" i="14"/>
  <c r="Q240" i="14" s="1"/>
  <c r="V241" i="14"/>
  <c r="G251" i="14"/>
  <c r="I251" i="14"/>
  <c r="K251" i="14"/>
  <c r="M251" i="14"/>
  <c r="O251" i="14"/>
  <c r="Q251" i="14"/>
  <c r="V251" i="14"/>
  <c r="G261" i="14"/>
  <c r="I261" i="14"/>
  <c r="K261" i="14"/>
  <c r="M261" i="14"/>
  <c r="O261" i="14"/>
  <c r="Q261" i="14"/>
  <c r="V261" i="14"/>
  <c r="G296" i="14"/>
  <c r="M296" i="14" s="1"/>
  <c r="I296" i="14"/>
  <c r="K296" i="14"/>
  <c r="O296" i="14"/>
  <c r="Q296" i="14"/>
  <c r="V296" i="14"/>
  <c r="G299" i="14"/>
  <c r="M299" i="14" s="1"/>
  <c r="I299" i="14"/>
  <c r="K299" i="14"/>
  <c r="O299" i="14"/>
  <c r="Q299" i="14"/>
  <c r="V299" i="14"/>
  <c r="G306" i="14"/>
  <c r="M306" i="14" s="1"/>
  <c r="I306" i="14"/>
  <c r="K306" i="14"/>
  <c r="O306" i="14"/>
  <c r="Q306" i="14"/>
  <c r="V306" i="14"/>
  <c r="G312" i="14"/>
  <c r="M312" i="14" s="1"/>
  <c r="I312" i="14"/>
  <c r="K312" i="14"/>
  <c r="O312" i="14"/>
  <c r="Q312" i="14"/>
  <c r="V312" i="14"/>
  <c r="G315" i="14"/>
  <c r="I315" i="14"/>
  <c r="K315" i="14"/>
  <c r="M315" i="14"/>
  <c r="O315" i="14"/>
  <c r="Q315" i="14"/>
  <c r="V315" i="14"/>
  <c r="G318" i="14"/>
  <c r="M318" i="14" s="1"/>
  <c r="I318" i="14"/>
  <c r="K318" i="14"/>
  <c r="O318" i="14"/>
  <c r="Q318" i="14"/>
  <c r="V318" i="14"/>
  <c r="G326" i="14"/>
  <c r="M326" i="14" s="1"/>
  <c r="I326" i="14"/>
  <c r="K326" i="14"/>
  <c r="O326" i="14"/>
  <c r="Q326" i="14"/>
  <c r="V326" i="14"/>
  <c r="G335" i="14"/>
  <c r="M335" i="14" s="1"/>
  <c r="I335" i="14"/>
  <c r="K335" i="14"/>
  <c r="O335" i="14"/>
  <c r="Q335" i="14"/>
  <c r="V335" i="14"/>
  <c r="G339" i="14"/>
  <c r="M339" i="14" s="1"/>
  <c r="I339" i="14"/>
  <c r="K339" i="14"/>
  <c r="O339" i="14"/>
  <c r="Q339" i="14"/>
  <c r="V339" i="14"/>
  <c r="G344" i="14"/>
  <c r="M344" i="14" s="1"/>
  <c r="I344" i="14"/>
  <c r="K344" i="14"/>
  <c r="O344" i="14"/>
  <c r="Q344" i="14"/>
  <c r="V344" i="14"/>
  <c r="G354" i="14"/>
  <c r="M354" i="14" s="1"/>
  <c r="I354" i="14"/>
  <c r="K354" i="14"/>
  <c r="O354" i="14"/>
  <c r="Q354" i="14"/>
  <c r="V354" i="14"/>
  <c r="G386" i="14"/>
  <c r="M386" i="14" s="1"/>
  <c r="I386" i="14"/>
  <c r="K386" i="14"/>
  <c r="O386" i="14"/>
  <c r="Q386" i="14"/>
  <c r="V386" i="14"/>
  <c r="G389" i="14"/>
  <c r="M389" i="14" s="1"/>
  <c r="I389" i="14"/>
  <c r="K389" i="14"/>
  <c r="O389" i="14"/>
  <c r="Q389" i="14"/>
  <c r="V389" i="14"/>
  <c r="G396" i="14"/>
  <c r="M396" i="14" s="1"/>
  <c r="I396" i="14"/>
  <c r="K396" i="14"/>
  <c r="O396" i="14"/>
  <c r="Q396" i="14"/>
  <c r="V396" i="14"/>
  <c r="G404" i="14"/>
  <c r="I404" i="14"/>
  <c r="K404" i="14"/>
  <c r="M404" i="14"/>
  <c r="O404" i="14"/>
  <c r="Q404" i="14"/>
  <c r="V404" i="14"/>
  <c r="G408" i="14"/>
  <c r="I408" i="14"/>
  <c r="K408" i="14"/>
  <c r="M408" i="14"/>
  <c r="O408" i="14"/>
  <c r="Q408" i="14"/>
  <c r="V408" i="14"/>
  <c r="G410" i="14"/>
  <c r="I410" i="14"/>
  <c r="K410" i="14"/>
  <c r="M410" i="14"/>
  <c r="O410" i="14"/>
  <c r="Q410" i="14"/>
  <c r="V410" i="14"/>
  <c r="G414" i="14"/>
  <c r="M414" i="14" s="1"/>
  <c r="I414" i="14"/>
  <c r="K414" i="14"/>
  <c r="O414" i="14"/>
  <c r="Q414" i="14"/>
  <c r="V414" i="14"/>
  <c r="G416" i="14"/>
  <c r="M416" i="14" s="1"/>
  <c r="I416" i="14"/>
  <c r="K416" i="14"/>
  <c r="O416" i="14"/>
  <c r="Q416" i="14"/>
  <c r="V416" i="14"/>
  <c r="G421" i="14"/>
  <c r="I421" i="14"/>
  <c r="K421" i="14"/>
  <c r="K420" i="14" s="1"/>
  <c r="M421" i="14"/>
  <c r="O421" i="14"/>
  <c r="Q421" i="14"/>
  <c r="V421" i="14"/>
  <c r="G423" i="14"/>
  <c r="M423" i="14" s="1"/>
  <c r="I423" i="14"/>
  <c r="K423" i="14"/>
  <c r="O423" i="14"/>
  <c r="Q423" i="14"/>
  <c r="V423" i="14"/>
  <c r="G430" i="14"/>
  <c r="M430" i="14" s="1"/>
  <c r="I430" i="14"/>
  <c r="K430" i="14"/>
  <c r="O430" i="14"/>
  <c r="Q430" i="14"/>
  <c r="V430" i="14"/>
  <c r="G434" i="14"/>
  <c r="M434" i="14" s="1"/>
  <c r="I434" i="14"/>
  <c r="K434" i="14"/>
  <c r="O434" i="14"/>
  <c r="Q434" i="14"/>
  <c r="V434" i="14"/>
  <c r="G448" i="14"/>
  <c r="M448" i="14" s="1"/>
  <c r="I448" i="14"/>
  <c r="K448" i="14"/>
  <c r="O448" i="14"/>
  <c r="Q448" i="14"/>
  <c r="V448" i="14"/>
  <c r="G453" i="14"/>
  <c r="M453" i="14" s="1"/>
  <c r="I453" i="14"/>
  <c r="K453" i="14"/>
  <c r="O453" i="14"/>
  <c r="Q453" i="14"/>
  <c r="V453" i="14"/>
  <c r="G457" i="14"/>
  <c r="I457" i="14"/>
  <c r="K457" i="14"/>
  <c r="M457" i="14"/>
  <c r="O457" i="14"/>
  <c r="Q457" i="14"/>
  <c r="V457" i="14"/>
  <c r="G461" i="14"/>
  <c r="I461" i="14"/>
  <c r="K461" i="14"/>
  <c r="M461" i="14"/>
  <c r="O461" i="14"/>
  <c r="Q461" i="14"/>
  <c r="V461" i="14"/>
  <c r="G469" i="14"/>
  <c r="M469" i="14" s="1"/>
  <c r="I469" i="14"/>
  <c r="K469" i="14"/>
  <c r="O469" i="14"/>
  <c r="Q469" i="14"/>
  <c r="V469" i="14"/>
  <c r="G476" i="14"/>
  <c r="I476" i="14"/>
  <c r="K476" i="14"/>
  <c r="M476" i="14"/>
  <c r="O476" i="14"/>
  <c r="Q476" i="14"/>
  <c r="V476" i="14"/>
  <c r="G479" i="14"/>
  <c r="M479" i="14" s="1"/>
  <c r="I479" i="14"/>
  <c r="K479" i="14"/>
  <c r="O479" i="14"/>
  <c r="Q479" i="14"/>
  <c r="V479" i="14"/>
  <c r="G482" i="14"/>
  <c r="I482" i="14"/>
  <c r="K482" i="14"/>
  <c r="M482" i="14"/>
  <c r="O482" i="14"/>
  <c r="Q482" i="14"/>
  <c r="V482" i="14"/>
  <c r="G485" i="14"/>
  <c r="M485" i="14" s="1"/>
  <c r="I485" i="14"/>
  <c r="K485" i="14"/>
  <c r="O485" i="14"/>
  <c r="Q485" i="14"/>
  <c r="V485" i="14"/>
  <c r="G492" i="14"/>
  <c r="M492" i="14" s="1"/>
  <c r="I492" i="14"/>
  <c r="K492" i="14"/>
  <c r="O492" i="14"/>
  <c r="Q492" i="14"/>
  <c r="V492" i="14"/>
  <c r="G495" i="14"/>
  <c r="M495" i="14" s="1"/>
  <c r="I495" i="14"/>
  <c r="K495" i="14"/>
  <c r="O495" i="14"/>
  <c r="Q495" i="14"/>
  <c r="V495" i="14"/>
  <c r="G498" i="14"/>
  <c r="M498" i="14" s="1"/>
  <c r="I498" i="14"/>
  <c r="K498" i="14"/>
  <c r="O498" i="14"/>
  <c r="Q498" i="14"/>
  <c r="V498" i="14"/>
  <c r="G507" i="14"/>
  <c r="M507" i="14" s="1"/>
  <c r="I507" i="14"/>
  <c r="K507" i="14"/>
  <c r="O507" i="14"/>
  <c r="Q507" i="14"/>
  <c r="V507" i="14"/>
  <c r="G515" i="14"/>
  <c r="I515" i="14"/>
  <c r="K515" i="14"/>
  <c r="M515" i="14"/>
  <c r="O515" i="14"/>
  <c r="Q515" i="14"/>
  <c r="V515" i="14"/>
  <c r="G518" i="14"/>
  <c r="M518" i="14" s="1"/>
  <c r="I518" i="14"/>
  <c r="K518" i="14"/>
  <c r="O518" i="14"/>
  <c r="Q518" i="14"/>
  <c r="V518" i="14"/>
  <c r="G526" i="14"/>
  <c r="M526" i="14" s="1"/>
  <c r="I526" i="14"/>
  <c r="K526" i="14"/>
  <c r="O526" i="14"/>
  <c r="Q526" i="14"/>
  <c r="V526" i="14"/>
  <c r="G529" i="14"/>
  <c r="M529" i="14" s="1"/>
  <c r="I529" i="14"/>
  <c r="K529" i="14"/>
  <c r="O529" i="14"/>
  <c r="Q529" i="14"/>
  <c r="V529" i="14"/>
  <c r="G532" i="14"/>
  <c r="I532" i="14"/>
  <c r="K532" i="14"/>
  <c r="M532" i="14"/>
  <c r="O532" i="14"/>
  <c r="Q532" i="14"/>
  <c r="V532" i="14"/>
  <c r="G535" i="14"/>
  <c r="M535" i="14" s="1"/>
  <c r="I535" i="14"/>
  <c r="K535" i="14"/>
  <c r="O535" i="14"/>
  <c r="Q535" i="14"/>
  <c r="V535" i="14"/>
  <c r="G538" i="14"/>
  <c r="M538" i="14" s="1"/>
  <c r="I538" i="14"/>
  <c r="K538" i="14"/>
  <c r="O538" i="14"/>
  <c r="Q538" i="14"/>
  <c r="V538" i="14"/>
  <c r="G542" i="14"/>
  <c r="I542" i="14"/>
  <c r="K542" i="14"/>
  <c r="O542" i="14"/>
  <c r="Q542" i="14"/>
  <c r="Q541" i="14" s="1"/>
  <c r="V542" i="14"/>
  <c r="G553" i="14"/>
  <c r="M553" i="14" s="1"/>
  <c r="I553" i="14"/>
  <c r="K553" i="14"/>
  <c r="O553" i="14"/>
  <c r="Q553" i="14"/>
  <c r="V553" i="14"/>
  <c r="G559" i="14"/>
  <c r="M559" i="14" s="1"/>
  <c r="I559" i="14"/>
  <c r="K559" i="14"/>
  <c r="O559" i="14"/>
  <c r="Q559" i="14"/>
  <c r="V559" i="14"/>
  <c r="G565" i="14"/>
  <c r="M565" i="14" s="1"/>
  <c r="I565" i="14"/>
  <c r="K565" i="14"/>
  <c r="O565" i="14"/>
  <c r="Q565" i="14"/>
  <c r="V565" i="14"/>
  <c r="G571" i="14"/>
  <c r="I571" i="14"/>
  <c r="K571" i="14"/>
  <c r="M571" i="14"/>
  <c r="O571" i="14"/>
  <c r="Q571" i="14"/>
  <c r="V571" i="14"/>
  <c r="G577" i="14"/>
  <c r="M577" i="14" s="1"/>
  <c r="I577" i="14"/>
  <c r="K577" i="14"/>
  <c r="O577" i="14"/>
  <c r="Q577" i="14"/>
  <c r="V577" i="14"/>
  <c r="G579" i="14"/>
  <c r="I579" i="14"/>
  <c r="K579" i="14"/>
  <c r="M579" i="14"/>
  <c r="O579" i="14"/>
  <c r="Q579" i="14"/>
  <c r="V579" i="14"/>
  <c r="G581" i="14"/>
  <c r="M581" i="14" s="1"/>
  <c r="I581" i="14"/>
  <c r="K581" i="14"/>
  <c r="O581" i="14"/>
  <c r="Q581" i="14"/>
  <c r="V581" i="14"/>
  <c r="G583" i="14"/>
  <c r="I583" i="14"/>
  <c r="K583" i="14"/>
  <c r="M583" i="14"/>
  <c r="O583" i="14"/>
  <c r="Q583" i="14"/>
  <c r="V583" i="14"/>
  <c r="G586" i="14"/>
  <c r="M586" i="14" s="1"/>
  <c r="I586" i="14"/>
  <c r="K586" i="14"/>
  <c r="O586" i="14"/>
  <c r="Q586" i="14"/>
  <c r="V586" i="14"/>
  <c r="G588" i="14"/>
  <c r="M588" i="14" s="1"/>
  <c r="I588" i="14"/>
  <c r="K588" i="14"/>
  <c r="O588" i="14"/>
  <c r="Q588" i="14"/>
  <c r="V588" i="14"/>
  <c r="G590" i="14"/>
  <c r="M590" i="14" s="1"/>
  <c r="I590" i="14"/>
  <c r="K590" i="14"/>
  <c r="O590" i="14"/>
  <c r="Q590" i="14"/>
  <c r="V590" i="14"/>
  <c r="G592" i="14"/>
  <c r="M592" i="14" s="1"/>
  <c r="I592" i="14"/>
  <c r="K592" i="14"/>
  <c r="O592" i="14"/>
  <c r="Q592" i="14"/>
  <c r="V592" i="14"/>
  <c r="G595" i="14"/>
  <c r="M595" i="14" s="1"/>
  <c r="I595" i="14"/>
  <c r="K595" i="14"/>
  <c r="O595" i="14"/>
  <c r="Q595" i="14"/>
  <c r="V595" i="14"/>
  <c r="G599" i="14"/>
  <c r="M599" i="14" s="1"/>
  <c r="I599" i="14"/>
  <c r="K599" i="14"/>
  <c r="O599" i="14"/>
  <c r="Q599" i="14"/>
  <c r="V599" i="14"/>
  <c r="G604" i="14"/>
  <c r="M604" i="14" s="1"/>
  <c r="I604" i="14"/>
  <c r="K604" i="14"/>
  <c r="O604" i="14"/>
  <c r="Q604" i="14"/>
  <c r="V604" i="14"/>
  <c r="G609" i="14"/>
  <c r="M609" i="14" s="1"/>
  <c r="I609" i="14"/>
  <c r="K609" i="14"/>
  <c r="O609" i="14"/>
  <c r="Q609" i="14"/>
  <c r="V609" i="14"/>
  <c r="G612" i="14"/>
  <c r="I612" i="14"/>
  <c r="K612" i="14"/>
  <c r="M612" i="14"/>
  <c r="O612" i="14"/>
  <c r="Q612" i="14"/>
  <c r="V612" i="14"/>
  <c r="G615" i="14"/>
  <c r="M615" i="14" s="1"/>
  <c r="I615" i="14"/>
  <c r="K615" i="14"/>
  <c r="O615" i="14"/>
  <c r="Q615" i="14"/>
  <c r="V615" i="14"/>
  <c r="G620" i="14"/>
  <c r="M620" i="14" s="1"/>
  <c r="I620" i="14"/>
  <c r="I598" i="14" s="1"/>
  <c r="K620" i="14"/>
  <c r="O620" i="14"/>
  <c r="Q620" i="14"/>
  <c r="V620" i="14"/>
  <c r="G623" i="14"/>
  <c r="M623" i="14" s="1"/>
  <c r="I623" i="14"/>
  <c r="K623" i="14"/>
  <c r="O623" i="14"/>
  <c r="Q623" i="14"/>
  <c r="V623" i="14"/>
  <c r="G627" i="14"/>
  <c r="M627" i="14" s="1"/>
  <c r="I627" i="14"/>
  <c r="K627" i="14"/>
  <c r="K625" i="14" s="1"/>
  <c r="O627" i="14"/>
  <c r="Q627" i="14"/>
  <c r="Q625" i="14" s="1"/>
  <c r="V627" i="14"/>
  <c r="G630" i="14"/>
  <c r="I630" i="14"/>
  <c r="K630" i="14"/>
  <c r="O630" i="14"/>
  <c r="Q630" i="14"/>
  <c r="V630" i="14"/>
  <c r="G632" i="14"/>
  <c r="M632" i="14" s="1"/>
  <c r="I632" i="14"/>
  <c r="K632" i="14"/>
  <c r="O632" i="14"/>
  <c r="Q632" i="14"/>
  <c r="V632" i="14"/>
  <c r="G634" i="14"/>
  <c r="M634" i="14" s="1"/>
  <c r="I634" i="14"/>
  <c r="K634" i="14"/>
  <c r="O634" i="14"/>
  <c r="Q634" i="14"/>
  <c r="V634" i="14"/>
  <c r="G637" i="14"/>
  <c r="M637" i="14" s="1"/>
  <c r="I637" i="14"/>
  <c r="K637" i="14"/>
  <c r="O637" i="14"/>
  <c r="Q637" i="14"/>
  <c r="Q636" i="14" s="1"/>
  <c r="V637" i="14"/>
  <c r="G647" i="14"/>
  <c r="I647" i="14"/>
  <c r="K647" i="14"/>
  <c r="M647" i="14"/>
  <c r="O647" i="14"/>
  <c r="Q647" i="14"/>
  <c r="V647" i="14"/>
  <c r="G650" i="14"/>
  <c r="I650" i="14"/>
  <c r="K650" i="14"/>
  <c r="M650" i="14"/>
  <c r="O650" i="14"/>
  <c r="Q650" i="14"/>
  <c r="V650" i="14"/>
  <c r="G817" i="14"/>
  <c r="M817" i="14" s="1"/>
  <c r="I817" i="14"/>
  <c r="K817" i="14"/>
  <c r="O817" i="14"/>
  <c r="Q817" i="14"/>
  <c r="V817" i="14"/>
  <c r="G820" i="14"/>
  <c r="M820" i="14" s="1"/>
  <c r="I820" i="14"/>
  <c r="K820" i="14"/>
  <c r="O820" i="14"/>
  <c r="Q820" i="14"/>
  <c r="V820" i="14"/>
  <c r="G833" i="14"/>
  <c r="I833" i="14"/>
  <c r="K833" i="14"/>
  <c r="O833" i="14"/>
  <c r="Q833" i="14"/>
  <c r="V833" i="14"/>
  <c r="G889" i="14"/>
  <c r="I889" i="14"/>
  <c r="K889" i="14"/>
  <c r="M889" i="14"/>
  <c r="O889" i="14"/>
  <c r="Q889" i="14"/>
  <c r="V889" i="14"/>
  <c r="V636" i="14" s="1"/>
  <c r="G892" i="14"/>
  <c r="M892" i="14" s="1"/>
  <c r="I892" i="14"/>
  <c r="K892" i="14"/>
  <c r="O892" i="14"/>
  <c r="Q892" i="14"/>
  <c r="V892" i="14"/>
  <c r="G897" i="14"/>
  <c r="M897" i="14" s="1"/>
  <c r="I897" i="14"/>
  <c r="K897" i="14"/>
  <c r="O897" i="14"/>
  <c r="Q897" i="14"/>
  <c r="V897" i="14"/>
  <c r="G899" i="14"/>
  <c r="M899" i="14" s="1"/>
  <c r="I899" i="14"/>
  <c r="K899" i="14"/>
  <c r="O899" i="14"/>
  <c r="Q899" i="14"/>
  <c r="V899" i="14"/>
  <c r="G900" i="14"/>
  <c r="I900" i="14"/>
  <c r="K900" i="14"/>
  <c r="O900" i="14"/>
  <c r="Q900" i="14"/>
  <c r="V900" i="14"/>
  <c r="G911" i="14"/>
  <c r="M911" i="14" s="1"/>
  <c r="I911" i="14"/>
  <c r="K911" i="14"/>
  <c r="O911" i="14"/>
  <c r="Q911" i="14"/>
  <c r="V911" i="14"/>
  <c r="G916" i="14"/>
  <c r="I916" i="14"/>
  <c r="K916" i="14"/>
  <c r="M916" i="14"/>
  <c r="O916" i="14"/>
  <c r="Q916" i="14"/>
  <c r="V916" i="14"/>
  <c r="G923" i="14"/>
  <c r="I923" i="14"/>
  <c r="K923" i="14"/>
  <c r="M923" i="14"/>
  <c r="O923" i="14"/>
  <c r="Q923" i="14"/>
  <c r="V923" i="14"/>
  <c r="G927" i="14"/>
  <c r="M927" i="14" s="1"/>
  <c r="I927" i="14"/>
  <c r="K927" i="14"/>
  <c r="O927" i="14"/>
  <c r="Q927" i="14"/>
  <c r="V927" i="14"/>
  <c r="G930" i="14"/>
  <c r="M930" i="14" s="1"/>
  <c r="I930" i="14"/>
  <c r="K930" i="14"/>
  <c r="O930" i="14"/>
  <c r="Q930" i="14"/>
  <c r="V930" i="14"/>
  <c r="G933" i="14"/>
  <c r="M933" i="14" s="1"/>
  <c r="I933" i="14"/>
  <c r="K933" i="14"/>
  <c r="O933" i="14"/>
  <c r="Q933" i="14"/>
  <c r="V933" i="14"/>
  <c r="G937" i="14"/>
  <c r="I937" i="14"/>
  <c r="K937" i="14"/>
  <c r="M937" i="14"/>
  <c r="O937" i="14"/>
  <c r="Q937" i="14"/>
  <c r="V937" i="14"/>
  <c r="G942" i="14"/>
  <c r="M942" i="14" s="1"/>
  <c r="I942" i="14"/>
  <c r="K942" i="14"/>
  <c r="O942" i="14"/>
  <c r="Q942" i="14"/>
  <c r="V942" i="14"/>
  <c r="G947" i="14"/>
  <c r="M947" i="14" s="1"/>
  <c r="I947" i="14"/>
  <c r="K947" i="14"/>
  <c r="O947" i="14"/>
  <c r="Q947" i="14"/>
  <c r="V947" i="14"/>
  <c r="G955" i="14"/>
  <c r="M955" i="14" s="1"/>
  <c r="I955" i="14"/>
  <c r="K955" i="14"/>
  <c r="O955" i="14"/>
  <c r="Q955" i="14"/>
  <c r="V955" i="14"/>
  <c r="G958" i="14"/>
  <c r="M958" i="14" s="1"/>
  <c r="I958" i="14"/>
  <c r="K958" i="14"/>
  <c r="O958" i="14"/>
  <c r="Q958" i="14"/>
  <c r="V958" i="14"/>
  <c r="G961" i="14"/>
  <c r="M961" i="14" s="1"/>
  <c r="I961" i="14"/>
  <c r="K961" i="14"/>
  <c r="O961" i="14"/>
  <c r="Q961" i="14"/>
  <c r="V961" i="14"/>
  <c r="G966" i="14"/>
  <c r="I966" i="14"/>
  <c r="K966" i="14"/>
  <c r="M966" i="14"/>
  <c r="O966" i="14"/>
  <c r="Q966" i="14"/>
  <c r="V966" i="14"/>
  <c r="G995" i="14"/>
  <c r="I995" i="14"/>
  <c r="K995" i="14"/>
  <c r="M995" i="14"/>
  <c r="O995" i="14"/>
  <c r="Q995" i="14"/>
  <c r="V995" i="14"/>
  <c r="G1007" i="14"/>
  <c r="I1007" i="14"/>
  <c r="K1007" i="14"/>
  <c r="M1007" i="14"/>
  <c r="O1007" i="14"/>
  <c r="Q1007" i="14"/>
  <c r="V1007" i="14"/>
  <c r="G1043" i="14"/>
  <c r="M1043" i="14" s="1"/>
  <c r="I1043" i="14"/>
  <c r="K1043" i="14"/>
  <c r="O1043" i="14"/>
  <c r="Q1043" i="14"/>
  <c r="V1043" i="14"/>
  <c r="G1046" i="14"/>
  <c r="M1046" i="14" s="1"/>
  <c r="I1046" i="14"/>
  <c r="K1046" i="14"/>
  <c r="O1046" i="14"/>
  <c r="Q1046" i="14"/>
  <c r="V1046" i="14"/>
  <c r="G1049" i="14"/>
  <c r="M1049" i="14" s="1"/>
  <c r="I1049" i="14"/>
  <c r="K1049" i="14"/>
  <c r="O1049" i="14"/>
  <c r="Q1049" i="14"/>
  <c r="V1049" i="14"/>
  <c r="G1050" i="14"/>
  <c r="M1050" i="14" s="1"/>
  <c r="I1050" i="14"/>
  <c r="K1050" i="14"/>
  <c r="O1050" i="14"/>
  <c r="Q1050" i="14"/>
  <c r="V1050" i="14"/>
  <c r="G1051" i="14"/>
  <c r="M1051" i="14" s="1"/>
  <c r="I1051" i="14"/>
  <c r="K1051" i="14"/>
  <c r="O1051" i="14"/>
  <c r="Q1051" i="14"/>
  <c r="V1051" i="14"/>
  <c r="G1055" i="14"/>
  <c r="I1055" i="14"/>
  <c r="K1055" i="14"/>
  <c r="M1055" i="14"/>
  <c r="O1055" i="14"/>
  <c r="Q1055" i="14"/>
  <c r="V1055" i="14"/>
  <c r="G1060" i="14"/>
  <c r="M1060" i="14" s="1"/>
  <c r="I1060" i="14"/>
  <c r="K1060" i="14"/>
  <c r="O1060" i="14"/>
  <c r="Q1060" i="14"/>
  <c r="V1060" i="14"/>
  <c r="G1063" i="14"/>
  <c r="I1063" i="14"/>
  <c r="K1063" i="14"/>
  <c r="O1063" i="14"/>
  <c r="Q1063" i="14"/>
  <c r="V1063" i="14"/>
  <c r="G1066" i="14"/>
  <c r="I1066" i="14"/>
  <c r="K1066" i="14"/>
  <c r="M1066" i="14"/>
  <c r="O1066" i="14"/>
  <c r="Q1066" i="14"/>
  <c r="V1066" i="14"/>
  <c r="G1071" i="14"/>
  <c r="I1071" i="14"/>
  <c r="K1071" i="14"/>
  <c r="M1071" i="14"/>
  <c r="O1071" i="14"/>
  <c r="Q1071" i="14"/>
  <c r="V1071" i="14"/>
  <c r="G1074" i="14"/>
  <c r="M1074" i="14" s="1"/>
  <c r="I1074" i="14"/>
  <c r="K1074" i="14"/>
  <c r="O1074" i="14"/>
  <c r="Q1074" i="14"/>
  <c r="V1074" i="14"/>
  <c r="G1077" i="14"/>
  <c r="M1077" i="14" s="1"/>
  <c r="I1077" i="14"/>
  <c r="K1077" i="14"/>
  <c r="O1077" i="14"/>
  <c r="Q1077" i="14"/>
  <c r="V1077" i="14"/>
  <c r="G1079" i="14"/>
  <c r="M1079" i="14" s="1"/>
  <c r="I1079" i="14"/>
  <c r="K1079" i="14"/>
  <c r="O1079" i="14"/>
  <c r="Q1079" i="14"/>
  <c r="V1079" i="14"/>
  <c r="G1082" i="14"/>
  <c r="M1082" i="14" s="1"/>
  <c r="I1082" i="14"/>
  <c r="K1082" i="14"/>
  <c r="O1082" i="14"/>
  <c r="Q1082" i="14"/>
  <c r="V1082" i="14"/>
  <c r="G1084" i="14"/>
  <c r="M1084" i="14" s="1"/>
  <c r="I1084" i="14"/>
  <c r="K1084" i="14"/>
  <c r="O1084" i="14"/>
  <c r="Q1084" i="14"/>
  <c r="V1084" i="14"/>
  <c r="G1086" i="14"/>
  <c r="I1086" i="14"/>
  <c r="K1086" i="14"/>
  <c r="M1086" i="14"/>
  <c r="O1086" i="14"/>
  <c r="Q1086" i="14"/>
  <c r="V1086" i="14"/>
  <c r="G1091" i="14"/>
  <c r="I1091" i="14"/>
  <c r="K1091" i="14"/>
  <c r="M1091" i="14"/>
  <c r="O1091" i="14"/>
  <c r="Q1091" i="14"/>
  <c r="V1091" i="14"/>
  <c r="G1093" i="14"/>
  <c r="M1093" i="14" s="1"/>
  <c r="I1093" i="14"/>
  <c r="K1093" i="14"/>
  <c r="O1093" i="14"/>
  <c r="Q1093" i="14"/>
  <c r="V1093" i="14"/>
  <c r="G1099" i="14"/>
  <c r="I1099" i="14"/>
  <c r="K1099" i="14"/>
  <c r="M1099" i="14"/>
  <c r="O1099" i="14"/>
  <c r="Q1099" i="14"/>
  <c r="V1099" i="14"/>
  <c r="G1104" i="14"/>
  <c r="M1104" i="14" s="1"/>
  <c r="I1104" i="14"/>
  <c r="K1104" i="14"/>
  <c r="O1104" i="14"/>
  <c r="Q1104" i="14"/>
  <c r="V1104" i="14"/>
  <c r="G1107" i="14"/>
  <c r="I1107" i="14"/>
  <c r="K1107" i="14"/>
  <c r="M1107" i="14"/>
  <c r="O1107" i="14"/>
  <c r="Q1107" i="14"/>
  <c r="V1107" i="14"/>
  <c r="G1109" i="14"/>
  <c r="M1109" i="14" s="1"/>
  <c r="I1109" i="14"/>
  <c r="K1109" i="14"/>
  <c r="O1109" i="14"/>
  <c r="Q1109" i="14"/>
  <c r="V1109" i="14"/>
  <c r="G1115" i="14"/>
  <c r="M1115" i="14" s="1"/>
  <c r="I1115" i="14"/>
  <c r="K1115" i="14"/>
  <c r="O1115" i="14"/>
  <c r="Q1115" i="14"/>
  <c r="V1115" i="14"/>
  <c r="G1122" i="14"/>
  <c r="M1122" i="14" s="1"/>
  <c r="I1122" i="14"/>
  <c r="K1122" i="14"/>
  <c r="O1122" i="14"/>
  <c r="Q1122" i="14"/>
  <c r="V1122" i="14"/>
  <c r="G1145" i="14"/>
  <c r="I1145" i="14"/>
  <c r="K1145" i="14"/>
  <c r="M1145" i="14"/>
  <c r="O1145" i="14"/>
  <c r="Q1145" i="14"/>
  <c r="V1145" i="14"/>
  <c r="G1148" i="14"/>
  <c r="M1148" i="14" s="1"/>
  <c r="I1148" i="14"/>
  <c r="K1148" i="14"/>
  <c r="O1148" i="14"/>
  <c r="Q1148" i="14"/>
  <c r="V1148" i="14"/>
  <c r="G1150" i="14"/>
  <c r="M1150" i="14" s="1"/>
  <c r="I1150" i="14"/>
  <c r="K1150" i="14"/>
  <c r="O1150" i="14"/>
  <c r="Q1150" i="14"/>
  <c r="V1150" i="14"/>
  <c r="G1152" i="14"/>
  <c r="I1152" i="14"/>
  <c r="K1152" i="14"/>
  <c r="M1152" i="14"/>
  <c r="O1152" i="14"/>
  <c r="Q1152" i="14"/>
  <c r="V1152" i="14"/>
  <c r="G1154" i="14"/>
  <c r="M1154" i="14" s="1"/>
  <c r="I1154" i="14"/>
  <c r="K1154" i="14"/>
  <c r="O1154" i="14"/>
  <c r="Q1154" i="14"/>
  <c r="V1154" i="14"/>
  <c r="G1157" i="14"/>
  <c r="M1157" i="14" s="1"/>
  <c r="I1157" i="14"/>
  <c r="K1157" i="14"/>
  <c r="O1157" i="14"/>
  <c r="Q1157" i="14"/>
  <c r="V1157" i="14"/>
  <c r="G1159" i="14"/>
  <c r="M1159" i="14" s="1"/>
  <c r="I1159" i="14"/>
  <c r="K1159" i="14"/>
  <c r="O1159" i="14"/>
  <c r="Q1159" i="14"/>
  <c r="V1159" i="14"/>
  <c r="G1163" i="14"/>
  <c r="I1163" i="14"/>
  <c r="K1163" i="14"/>
  <c r="M1163" i="14"/>
  <c r="O1163" i="14"/>
  <c r="Q1163" i="14"/>
  <c r="V1163" i="14"/>
  <c r="G1165" i="14"/>
  <c r="I1165" i="14"/>
  <c r="K1165" i="14"/>
  <c r="M1165" i="14"/>
  <c r="O1165" i="14"/>
  <c r="Q1165" i="14"/>
  <c r="V1165" i="14"/>
  <c r="G1167" i="14"/>
  <c r="I1167" i="14"/>
  <c r="K1167" i="14"/>
  <c r="M1167" i="14"/>
  <c r="O1167" i="14"/>
  <c r="Q1167" i="14"/>
  <c r="V1167" i="14"/>
  <c r="G1169" i="14"/>
  <c r="M1169" i="14" s="1"/>
  <c r="I1169" i="14"/>
  <c r="K1169" i="14"/>
  <c r="O1169" i="14"/>
  <c r="Q1169" i="14"/>
  <c r="V1169" i="14"/>
  <c r="G1171" i="14"/>
  <c r="I1171" i="14"/>
  <c r="K1171" i="14"/>
  <c r="O1171" i="14"/>
  <c r="Q1171" i="14"/>
  <c r="V1171" i="14"/>
  <c r="G1173" i="14"/>
  <c r="M1173" i="14" s="1"/>
  <c r="I1173" i="14"/>
  <c r="K1173" i="14"/>
  <c r="O1173" i="14"/>
  <c r="Q1173" i="14"/>
  <c r="V1173" i="14"/>
  <c r="G1175" i="14"/>
  <c r="M1175" i="14" s="1"/>
  <c r="I1175" i="14"/>
  <c r="K1175" i="14"/>
  <c r="O1175" i="14"/>
  <c r="Q1175" i="14"/>
  <c r="V1175" i="14"/>
  <c r="G1177" i="14"/>
  <c r="M1177" i="14" s="1"/>
  <c r="I1177" i="14"/>
  <c r="K1177" i="14"/>
  <c r="O1177" i="14"/>
  <c r="Q1177" i="14"/>
  <c r="V1177" i="14"/>
  <c r="G1179" i="14"/>
  <c r="M1179" i="14" s="1"/>
  <c r="I1179" i="14"/>
  <c r="K1179" i="14"/>
  <c r="O1179" i="14"/>
  <c r="Q1179" i="14"/>
  <c r="V1179" i="14"/>
  <c r="G1181" i="14"/>
  <c r="M1181" i="14" s="1"/>
  <c r="I1181" i="14"/>
  <c r="K1181" i="14"/>
  <c r="O1181" i="14"/>
  <c r="Q1181" i="14"/>
  <c r="V1181" i="14"/>
  <c r="G1183" i="14"/>
  <c r="M1183" i="14" s="1"/>
  <c r="I1183" i="14"/>
  <c r="K1183" i="14"/>
  <c r="O1183" i="14"/>
  <c r="Q1183" i="14"/>
  <c r="V1183" i="14"/>
  <c r="G1185" i="14"/>
  <c r="M1185" i="14" s="1"/>
  <c r="I1185" i="14"/>
  <c r="K1185" i="14"/>
  <c r="O1185" i="14"/>
  <c r="Q1185" i="14"/>
  <c r="V1185" i="14"/>
  <c r="G1187" i="14"/>
  <c r="M1187" i="14" s="1"/>
  <c r="I1187" i="14"/>
  <c r="K1187" i="14"/>
  <c r="O1187" i="14"/>
  <c r="Q1187" i="14"/>
  <c r="V1187" i="14"/>
  <c r="G1189" i="14"/>
  <c r="M1189" i="14" s="1"/>
  <c r="I1189" i="14"/>
  <c r="K1189" i="14"/>
  <c r="O1189" i="14"/>
  <c r="Q1189" i="14"/>
  <c r="V1189" i="14"/>
  <c r="G1191" i="14"/>
  <c r="I1191" i="14"/>
  <c r="K1191" i="14"/>
  <c r="M1191" i="14"/>
  <c r="O1191" i="14"/>
  <c r="Q1191" i="14"/>
  <c r="V1191" i="14"/>
  <c r="G1193" i="14"/>
  <c r="M1193" i="14" s="1"/>
  <c r="I1193" i="14"/>
  <c r="K1193" i="14"/>
  <c r="O1193" i="14"/>
  <c r="Q1193" i="14"/>
  <c r="V1193" i="14"/>
  <c r="G1195" i="14"/>
  <c r="M1195" i="14" s="1"/>
  <c r="I1195" i="14"/>
  <c r="K1195" i="14"/>
  <c r="O1195" i="14"/>
  <c r="Q1195" i="14"/>
  <c r="V1195" i="14"/>
  <c r="G1197" i="14"/>
  <c r="M1197" i="14" s="1"/>
  <c r="I1197" i="14"/>
  <c r="K1197" i="14"/>
  <c r="O1197" i="14"/>
  <c r="Q1197" i="14"/>
  <c r="V1197" i="14"/>
  <c r="G1199" i="14"/>
  <c r="I1199" i="14"/>
  <c r="K1199" i="14"/>
  <c r="M1199" i="14"/>
  <c r="O1199" i="14"/>
  <c r="Q1199" i="14"/>
  <c r="V1199" i="14"/>
  <c r="G1201" i="14"/>
  <c r="M1201" i="14" s="1"/>
  <c r="I1201" i="14"/>
  <c r="K1201" i="14"/>
  <c r="O1201" i="14"/>
  <c r="Q1201" i="14"/>
  <c r="V1201" i="14"/>
  <c r="G1203" i="14"/>
  <c r="M1203" i="14" s="1"/>
  <c r="I1203" i="14"/>
  <c r="K1203" i="14"/>
  <c r="O1203" i="14"/>
  <c r="Q1203" i="14"/>
  <c r="V1203" i="14"/>
  <c r="G1205" i="14"/>
  <c r="M1205" i="14" s="1"/>
  <c r="I1205" i="14"/>
  <c r="K1205" i="14"/>
  <c r="O1205" i="14"/>
  <c r="Q1205" i="14"/>
  <c r="V1205" i="14"/>
  <c r="G1207" i="14"/>
  <c r="M1207" i="14" s="1"/>
  <c r="I1207" i="14"/>
  <c r="K1207" i="14"/>
  <c r="O1207" i="14"/>
  <c r="Q1207" i="14"/>
  <c r="V1207" i="14"/>
  <c r="G1209" i="14"/>
  <c r="M1209" i="14" s="1"/>
  <c r="I1209" i="14"/>
  <c r="K1209" i="14"/>
  <c r="O1209" i="14"/>
  <c r="Q1209" i="14"/>
  <c r="V1209" i="14"/>
  <c r="G1211" i="14"/>
  <c r="M1211" i="14" s="1"/>
  <c r="I1211" i="14"/>
  <c r="K1211" i="14"/>
  <c r="O1211" i="14"/>
  <c r="Q1211" i="14"/>
  <c r="V1211" i="14"/>
  <c r="G1213" i="14"/>
  <c r="M1213" i="14" s="1"/>
  <c r="I1213" i="14"/>
  <c r="K1213" i="14"/>
  <c r="O1213" i="14"/>
  <c r="Q1213" i="14"/>
  <c r="V1213" i="14"/>
  <c r="G1215" i="14"/>
  <c r="I1215" i="14"/>
  <c r="K1215" i="14"/>
  <c r="M1215" i="14"/>
  <c r="O1215" i="14"/>
  <c r="Q1215" i="14"/>
  <c r="V1215" i="14"/>
  <c r="G1217" i="14"/>
  <c r="M1217" i="14" s="1"/>
  <c r="I1217" i="14"/>
  <c r="K1217" i="14"/>
  <c r="O1217" i="14"/>
  <c r="Q1217" i="14"/>
  <c r="V1217" i="14"/>
  <c r="G1219" i="14"/>
  <c r="M1219" i="14" s="1"/>
  <c r="I1219" i="14"/>
  <c r="K1219" i="14"/>
  <c r="O1219" i="14"/>
  <c r="Q1219" i="14"/>
  <c r="V1219" i="14"/>
  <c r="G1221" i="14"/>
  <c r="M1221" i="14" s="1"/>
  <c r="I1221" i="14"/>
  <c r="K1221" i="14"/>
  <c r="O1221" i="14"/>
  <c r="Q1221" i="14"/>
  <c r="V1221" i="14"/>
  <c r="G1223" i="14"/>
  <c r="I1223" i="14"/>
  <c r="K1223" i="14"/>
  <c r="M1223" i="14"/>
  <c r="O1223" i="14"/>
  <c r="Q1223" i="14"/>
  <c r="V1223" i="14"/>
  <c r="G1225" i="14"/>
  <c r="M1225" i="14" s="1"/>
  <c r="I1225" i="14"/>
  <c r="K1225" i="14"/>
  <c r="O1225" i="14"/>
  <c r="Q1225" i="14"/>
  <c r="V1225" i="14"/>
  <c r="G1227" i="14"/>
  <c r="M1227" i="14" s="1"/>
  <c r="I1227" i="14"/>
  <c r="K1227" i="14"/>
  <c r="O1227" i="14"/>
  <c r="Q1227" i="14"/>
  <c r="V1227" i="14"/>
  <c r="G1229" i="14"/>
  <c r="M1229" i="14" s="1"/>
  <c r="I1229" i="14"/>
  <c r="K1229" i="14"/>
  <c r="O1229" i="14"/>
  <c r="Q1229" i="14"/>
  <c r="V1229" i="14"/>
  <c r="G1233" i="14"/>
  <c r="M1233" i="14" s="1"/>
  <c r="I1233" i="14"/>
  <c r="K1233" i="14"/>
  <c r="O1233" i="14"/>
  <c r="Q1233" i="14"/>
  <c r="V1233" i="14"/>
  <c r="G1235" i="14"/>
  <c r="M1235" i="14" s="1"/>
  <c r="I1235" i="14"/>
  <c r="K1235" i="14"/>
  <c r="O1235" i="14"/>
  <c r="Q1235" i="14"/>
  <c r="V1235" i="14"/>
  <c r="G1237" i="14"/>
  <c r="M1237" i="14" s="1"/>
  <c r="I1237" i="14"/>
  <c r="K1237" i="14"/>
  <c r="O1237" i="14"/>
  <c r="Q1237" i="14"/>
  <c r="V1237" i="14"/>
  <c r="G1239" i="14"/>
  <c r="M1239" i="14" s="1"/>
  <c r="I1239" i="14"/>
  <c r="K1239" i="14"/>
  <c r="O1239" i="14"/>
  <c r="Q1239" i="14"/>
  <c r="V1239" i="14"/>
  <c r="G1241" i="14"/>
  <c r="M1241" i="14" s="1"/>
  <c r="I1241" i="14"/>
  <c r="K1241" i="14"/>
  <c r="O1241" i="14"/>
  <c r="Q1241" i="14"/>
  <c r="V1241" i="14"/>
  <c r="G1243" i="14"/>
  <c r="I1243" i="14"/>
  <c r="K1243" i="14"/>
  <c r="M1243" i="14"/>
  <c r="O1243" i="14"/>
  <c r="Q1243" i="14"/>
  <c r="V1243" i="14"/>
  <c r="G1249" i="14"/>
  <c r="M1249" i="14" s="1"/>
  <c r="I1249" i="14"/>
  <c r="K1249" i="14"/>
  <c r="O1249" i="14"/>
  <c r="Q1249" i="14"/>
  <c r="V1249" i="14"/>
  <c r="G1261" i="14"/>
  <c r="I1261" i="14"/>
  <c r="K1261" i="14"/>
  <c r="O1261" i="14"/>
  <c r="Q1261" i="14"/>
  <c r="V1261" i="14"/>
  <c r="G1264" i="14"/>
  <c r="M1264" i="14" s="1"/>
  <c r="I1264" i="14"/>
  <c r="K1264" i="14"/>
  <c r="O1264" i="14"/>
  <c r="Q1264" i="14"/>
  <c r="V1264" i="14"/>
  <c r="G1266" i="14"/>
  <c r="M1266" i="14" s="1"/>
  <c r="I1266" i="14"/>
  <c r="K1266" i="14"/>
  <c r="O1266" i="14"/>
  <c r="Q1266" i="14"/>
  <c r="V1266" i="14"/>
  <c r="G1268" i="14"/>
  <c r="M1268" i="14" s="1"/>
  <c r="I1268" i="14"/>
  <c r="K1268" i="14"/>
  <c r="O1268" i="14"/>
  <c r="Q1268" i="14"/>
  <c r="V1268" i="14"/>
  <c r="G1270" i="14"/>
  <c r="M1270" i="14" s="1"/>
  <c r="I1270" i="14"/>
  <c r="K1270" i="14"/>
  <c r="O1270" i="14"/>
  <c r="Q1270" i="14"/>
  <c r="V1270" i="14"/>
  <c r="G1272" i="14"/>
  <c r="I1272" i="14"/>
  <c r="K1272" i="14"/>
  <c r="M1272" i="14"/>
  <c r="O1272" i="14"/>
  <c r="Q1272" i="14"/>
  <c r="V1272" i="14"/>
  <c r="G1275" i="14"/>
  <c r="M1275" i="14" s="1"/>
  <c r="I1275" i="14"/>
  <c r="K1275" i="14"/>
  <c r="O1275" i="14"/>
  <c r="Q1275" i="14"/>
  <c r="V1275" i="14"/>
  <c r="G1277" i="14"/>
  <c r="I1277" i="14"/>
  <c r="K1277" i="14"/>
  <c r="M1277" i="14"/>
  <c r="O1277" i="14"/>
  <c r="Q1277" i="14"/>
  <c r="V1277" i="14"/>
  <c r="G1280" i="14"/>
  <c r="M1280" i="14" s="1"/>
  <c r="I1280" i="14"/>
  <c r="K1280" i="14"/>
  <c r="O1280" i="14"/>
  <c r="Q1280" i="14"/>
  <c r="V1280" i="14"/>
  <c r="G1282" i="14"/>
  <c r="I1282" i="14"/>
  <c r="K1282" i="14"/>
  <c r="M1282" i="14"/>
  <c r="O1282" i="14"/>
  <c r="Q1282" i="14"/>
  <c r="V1282" i="14"/>
  <c r="O1284" i="14"/>
  <c r="G1285" i="14"/>
  <c r="M1285" i="14" s="1"/>
  <c r="I1285" i="14"/>
  <c r="I1284" i="14" s="1"/>
  <c r="K1285" i="14"/>
  <c r="O1285" i="14"/>
  <c r="Q1285" i="14"/>
  <c r="V1285" i="14"/>
  <c r="G1287" i="14"/>
  <c r="G1284" i="14" s="1"/>
  <c r="I231" i="1" s="1"/>
  <c r="I1287" i="14"/>
  <c r="K1287" i="14"/>
  <c r="K1284" i="14" s="1"/>
  <c r="O1287" i="14"/>
  <c r="Q1287" i="14"/>
  <c r="V1287" i="14"/>
  <c r="G1290" i="14"/>
  <c r="I1290" i="14"/>
  <c r="K1290" i="14"/>
  <c r="O1290" i="14"/>
  <c r="Q1290" i="14"/>
  <c r="V1290" i="14"/>
  <c r="G1293" i="14"/>
  <c r="M1293" i="14" s="1"/>
  <c r="I1293" i="14"/>
  <c r="K1293" i="14"/>
  <c r="O1293" i="14"/>
  <c r="Q1293" i="14"/>
  <c r="V1293" i="14"/>
  <c r="G1296" i="14"/>
  <c r="M1296" i="14" s="1"/>
  <c r="I1296" i="14"/>
  <c r="K1296" i="14"/>
  <c r="O1296" i="14"/>
  <c r="Q1296" i="14"/>
  <c r="V1296" i="14"/>
  <c r="G1299" i="14"/>
  <c r="I1299" i="14"/>
  <c r="K1299" i="14"/>
  <c r="M1299" i="14"/>
  <c r="O1299" i="14"/>
  <c r="Q1299" i="14"/>
  <c r="V1299" i="14"/>
  <c r="G1301" i="14"/>
  <c r="M1301" i="14" s="1"/>
  <c r="I1301" i="14"/>
  <c r="K1301" i="14"/>
  <c r="O1301" i="14"/>
  <c r="Q1301" i="14"/>
  <c r="V1301" i="14"/>
  <c r="G1304" i="14"/>
  <c r="I1304" i="14"/>
  <c r="K1304" i="14"/>
  <c r="M1304" i="14"/>
  <c r="O1304" i="14"/>
  <c r="Q1304" i="14"/>
  <c r="V1304" i="14"/>
  <c r="G1306" i="14"/>
  <c r="M1306" i="14" s="1"/>
  <c r="I1306" i="14"/>
  <c r="K1306" i="14"/>
  <c r="O1306" i="14"/>
  <c r="Q1306" i="14"/>
  <c r="V1306" i="14"/>
  <c r="G1309" i="14"/>
  <c r="I1309" i="14"/>
  <c r="K1309" i="14"/>
  <c r="M1309" i="14"/>
  <c r="O1309" i="14"/>
  <c r="Q1309" i="14"/>
  <c r="V1309" i="14"/>
  <c r="G1312" i="14"/>
  <c r="M1312" i="14" s="1"/>
  <c r="I1312" i="14"/>
  <c r="K1312" i="14"/>
  <c r="O1312" i="14"/>
  <c r="Q1312" i="14"/>
  <c r="V1312" i="14"/>
  <c r="G1315" i="14"/>
  <c r="M1315" i="14" s="1"/>
  <c r="I1315" i="14"/>
  <c r="K1315" i="14"/>
  <c r="O1315" i="14"/>
  <c r="Q1315" i="14"/>
  <c r="V1315" i="14"/>
  <c r="G1318" i="14"/>
  <c r="M1318" i="14" s="1"/>
  <c r="I1318" i="14"/>
  <c r="K1318" i="14"/>
  <c r="O1318" i="14"/>
  <c r="Q1318" i="14"/>
  <c r="V1318" i="14"/>
  <c r="G1320" i="14"/>
  <c r="M1320" i="14" s="1"/>
  <c r="I1320" i="14"/>
  <c r="K1320" i="14"/>
  <c r="O1320" i="14"/>
  <c r="Q1320" i="14"/>
  <c r="V1320" i="14"/>
  <c r="G1323" i="14"/>
  <c r="M1323" i="14" s="1"/>
  <c r="I1323" i="14"/>
  <c r="K1323" i="14"/>
  <c r="O1323" i="14"/>
  <c r="Q1323" i="14"/>
  <c r="V1323" i="14"/>
  <c r="G1325" i="14"/>
  <c r="M1325" i="14" s="1"/>
  <c r="I1325" i="14"/>
  <c r="K1325" i="14"/>
  <c r="O1325" i="14"/>
  <c r="Q1325" i="14"/>
  <c r="V1325" i="14"/>
  <c r="G1335" i="14"/>
  <c r="M1335" i="14" s="1"/>
  <c r="I1335" i="14"/>
  <c r="K1335" i="14"/>
  <c r="O1335" i="14"/>
  <c r="Q1335" i="14"/>
  <c r="V1335" i="14"/>
  <c r="G1342" i="14"/>
  <c r="I1342" i="14"/>
  <c r="K1342" i="14"/>
  <c r="M1342" i="14"/>
  <c r="O1342" i="14"/>
  <c r="Q1342" i="14"/>
  <c r="V1342" i="14"/>
  <c r="G1344" i="14"/>
  <c r="M1344" i="14" s="1"/>
  <c r="I1344" i="14"/>
  <c r="K1344" i="14"/>
  <c r="O1344" i="14"/>
  <c r="Q1344" i="14"/>
  <c r="V1344" i="14"/>
  <c r="G1346" i="14"/>
  <c r="I1346" i="14"/>
  <c r="K1346" i="14"/>
  <c r="M1346" i="14"/>
  <c r="O1346" i="14"/>
  <c r="Q1346" i="14"/>
  <c r="V1346" i="14"/>
  <c r="G1352" i="14"/>
  <c r="M1352" i="14" s="1"/>
  <c r="I1352" i="14"/>
  <c r="K1352" i="14"/>
  <c r="O1352" i="14"/>
  <c r="Q1352" i="14"/>
  <c r="V1352" i="14"/>
  <c r="G1355" i="14"/>
  <c r="I1355" i="14"/>
  <c r="K1355" i="14"/>
  <c r="M1355" i="14"/>
  <c r="O1355" i="14"/>
  <c r="Q1355" i="14"/>
  <c r="V1355" i="14"/>
  <c r="G1357" i="14"/>
  <c r="M1357" i="14" s="1"/>
  <c r="I1357" i="14"/>
  <c r="K1357" i="14"/>
  <c r="O1357" i="14"/>
  <c r="Q1357" i="14"/>
  <c r="V1357" i="14"/>
  <c r="G1359" i="14"/>
  <c r="I1359" i="14"/>
  <c r="K1359" i="14"/>
  <c r="M1359" i="14"/>
  <c r="O1359" i="14"/>
  <c r="Q1359" i="14"/>
  <c r="V1359" i="14"/>
  <c r="G1361" i="14"/>
  <c r="M1361" i="14" s="1"/>
  <c r="I1361" i="14"/>
  <c r="K1361" i="14"/>
  <c r="O1361" i="14"/>
  <c r="Q1361" i="14"/>
  <c r="V1361" i="14"/>
  <c r="I1363" i="14"/>
  <c r="G1364" i="14"/>
  <c r="I1364" i="14"/>
  <c r="K1364" i="14"/>
  <c r="K1363" i="14" s="1"/>
  <c r="O1364" i="14"/>
  <c r="Q1364" i="14"/>
  <c r="V1364" i="14"/>
  <c r="G1368" i="14"/>
  <c r="M1368" i="14" s="1"/>
  <c r="I1368" i="14"/>
  <c r="K1368" i="14"/>
  <c r="O1368" i="14"/>
  <c r="Q1368" i="14"/>
  <c r="V1368" i="14"/>
  <c r="G1370" i="14"/>
  <c r="I1370" i="14"/>
  <c r="K1370" i="14"/>
  <c r="M1370" i="14"/>
  <c r="O1370" i="14"/>
  <c r="Q1370" i="14"/>
  <c r="V1370" i="14"/>
  <c r="G1372" i="14"/>
  <c r="I1372" i="14"/>
  <c r="K1372" i="14"/>
  <c r="M1372" i="14"/>
  <c r="O1372" i="14"/>
  <c r="Q1372" i="14"/>
  <c r="V1372" i="14"/>
  <c r="G1375" i="14"/>
  <c r="M1375" i="14" s="1"/>
  <c r="I1375" i="14"/>
  <c r="K1375" i="14"/>
  <c r="K1374" i="14" s="1"/>
  <c r="O1375" i="14"/>
  <c r="Q1375" i="14"/>
  <c r="V1375" i="14"/>
  <c r="G1378" i="14"/>
  <c r="I1378" i="14"/>
  <c r="K1378" i="14"/>
  <c r="O1378" i="14"/>
  <c r="Q1378" i="14"/>
  <c r="V1378" i="14"/>
  <c r="G1383" i="14"/>
  <c r="M1383" i="14" s="1"/>
  <c r="I1383" i="14"/>
  <c r="K1383" i="14"/>
  <c r="O1383" i="14"/>
  <c r="Q1383" i="14"/>
  <c r="V1383" i="14"/>
  <c r="G1387" i="14"/>
  <c r="M1387" i="14" s="1"/>
  <c r="I1387" i="14"/>
  <c r="K1387" i="14"/>
  <c r="O1387" i="14"/>
  <c r="Q1387" i="14"/>
  <c r="V1387" i="14"/>
  <c r="G1391" i="14"/>
  <c r="M1391" i="14" s="1"/>
  <c r="I1391" i="14"/>
  <c r="K1391" i="14"/>
  <c r="O1391" i="14"/>
  <c r="Q1391" i="14"/>
  <c r="V1391" i="14"/>
  <c r="G1395" i="14"/>
  <c r="K1395" i="14"/>
  <c r="V1395" i="14"/>
  <c r="G1396" i="14"/>
  <c r="M1396" i="14" s="1"/>
  <c r="M1395" i="14" s="1"/>
  <c r="I1396" i="14"/>
  <c r="I1395" i="14" s="1"/>
  <c r="K1396" i="14"/>
  <c r="O1396" i="14"/>
  <c r="O1395" i="14" s="1"/>
  <c r="Q1396" i="14"/>
  <c r="Q1395" i="14" s="1"/>
  <c r="V1396" i="14"/>
  <c r="G1408" i="14"/>
  <c r="M1408" i="14" s="1"/>
  <c r="I1408" i="14"/>
  <c r="K1408" i="14"/>
  <c r="O1408" i="14"/>
  <c r="Q1408" i="14"/>
  <c r="V1408" i="14"/>
  <c r="G1412" i="14"/>
  <c r="M1412" i="14" s="1"/>
  <c r="I1412" i="14"/>
  <c r="K1412" i="14"/>
  <c r="O1412" i="14"/>
  <c r="Q1412" i="14"/>
  <c r="V1412" i="14"/>
  <c r="G1415" i="14"/>
  <c r="I1415" i="14"/>
  <c r="K1415" i="14"/>
  <c r="M1415" i="14"/>
  <c r="O1415" i="14"/>
  <c r="Q1415" i="14"/>
  <c r="V1415" i="14"/>
  <c r="G1422" i="14"/>
  <c r="M1422" i="14" s="1"/>
  <c r="I1422" i="14"/>
  <c r="K1422" i="14"/>
  <c r="O1422" i="14"/>
  <c r="Q1422" i="14"/>
  <c r="V1422" i="14"/>
  <c r="G1424" i="14"/>
  <c r="M1424" i="14" s="1"/>
  <c r="I1424" i="14"/>
  <c r="K1424" i="14"/>
  <c r="O1424" i="14"/>
  <c r="Q1424" i="14"/>
  <c r="V1424" i="14"/>
  <c r="G1426" i="14"/>
  <c r="M1426" i="14" s="1"/>
  <c r="I1426" i="14"/>
  <c r="K1426" i="14"/>
  <c r="O1426" i="14"/>
  <c r="Q1426" i="14"/>
  <c r="V1426" i="14"/>
  <c r="G1428" i="14"/>
  <c r="I1428" i="14"/>
  <c r="K1428" i="14"/>
  <c r="M1428" i="14"/>
  <c r="O1428" i="14"/>
  <c r="Q1428" i="14"/>
  <c r="V1428" i="14"/>
  <c r="G1430" i="14"/>
  <c r="I1430" i="14"/>
  <c r="K1430" i="14"/>
  <c r="M1430" i="14"/>
  <c r="O1430" i="14"/>
  <c r="Q1430" i="14"/>
  <c r="V1430" i="14"/>
  <c r="G1432" i="14"/>
  <c r="M1432" i="14" s="1"/>
  <c r="I1432" i="14"/>
  <c r="K1432" i="14"/>
  <c r="O1432" i="14"/>
  <c r="Q1432" i="14"/>
  <c r="V1432" i="14"/>
  <c r="G1438" i="14"/>
  <c r="M1438" i="14" s="1"/>
  <c r="I1438" i="14"/>
  <c r="K1438" i="14"/>
  <c r="O1438" i="14"/>
  <c r="Q1438" i="14"/>
  <c r="V1438" i="14"/>
  <c r="G1441" i="14"/>
  <c r="M1441" i="14" s="1"/>
  <c r="I1441" i="14"/>
  <c r="K1441" i="14"/>
  <c r="O1441" i="14"/>
  <c r="Q1441" i="14"/>
  <c r="V1441" i="14"/>
  <c r="G1443" i="14"/>
  <c r="M1443" i="14" s="1"/>
  <c r="I1443" i="14"/>
  <c r="K1443" i="14"/>
  <c r="O1443" i="14"/>
  <c r="Q1443" i="14"/>
  <c r="V1443" i="14"/>
  <c r="G1445" i="14"/>
  <c r="I1445" i="14"/>
  <c r="K1445" i="14"/>
  <c r="M1445" i="14"/>
  <c r="O1445" i="14"/>
  <c r="Q1445" i="14"/>
  <c r="V1445" i="14"/>
  <c r="G1465" i="14"/>
  <c r="I1465" i="14"/>
  <c r="K1465" i="14"/>
  <c r="M1465" i="14"/>
  <c r="O1465" i="14"/>
  <c r="Q1465" i="14"/>
  <c r="V1465" i="14"/>
  <c r="G1467" i="14"/>
  <c r="I1467" i="14"/>
  <c r="K1467" i="14"/>
  <c r="M1467" i="14"/>
  <c r="O1467" i="14"/>
  <c r="Q1467" i="14"/>
  <c r="V1467" i="14"/>
  <c r="G1469" i="14"/>
  <c r="M1469" i="14" s="1"/>
  <c r="I1469" i="14"/>
  <c r="K1469" i="14"/>
  <c r="O1469" i="14"/>
  <c r="Q1469" i="14"/>
  <c r="V1469" i="14"/>
  <c r="G1473" i="14"/>
  <c r="I1473" i="14"/>
  <c r="K1473" i="14"/>
  <c r="M1473" i="14"/>
  <c r="O1473" i="14"/>
  <c r="Q1473" i="14"/>
  <c r="V1473" i="14"/>
  <c r="G1487" i="14"/>
  <c r="M1487" i="14" s="1"/>
  <c r="I1487" i="14"/>
  <c r="K1487" i="14"/>
  <c r="O1487" i="14"/>
  <c r="Q1487" i="14"/>
  <c r="V1487" i="14"/>
  <c r="G1490" i="14"/>
  <c r="M1490" i="14" s="1"/>
  <c r="I1490" i="14"/>
  <c r="K1490" i="14"/>
  <c r="O1490" i="14"/>
  <c r="Q1490" i="14"/>
  <c r="V1490" i="14"/>
  <c r="G1493" i="14"/>
  <c r="M1493" i="14" s="1"/>
  <c r="I1493" i="14"/>
  <c r="K1493" i="14"/>
  <c r="O1493" i="14"/>
  <c r="Q1493" i="14"/>
  <c r="V1493" i="14"/>
  <c r="G1500" i="14"/>
  <c r="I1500" i="14"/>
  <c r="K1500" i="14"/>
  <c r="O1500" i="14"/>
  <c r="Q1500" i="14"/>
  <c r="V1500" i="14"/>
  <c r="G1506" i="14"/>
  <c r="I1506" i="14"/>
  <c r="K1506" i="14"/>
  <c r="M1506" i="14"/>
  <c r="O1506" i="14"/>
  <c r="Q1506" i="14"/>
  <c r="V1506" i="14"/>
  <c r="G1508" i="14"/>
  <c r="M1508" i="14" s="1"/>
  <c r="I1508" i="14"/>
  <c r="K1508" i="14"/>
  <c r="O1508" i="14"/>
  <c r="Q1508" i="14"/>
  <c r="V1508" i="14"/>
  <c r="G1510" i="14"/>
  <c r="I1510" i="14"/>
  <c r="K1510" i="14"/>
  <c r="M1510" i="14"/>
  <c r="O1510" i="14"/>
  <c r="Q1510" i="14"/>
  <c r="V1510" i="14"/>
  <c r="G1514" i="14"/>
  <c r="M1514" i="14" s="1"/>
  <c r="I1514" i="14"/>
  <c r="K1514" i="14"/>
  <c r="O1514" i="14"/>
  <c r="Q1514" i="14"/>
  <c r="V1514" i="14"/>
  <c r="G1520" i="14"/>
  <c r="I1520" i="14"/>
  <c r="K1520" i="14"/>
  <c r="M1520" i="14"/>
  <c r="O1520" i="14"/>
  <c r="Q1520" i="14"/>
  <c r="V1520" i="14"/>
  <c r="G1523" i="14"/>
  <c r="M1523" i="14" s="1"/>
  <c r="I1523" i="14"/>
  <c r="K1523" i="14"/>
  <c r="O1523" i="14"/>
  <c r="Q1523" i="14"/>
  <c r="V1523" i="14"/>
  <c r="G1526" i="14"/>
  <c r="I1526" i="14"/>
  <c r="K1526" i="14"/>
  <c r="M1526" i="14"/>
  <c r="O1526" i="14"/>
  <c r="Q1526" i="14"/>
  <c r="V1526" i="14"/>
  <c r="G1528" i="14"/>
  <c r="M1528" i="14" s="1"/>
  <c r="I1528" i="14"/>
  <c r="K1528" i="14"/>
  <c r="O1528" i="14"/>
  <c r="Q1528" i="14"/>
  <c r="V1528" i="14"/>
  <c r="G1532" i="14"/>
  <c r="M1532" i="14" s="1"/>
  <c r="I1532" i="14"/>
  <c r="K1532" i="14"/>
  <c r="O1532" i="14"/>
  <c r="Q1532" i="14"/>
  <c r="V1532" i="14"/>
  <c r="G1536" i="14"/>
  <c r="M1536" i="14" s="1"/>
  <c r="I1536" i="14"/>
  <c r="K1536" i="14"/>
  <c r="O1536" i="14"/>
  <c r="Q1536" i="14"/>
  <c r="V1536" i="14"/>
  <c r="G1539" i="14"/>
  <c r="M1539" i="14" s="1"/>
  <c r="I1539" i="14"/>
  <c r="K1539" i="14"/>
  <c r="O1539" i="14"/>
  <c r="Q1539" i="14"/>
  <c r="V1539" i="14"/>
  <c r="G1544" i="14"/>
  <c r="M1544" i="14" s="1"/>
  <c r="I1544" i="14"/>
  <c r="K1544" i="14"/>
  <c r="O1544" i="14"/>
  <c r="Q1544" i="14"/>
  <c r="V1544" i="14"/>
  <c r="G1548" i="14"/>
  <c r="I1548" i="14"/>
  <c r="K1548" i="14"/>
  <c r="M1548" i="14"/>
  <c r="O1548" i="14"/>
  <c r="Q1548" i="14"/>
  <c r="V1548" i="14"/>
  <c r="G1552" i="14"/>
  <c r="M1552" i="14" s="1"/>
  <c r="I1552" i="14"/>
  <c r="K1552" i="14"/>
  <c r="O1552" i="14"/>
  <c r="Q1552" i="14"/>
  <c r="V1552" i="14"/>
  <c r="G1556" i="14"/>
  <c r="M1556" i="14" s="1"/>
  <c r="I1556" i="14"/>
  <c r="K1556" i="14"/>
  <c r="O1556" i="14"/>
  <c r="Q1556" i="14"/>
  <c r="V1556" i="14"/>
  <c r="G1560" i="14"/>
  <c r="M1560" i="14" s="1"/>
  <c r="I1560" i="14"/>
  <c r="K1560" i="14"/>
  <c r="O1560" i="14"/>
  <c r="Q1560" i="14"/>
  <c r="V1560" i="14"/>
  <c r="G1564" i="14"/>
  <c r="I1564" i="14"/>
  <c r="K1564" i="14"/>
  <c r="M1564" i="14"/>
  <c r="O1564" i="14"/>
  <c r="Q1564" i="14"/>
  <c r="V1564" i="14"/>
  <c r="G1568" i="14"/>
  <c r="M1568" i="14" s="1"/>
  <c r="I1568" i="14"/>
  <c r="K1568" i="14"/>
  <c r="O1568" i="14"/>
  <c r="Q1568" i="14"/>
  <c r="V1568" i="14"/>
  <c r="G1572" i="14"/>
  <c r="M1572" i="14" s="1"/>
  <c r="I1572" i="14"/>
  <c r="K1572" i="14"/>
  <c r="O1572" i="14"/>
  <c r="Q1572" i="14"/>
  <c r="V1572" i="14"/>
  <c r="G1575" i="14"/>
  <c r="M1575" i="14" s="1"/>
  <c r="I1575" i="14"/>
  <c r="K1575" i="14"/>
  <c r="O1575" i="14"/>
  <c r="Q1575" i="14"/>
  <c r="V1575" i="14"/>
  <c r="G1581" i="14"/>
  <c r="M1581" i="14" s="1"/>
  <c r="I1581" i="14"/>
  <c r="K1581" i="14"/>
  <c r="O1581" i="14"/>
  <c r="Q1581" i="14"/>
  <c r="V1581" i="14"/>
  <c r="G1584" i="14"/>
  <c r="M1584" i="14" s="1"/>
  <c r="I1584" i="14"/>
  <c r="K1584" i="14"/>
  <c r="O1584" i="14"/>
  <c r="Q1584" i="14"/>
  <c r="V1584" i="14"/>
  <c r="G1590" i="14"/>
  <c r="M1590" i="14" s="1"/>
  <c r="I1590" i="14"/>
  <c r="K1590" i="14"/>
  <c r="O1590" i="14"/>
  <c r="Q1590" i="14"/>
  <c r="V1590" i="14"/>
  <c r="G1595" i="14"/>
  <c r="I1595" i="14"/>
  <c r="K1595" i="14"/>
  <c r="M1595" i="14"/>
  <c r="O1595" i="14"/>
  <c r="Q1595" i="14"/>
  <c r="V1595" i="14"/>
  <c r="G1597" i="14"/>
  <c r="M1597" i="14" s="1"/>
  <c r="I1597" i="14"/>
  <c r="K1597" i="14"/>
  <c r="O1597" i="14"/>
  <c r="Q1597" i="14"/>
  <c r="V1597" i="14"/>
  <c r="G1602" i="14"/>
  <c r="M1602" i="14" s="1"/>
  <c r="I1602" i="14"/>
  <c r="K1602" i="14"/>
  <c r="O1602" i="14"/>
  <c r="Q1602" i="14"/>
  <c r="V1602" i="14"/>
  <c r="G1604" i="14"/>
  <c r="M1604" i="14" s="1"/>
  <c r="I1604" i="14"/>
  <c r="K1604" i="14"/>
  <c r="O1604" i="14"/>
  <c r="Q1604" i="14"/>
  <c r="V1604" i="14"/>
  <c r="G1607" i="14"/>
  <c r="I1607" i="14"/>
  <c r="K1607" i="14"/>
  <c r="M1607" i="14"/>
  <c r="O1607" i="14"/>
  <c r="Q1607" i="14"/>
  <c r="V1607" i="14"/>
  <c r="G1609" i="14"/>
  <c r="M1609" i="14" s="1"/>
  <c r="I1609" i="14"/>
  <c r="K1609" i="14"/>
  <c r="O1609" i="14"/>
  <c r="Q1609" i="14"/>
  <c r="V1609" i="14"/>
  <c r="G1611" i="14"/>
  <c r="M1611" i="14" s="1"/>
  <c r="I1611" i="14"/>
  <c r="K1611" i="14"/>
  <c r="O1611" i="14"/>
  <c r="Q1611" i="14"/>
  <c r="V1611" i="14"/>
  <c r="G1616" i="14"/>
  <c r="M1616" i="14" s="1"/>
  <c r="I1616" i="14"/>
  <c r="K1616" i="14"/>
  <c r="O1616" i="14"/>
  <c r="Q1616" i="14"/>
  <c r="V1616" i="14"/>
  <c r="V1574" i="14" s="1"/>
  <c r="G1620" i="14"/>
  <c r="M1620" i="14" s="1"/>
  <c r="I1620" i="14"/>
  <c r="K1620" i="14"/>
  <c r="O1620" i="14"/>
  <c r="Q1620" i="14"/>
  <c r="V1620" i="14"/>
  <c r="G1625" i="14"/>
  <c r="M1625" i="14" s="1"/>
  <c r="I1625" i="14"/>
  <c r="K1625" i="14"/>
  <c r="O1625" i="14"/>
  <c r="Q1625" i="14"/>
  <c r="V1625" i="14"/>
  <c r="G1627" i="14"/>
  <c r="M1627" i="14" s="1"/>
  <c r="I1627" i="14"/>
  <c r="K1627" i="14"/>
  <c r="O1627" i="14"/>
  <c r="Q1627" i="14"/>
  <c r="V1627" i="14"/>
  <c r="G1633" i="14"/>
  <c r="M1633" i="14" s="1"/>
  <c r="I1633" i="14"/>
  <c r="K1633" i="14"/>
  <c r="O1633" i="14"/>
  <c r="Q1633" i="14"/>
  <c r="V1633" i="14"/>
  <c r="G1637" i="14"/>
  <c r="M1637" i="14" s="1"/>
  <c r="I1637" i="14"/>
  <c r="K1637" i="14"/>
  <c r="O1637" i="14"/>
  <c r="Q1637" i="14"/>
  <c r="V1637" i="14"/>
  <c r="G1639" i="14"/>
  <c r="M1639" i="14" s="1"/>
  <c r="I1639" i="14"/>
  <c r="K1639" i="14"/>
  <c r="O1639" i="14"/>
  <c r="Q1639" i="14"/>
  <c r="V1639" i="14"/>
  <c r="G1646" i="14"/>
  <c r="I1646" i="14"/>
  <c r="K1646" i="14"/>
  <c r="M1646" i="14"/>
  <c r="O1646" i="14"/>
  <c r="Q1646" i="14"/>
  <c r="V1646" i="14"/>
  <c r="G1652" i="14"/>
  <c r="I1652" i="14"/>
  <c r="K1652" i="14"/>
  <c r="M1652" i="14"/>
  <c r="O1652" i="14"/>
  <c r="Q1652" i="14"/>
  <c r="V1652" i="14"/>
  <c r="G1654" i="14"/>
  <c r="I1654" i="14"/>
  <c r="K1654" i="14"/>
  <c r="M1654" i="14"/>
  <c r="O1654" i="14"/>
  <c r="Q1654" i="14"/>
  <c r="V1654" i="14"/>
  <c r="G1657" i="14"/>
  <c r="I1657" i="14"/>
  <c r="K1657" i="14"/>
  <c r="O1657" i="14"/>
  <c r="Q1657" i="14"/>
  <c r="V1657" i="14"/>
  <c r="G1660" i="14"/>
  <c r="M1660" i="14" s="1"/>
  <c r="I1660" i="14"/>
  <c r="K1660" i="14"/>
  <c r="O1660" i="14"/>
  <c r="Q1660" i="14"/>
  <c r="V1660" i="14"/>
  <c r="G1664" i="14"/>
  <c r="M1664" i="14" s="1"/>
  <c r="I1664" i="14"/>
  <c r="K1664" i="14"/>
  <c r="O1664" i="14"/>
  <c r="Q1664" i="14"/>
  <c r="V1664" i="14"/>
  <c r="G1666" i="14"/>
  <c r="M1666" i="14" s="1"/>
  <c r="I1666" i="14"/>
  <c r="K1666" i="14"/>
  <c r="O1666" i="14"/>
  <c r="Q1666" i="14"/>
  <c r="V1666" i="14"/>
  <c r="G1669" i="14"/>
  <c r="M1669" i="14" s="1"/>
  <c r="I1669" i="14"/>
  <c r="K1669" i="14"/>
  <c r="O1669" i="14"/>
  <c r="Q1669" i="14"/>
  <c r="V1669" i="14"/>
  <c r="G1672" i="14"/>
  <c r="I1672" i="14"/>
  <c r="K1672" i="14"/>
  <c r="M1672" i="14"/>
  <c r="O1672" i="14"/>
  <c r="Q1672" i="14"/>
  <c r="V1672" i="14"/>
  <c r="G1676" i="14"/>
  <c r="M1676" i="14" s="1"/>
  <c r="I1676" i="14"/>
  <c r="K1676" i="14"/>
  <c r="O1676" i="14"/>
  <c r="Q1676" i="14"/>
  <c r="V1676" i="14"/>
  <c r="G1678" i="14"/>
  <c r="M1678" i="14" s="1"/>
  <c r="I1678" i="14"/>
  <c r="K1678" i="14"/>
  <c r="O1678" i="14"/>
  <c r="Q1678" i="14"/>
  <c r="V1678" i="14"/>
  <c r="G1681" i="14"/>
  <c r="M1681" i="14" s="1"/>
  <c r="I1681" i="14"/>
  <c r="K1681" i="14"/>
  <c r="O1681" i="14"/>
  <c r="Q1681" i="14"/>
  <c r="V1681" i="14"/>
  <c r="G1684" i="14"/>
  <c r="I1684" i="14"/>
  <c r="K1684" i="14"/>
  <c r="M1684" i="14"/>
  <c r="O1684" i="14"/>
  <c r="Q1684" i="14"/>
  <c r="V1684" i="14"/>
  <c r="G1686" i="14"/>
  <c r="I1686" i="14"/>
  <c r="K1686" i="14"/>
  <c r="M1686" i="14"/>
  <c r="O1686" i="14"/>
  <c r="Q1686" i="14"/>
  <c r="V1686" i="14"/>
  <c r="G1689" i="14"/>
  <c r="M1689" i="14" s="1"/>
  <c r="I1689" i="14"/>
  <c r="K1689" i="14"/>
  <c r="O1689" i="14"/>
  <c r="Q1689" i="14"/>
  <c r="V1689" i="14"/>
  <c r="G1691" i="14"/>
  <c r="M1691" i="14" s="1"/>
  <c r="I1691" i="14"/>
  <c r="K1691" i="14"/>
  <c r="O1691" i="14"/>
  <c r="Q1691" i="14"/>
  <c r="V1691" i="14"/>
  <c r="G1693" i="14"/>
  <c r="M1693" i="14" s="1"/>
  <c r="I1693" i="14"/>
  <c r="K1693" i="14"/>
  <c r="O1693" i="14"/>
  <c r="Q1693" i="14"/>
  <c r="V1693" i="14"/>
  <c r="G1695" i="14"/>
  <c r="I1695" i="14"/>
  <c r="K1695" i="14"/>
  <c r="M1695" i="14"/>
  <c r="O1695" i="14"/>
  <c r="Q1695" i="14"/>
  <c r="V1695" i="14"/>
  <c r="G1697" i="14"/>
  <c r="M1697" i="14" s="1"/>
  <c r="I1697" i="14"/>
  <c r="K1697" i="14"/>
  <c r="O1697" i="14"/>
  <c r="Q1697" i="14"/>
  <c r="V1697" i="14"/>
  <c r="G1699" i="14"/>
  <c r="M1699" i="14" s="1"/>
  <c r="I1699" i="14"/>
  <c r="K1699" i="14"/>
  <c r="O1699" i="14"/>
  <c r="Q1699" i="14"/>
  <c r="V1699" i="14"/>
  <c r="G1701" i="14"/>
  <c r="M1701" i="14" s="1"/>
  <c r="I1701" i="14"/>
  <c r="K1701" i="14"/>
  <c r="O1701" i="14"/>
  <c r="Q1701" i="14"/>
  <c r="V1701" i="14"/>
  <c r="G1703" i="14"/>
  <c r="M1703" i="14" s="1"/>
  <c r="I1703" i="14"/>
  <c r="K1703" i="14"/>
  <c r="O1703" i="14"/>
  <c r="Q1703" i="14"/>
  <c r="V1703" i="14"/>
  <c r="G1705" i="14"/>
  <c r="M1705" i="14" s="1"/>
  <c r="I1705" i="14"/>
  <c r="K1705" i="14"/>
  <c r="O1705" i="14"/>
  <c r="Q1705" i="14"/>
  <c r="V1705" i="14"/>
  <c r="G1707" i="14"/>
  <c r="I1707" i="14"/>
  <c r="K1707" i="14"/>
  <c r="M1707" i="14"/>
  <c r="O1707" i="14"/>
  <c r="Q1707" i="14"/>
  <c r="V1707" i="14"/>
  <c r="G1710" i="14"/>
  <c r="I1710" i="14"/>
  <c r="K1710" i="14"/>
  <c r="M1710" i="14"/>
  <c r="O1710" i="14"/>
  <c r="Q1710" i="14"/>
  <c r="V1710" i="14"/>
  <c r="G1712" i="14"/>
  <c r="M1712" i="14" s="1"/>
  <c r="I1712" i="14"/>
  <c r="K1712" i="14"/>
  <c r="O1712" i="14"/>
  <c r="Q1712" i="14"/>
  <c r="V1712" i="14"/>
  <c r="G1714" i="14"/>
  <c r="M1714" i="14" s="1"/>
  <c r="I1714" i="14"/>
  <c r="K1714" i="14"/>
  <c r="O1714" i="14"/>
  <c r="Q1714" i="14"/>
  <c r="V1714" i="14"/>
  <c r="G1718" i="14"/>
  <c r="M1718" i="14" s="1"/>
  <c r="I1718" i="14"/>
  <c r="K1718" i="14"/>
  <c r="O1718" i="14"/>
  <c r="Q1718" i="14"/>
  <c r="V1718" i="14"/>
  <c r="G1720" i="14"/>
  <c r="I1720" i="14"/>
  <c r="K1720" i="14"/>
  <c r="M1720" i="14"/>
  <c r="O1720" i="14"/>
  <c r="Q1720" i="14"/>
  <c r="V1720" i="14"/>
  <c r="G1722" i="14"/>
  <c r="M1722" i="14" s="1"/>
  <c r="I1722" i="14"/>
  <c r="K1722" i="14"/>
  <c r="O1722" i="14"/>
  <c r="Q1722" i="14"/>
  <c r="V1722" i="14"/>
  <c r="G1724" i="14"/>
  <c r="M1724" i="14" s="1"/>
  <c r="I1724" i="14"/>
  <c r="K1724" i="14"/>
  <c r="O1724" i="14"/>
  <c r="Q1724" i="14"/>
  <c r="V1724" i="14"/>
  <c r="G1726" i="14"/>
  <c r="M1726" i="14" s="1"/>
  <c r="I1726" i="14"/>
  <c r="K1726" i="14"/>
  <c r="O1726" i="14"/>
  <c r="Q1726" i="14"/>
  <c r="V1726" i="14"/>
  <c r="G1728" i="14"/>
  <c r="M1728" i="14" s="1"/>
  <c r="I1728" i="14"/>
  <c r="K1728" i="14"/>
  <c r="O1728" i="14"/>
  <c r="Q1728" i="14"/>
  <c r="V1728" i="14"/>
  <c r="G1730" i="14"/>
  <c r="M1730" i="14" s="1"/>
  <c r="I1730" i="14"/>
  <c r="K1730" i="14"/>
  <c r="O1730" i="14"/>
  <c r="Q1730" i="14"/>
  <c r="V1730" i="14"/>
  <c r="G1732" i="14"/>
  <c r="M1732" i="14" s="1"/>
  <c r="I1732" i="14"/>
  <c r="K1732" i="14"/>
  <c r="O1732" i="14"/>
  <c r="Q1732" i="14"/>
  <c r="V1732" i="14"/>
  <c r="G1734" i="14"/>
  <c r="M1734" i="14" s="1"/>
  <c r="I1734" i="14"/>
  <c r="K1734" i="14"/>
  <c r="O1734" i="14"/>
  <c r="Q1734" i="14"/>
  <c r="V1734" i="14"/>
  <c r="G1736" i="14"/>
  <c r="I1736" i="14"/>
  <c r="K1736" i="14"/>
  <c r="M1736" i="14"/>
  <c r="O1736" i="14"/>
  <c r="Q1736" i="14"/>
  <c r="V1736" i="14"/>
  <c r="G1738" i="14"/>
  <c r="M1738" i="14" s="1"/>
  <c r="I1738" i="14"/>
  <c r="K1738" i="14"/>
  <c r="O1738" i="14"/>
  <c r="Q1738" i="14"/>
  <c r="V1738" i="14"/>
  <c r="G1740" i="14"/>
  <c r="M1740" i="14" s="1"/>
  <c r="I1740" i="14"/>
  <c r="K1740" i="14"/>
  <c r="O1740" i="14"/>
  <c r="Q1740" i="14"/>
  <c r="V1740" i="14"/>
  <c r="G1742" i="14"/>
  <c r="M1742" i="14" s="1"/>
  <c r="I1742" i="14"/>
  <c r="K1742" i="14"/>
  <c r="O1742" i="14"/>
  <c r="Q1742" i="14"/>
  <c r="V1742" i="14"/>
  <c r="G1744" i="14"/>
  <c r="I1744" i="14"/>
  <c r="K1744" i="14"/>
  <c r="M1744" i="14"/>
  <c r="O1744" i="14"/>
  <c r="Q1744" i="14"/>
  <c r="V1744" i="14"/>
  <c r="G1746" i="14"/>
  <c r="I1746" i="14"/>
  <c r="K1746" i="14"/>
  <c r="M1746" i="14"/>
  <c r="O1746" i="14"/>
  <c r="Q1746" i="14"/>
  <c r="V1746" i="14"/>
  <c r="G1748" i="14"/>
  <c r="M1748" i="14" s="1"/>
  <c r="I1748" i="14"/>
  <c r="K1748" i="14"/>
  <c r="O1748" i="14"/>
  <c r="Q1748" i="14"/>
  <c r="V1748" i="14"/>
  <c r="G1750" i="14"/>
  <c r="M1750" i="14" s="1"/>
  <c r="I1750" i="14"/>
  <c r="K1750" i="14"/>
  <c r="O1750" i="14"/>
  <c r="Q1750" i="14"/>
  <c r="V1750" i="14"/>
  <c r="G1752" i="14"/>
  <c r="M1752" i="14" s="1"/>
  <c r="I1752" i="14"/>
  <c r="K1752" i="14"/>
  <c r="O1752" i="14"/>
  <c r="Q1752" i="14"/>
  <c r="V1752" i="14"/>
  <c r="G1754" i="14"/>
  <c r="M1754" i="14" s="1"/>
  <c r="I1754" i="14"/>
  <c r="K1754" i="14"/>
  <c r="O1754" i="14"/>
  <c r="Q1754" i="14"/>
  <c r="V1754" i="14"/>
  <c r="G1756" i="14"/>
  <c r="M1756" i="14" s="1"/>
  <c r="I1756" i="14"/>
  <c r="K1756" i="14"/>
  <c r="O1756" i="14"/>
  <c r="Q1756" i="14"/>
  <c r="V1756" i="14"/>
  <c r="G1758" i="14"/>
  <c r="I1758" i="14"/>
  <c r="K1758" i="14"/>
  <c r="M1758" i="14"/>
  <c r="O1758" i="14"/>
  <c r="Q1758" i="14"/>
  <c r="V1758" i="14"/>
  <c r="G1760" i="14"/>
  <c r="I1760" i="14"/>
  <c r="K1760" i="14"/>
  <c r="M1760" i="14"/>
  <c r="O1760" i="14"/>
  <c r="Q1760" i="14"/>
  <c r="V1760" i="14"/>
  <c r="G1762" i="14"/>
  <c r="M1762" i="14" s="1"/>
  <c r="I1762" i="14"/>
  <c r="K1762" i="14"/>
  <c r="O1762" i="14"/>
  <c r="Q1762" i="14"/>
  <c r="V1762" i="14"/>
  <c r="G1764" i="14"/>
  <c r="M1764" i="14" s="1"/>
  <c r="I1764" i="14"/>
  <c r="K1764" i="14"/>
  <c r="O1764" i="14"/>
  <c r="Q1764" i="14"/>
  <c r="V1764" i="14"/>
  <c r="G1766" i="14"/>
  <c r="M1766" i="14" s="1"/>
  <c r="I1766" i="14"/>
  <c r="K1766" i="14"/>
  <c r="O1766" i="14"/>
  <c r="Q1766" i="14"/>
  <c r="V1766" i="14"/>
  <c r="G1769" i="14"/>
  <c r="I1769" i="14"/>
  <c r="K1769" i="14"/>
  <c r="M1769" i="14"/>
  <c r="O1769" i="14"/>
  <c r="Q1769" i="14"/>
  <c r="V1769" i="14"/>
  <c r="G1776" i="14"/>
  <c r="G1768" i="14" s="1"/>
  <c r="I252" i="1" s="1"/>
  <c r="I1776" i="14"/>
  <c r="K1776" i="14"/>
  <c r="O1776" i="14"/>
  <c r="Q1776" i="14"/>
  <c r="V1776" i="14"/>
  <c r="G1778" i="14"/>
  <c r="M1778" i="14" s="1"/>
  <c r="I1778" i="14"/>
  <c r="K1778" i="14"/>
  <c r="O1778" i="14"/>
  <c r="Q1778" i="14"/>
  <c r="V1778" i="14"/>
  <c r="G1780" i="14"/>
  <c r="M1780" i="14" s="1"/>
  <c r="I1780" i="14"/>
  <c r="K1780" i="14"/>
  <c r="O1780" i="14"/>
  <c r="Q1780" i="14"/>
  <c r="V1780" i="14"/>
  <c r="G1784" i="14"/>
  <c r="M1784" i="14" s="1"/>
  <c r="I1784" i="14"/>
  <c r="K1784" i="14"/>
  <c r="O1784" i="14"/>
  <c r="Q1784" i="14"/>
  <c r="V1784" i="14"/>
  <c r="G1787" i="14"/>
  <c r="M1787" i="14" s="1"/>
  <c r="I1787" i="14"/>
  <c r="K1787" i="14"/>
  <c r="O1787" i="14"/>
  <c r="Q1787" i="14"/>
  <c r="V1787" i="14"/>
  <c r="G1790" i="14"/>
  <c r="M1790" i="14" s="1"/>
  <c r="I1790" i="14"/>
  <c r="K1790" i="14"/>
  <c r="O1790" i="14"/>
  <c r="Q1790" i="14"/>
  <c r="V1790" i="14"/>
  <c r="G1827" i="14"/>
  <c r="I1827" i="14"/>
  <c r="K1827" i="14"/>
  <c r="M1827" i="14"/>
  <c r="O1827" i="14"/>
  <c r="Q1827" i="14"/>
  <c r="V1827" i="14"/>
  <c r="G1830" i="14"/>
  <c r="M1830" i="14" s="1"/>
  <c r="I1830" i="14"/>
  <c r="K1830" i="14"/>
  <c r="O1830" i="14"/>
  <c r="Q1830" i="14"/>
  <c r="V1830" i="14"/>
  <c r="G1834" i="14"/>
  <c r="M1834" i="14" s="1"/>
  <c r="I1834" i="14"/>
  <c r="K1834" i="14"/>
  <c r="O1834" i="14"/>
  <c r="Q1834" i="14"/>
  <c r="V1834" i="14"/>
  <c r="G1836" i="14"/>
  <c r="M1836" i="14" s="1"/>
  <c r="I1836" i="14"/>
  <c r="K1836" i="14"/>
  <c r="O1836" i="14"/>
  <c r="Q1836" i="14"/>
  <c r="V1836" i="14"/>
  <c r="G1838" i="14"/>
  <c r="I1838" i="14"/>
  <c r="K1838" i="14"/>
  <c r="M1838" i="14"/>
  <c r="O1838" i="14"/>
  <c r="Q1838" i="14"/>
  <c r="V1838" i="14"/>
  <c r="G1841" i="14"/>
  <c r="I1841" i="14"/>
  <c r="K1841" i="14"/>
  <c r="M1841" i="14"/>
  <c r="O1841" i="14"/>
  <c r="Q1841" i="14"/>
  <c r="V1841" i="14"/>
  <c r="G1846" i="14"/>
  <c r="I1846" i="14"/>
  <c r="K1846" i="14"/>
  <c r="M1846" i="14"/>
  <c r="O1846" i="14"/>
  <c r="Q1846" i="14"/>
  <c r="V1846" i="14"/>
  <c r="G1849" i="14"/>
  <c r="M1849" i="14" s="1"/>
  <c r="I1849" i="14"/>
  <c r="K1849" i="14"/>
  <c r="O1849" i="14"/>
  <c r="Q1849" i="14"/>
  <c r="V1849" i="14"/>
  <c r="G1868" i="14"/>
  <c r="M1868" i="14" s="1"/>
  <c r="I1868" i="14"/>
  <c r="K1868" i="14"/>
  <c r="O1868" i="14"/>
  <c r="Q1868" i="14"/>
  <c r="V1868" i="14"/>
  <c r="G1871" i="14"/>
  <c r="M1871" i="14" s="1"/>
  <c r="I1871" i="14"/>
  <c r="K1871" i="14"/>
  <c r="O1871" i="14"/>
  <c r="Q1871" i="14"/>
  <c r="V1871" i="14"/>
  <c r="G1873" i="14"/>
  <c r="M1873" i="14" s="1"/>
  <c r="I1873" i="14"/>
  <c r="K1873" i="14"/>
  <c r="O1873" i="14"/>
  <c r="Q1873" i="14"/>
  <c r="V1873" i="14"/>
  <c r="G1876" i="14"/>
  <c r="M1876" i="14" s="1"/>
  <c r="I1876" i="14"/>
  <c r="K1876" i="14"/>
  <c r="O1876" i="14"/>
  <c r="Q1876" i="14"/>
  <c r="V1876" i="14"/>
  <c r="G1879" i="14"/>
  <c r="I1879" i="14"/>
  <c r="K1879" i="14"/>
  <c r="M1879" i="14"/>
  <c r="O1879" i="14"/>
  <c r="Q1879" i="14"/>
  <c r="V1879" i="14"/>
  <c r="G1882" i="14"/>
  <c r="M1882" i="14" s="1"/>
  <c r="I1882" i="14"/>
  <c r="K1882" i="14"/>
  <c r="O1882" i="14"/>
  <c r="Q1882" i="14"/>
  <c r="V1882" i="14"/>
  <c r="G1883" i="14"/>
  <c r="M1883" i="14" s="1"/>
  <c r="I1883" i="14"/>
  <c r="K1883" i="14"/>
  <c r="O1883" i="14"/>
  <c r="Q1883" i="14"/>
  <c r="V1883" i="14"/>
  <c r="G1884" i="14"/>
  <c r="M1884" i="14" s="1"/>
  <c r="I1884" i="14"/>
  <c r="K1884" i="14"/>
  <c r="O1884" i="14"/>
  <c r="Q1884" i="14"/>
  <c r="V1884" i="14"/>
  <c r="G1887" i="14"/>
  <c r="I1887" i="14"/>
  <c r="K1887" i="14"/>
  <c r="K1886" i="14" s="1"/>
  <c r="M1887" i="14"/>
  <c r="O1887" i="14"/>
  <c r="Q1887" i="14"/>
  <c r="V1887" i="14"/>
  <c r="G1890" i="14"/>
  <c r="I1890" i="14"/>
  <c r="K1890" i="14"/>
  <c r="M1890" i="14"/>
  <c r="O1890" i="14"/>
  <c r="Q1890" i="14"/>
  <c r="V1890" i="14"/>
  <c r="G1892" i="14"/>
  <c r="M1892" i="14" s="1"/>
  <c r="I1892" i="14"/>
  <c r="K1892" i="14"/>
  <c r="O1892" i="14"/>
  <c r="Q1892" i="14"/>
  <c r="V1892" i="14"/>
  <c r="G1899" i="14"/>
  <c r="M1899" i="14" s="1"/>
  <c r="I1899" i="14"/>
  <c r="K1899" i="14"/>
  <c r="O1899" i="14"/>
  <c r="Q1899" i="14"/>
  <c r="V1899" i="14"/>
  <c r="G1902" i="14"/>
  <c r="M1902" i="14" s="1"/>
  <c r="I1902" i="14"/>
  <c r="K1902" i="14"/>
  <c r="O1902" i="14"/>
  <c r="Q1902" i="14"/>
  <c r="V1902" i="14"/>
  <c r="G1905" i="14"/>
  <c r="I1905" i="14"/>
  <c r="K1905" i="14"/>
  <c r="M1905" i="14"/>
  <c r="O1905" i="14"/>
  <c r="Q1905" i="14"/>
  <c r="V1905" i="14"/>
  <c r="G1908" i="14"/>
  <c r="M1908" i="14" s="1"/>
  <c r="I1908" i="14"/>
  <c r="K1908" i="14"/>
  <c r="O1908" i="14"/>
  <c r="Q1908" i="14"/>
  <c r="V1908" i="14"/>
  <c r="G1911" i="14"/>
  <c r="I1911" i="14"/>
  <c r="K1911" i="14"/>
  <c r="O1911" i="14"/>
  <c r="Q1911" i="14"/>
  <c r="Q1910" i="14" s="1"/>
  <c r="V1911" i="14"/>
  <c r="G1913" i="14"/>
  <c r="M1913" i="14" s="1"/>
  <c r="I1913" i="14"/>
  <c r="K1913" i="14"/>
  <c r="O1913" i="14"/>
  <c r="O1910" i="14" s="1"/>
  <c r="Q1913" i="14"/>
  <c r="V1913" i="14"/>
  <c r="G1915" i="14"/>
  <c r="M1915" i="14" s="1"/>
  <c r="I1915" i="14"/>
  <c r="K1915" i="14"/>
  <c r="O1915" i="14"/>
  <c r="Q1915" i="14"/>
  <c r="V1915" i="14"/>
  <c r="G1918" i="14"/>
  <c r="I1918" i="14"/>
  <c r="K1918" i="14"/>
  <c r="M1918" i="14"/>
  <c r="O1918" i="14"/>
  <c r="Q1918" i="14"/>
  <c r="V1918" i="14"/>
  <c r="G1924" i="14"/>
  <c r="I1924" i="14"/>
  <c r="K1924" i="14"/>
  <c r="M1924" i="14"/>
  <c r="O1924" i="14"/>
  <c r="Q1924" i="14"/>
  <c r="V1924" i="14"/>
  <c r="G1927" i="14"/>
  <c r="I1927" i="14"/>
  <c r="K1927" i="14"/>
  <c r="O1927" i="14"/>
  <c r="Q1927" i="14"/>
  <c r="V1927" i="14"/>
  <c r="G1931" i="14"/>
  <c r="M1931" i="14" s="1"/>
  <c r="I1931" i="14"/>
  <c r="K1931" i="14"/>
  <c r="O1931" i="14"/>
  <c r="Q1931" i="14"/>
  <c r="V1931" i="14"/>
  <c r="G1934" i="14"/>
  <c r="M1934" i="14" s="1"/>
  <c r="I1934" i="14"/>
  <c r="K1934" i="14"/>
  <c r="O1934" i="14"/>
  <c r="Q1934" i="14"/>
  <c r="V1934" i="14"/>
  <c r="G1937" i="14"/>
  <c r="I1937" i="14"/>
  <c r="K1937" i="14"/>
  <c r="M1937" i="14"/>
  <c r="O1937" i="14"/>
  <c r="Q1937" i="14"/>
  <c r="V1937" i="14"/>
  <c r="G1940" i="14"/>
  <c r="I1940" i="14"/>
  <c r="K1940" i="14"/>
  <c r="M1940" i="14"/>
  <c r="O1940" i="14"/>
  <c r="Q1940" i="14"/>
  <c r="V1940" i="14"/>
  <c r="G1943" i="14"/>
  <c r="M1943" i="14" s="1"/>
  <c r="I1943" i="14"/>
  <c r="K1943" i="14"/>
  <c r="O1943" i="14"/>
  <c r="Q1943" i="14"/>
  <c r="V1943" i="14"/>
  <c r="G1946" i="14"/>
  <c r="M1946" i="14" s="1"/>
  <c r="I1946" i="14"/>
  <c r="K1946" i="14"/>
  <c r="O1946" i="14"/>
  <c r="Q1946" i="14"/>
  <c r="V1946" i="14"/>
  <c r="G1949" i="14"/>
  <c r="M1949" i="14" s="1"/>
  <c r="I1949" i="14"/>
  <c r="K1949" i="14"/>
  <c r="O1949" i="14"/>
  <c r="Q1949" i="14"/>
  <c r="V1949" i="14"/>
  <c r="G1952" i="14"/>
  <c r="M1952" i="14" s="1"/>
  <c r="I1952" i="14"/>
  <c r="K1952" i="14"/>
  <c r="O1952" i="14"/>
  <c r="Q1952" i="14"/>
  <c r="V1952" i="14"/>
  <c r="G1956" i="14"/>
  <c r="M1956" i="14" s="1"/>
  <c r="I1956" i="14"/>
  <c r="K1956" i="14"/>
  <c r="O1956" i="14"/>
  <c r="Q1956" i="14"/>
  <c r="V1956" i="14"/>
  <c r="G1958" i="14"/>
  <c r="M1958" i="14" s="1"/>
  <c r="I1958" i="14"/>
  <c r="K1958" i="14"/>
  <c r="O1958" i="14"/>
  <c r="Q1958" i="14"/>
  <c r="V1958" i="14"/>
  <c r="G1960" i="14"/>
  <c r="M1960" i="14" s="1"/>
  <c r="I1960" i="14"/>
  <c r="K1960" i="14"/>
  <c r="O1960" i="14"/>
  <c r="Q1960" i="14"/>
  <c r="V1960" i="14"/>
  <c r="G1978" i="14"/>
  <c r="M1978" i="14" s="1"/>
  <c r="I1978" i="14"/>
  <c r="K1978" i="14"/>
  <c r="O1978" i="14"/>
  <c r="Q1978" i="14"/>
  <c r="V1978" i="14"/>
  <c r="G1996" i="14"/>
  <c r="M1996" i="14" s="1"/>
  <c r="I1996" i="14"/>
  <c r="K1996" i="14"/>
  <c r="O1996" i="14"/>
  <c r="Q1996" i="14"/>
  <c r="V1996" i="14"/>
  <c r="G2000" i="14"/>
  <c r="M2000" i="14" s="1"/>
  <c r="I2000" i="14"/>
  <c r="K2000" i="14"/>
  <c r="O2000" i="14"/>
  <c r="Q2000" i="14"/>
  <c r="V2000" i="14"/>
  <c r="G2001" i="14"/>
  <c r="I2001" i="14"/>
  <c r="K2001" i="14"/>
  <c r="M2001" i="14"/>
  <c r="O2001" i="14"/>
  <c r="Q2001" i="14"/>
  <c r="V2001" i="14"/>
  <c r="G2004" i="14"/>
  <c r="G2003" i="14" s="1"/>
  <c r="I256" i="1" s="1"/>
  <c r="I2004" i="14"/>
  <c r="K2004" i="14"/>
  <c r="O2004" i="14"/>
  <c r="O2003" i="14" s="1"/>
  <c r="Q2004" i="14"/>
  <c r="V2004" i="14"/>
  <c r="G2007" i="14"/>
  <c r="M2007" i="14" s="1"/>
  <c r="I2007" i="14"/>
  <c r="K2007" i="14"/>
  <c r="K2003" i="14" s="1"/>
  <c r="O2007" i="14"/>
  <c r="Q2007" i="14"/>
  <c r="V2007" i="14"/>
  <c r="G2010" i="14"/>
  <c r="I2010" i="14"/>
  <c r="K2010" i="14"/>
  <c r="O2010" i="14"/>
  <c r="Q2010" i="14"/>
  <c r="V2010" i="14"/>
  <c r="V2009" i="14" s="1"/>
  <c r="G2013" i="14"/>
  <c r="M2013" i="14" s="1"/>
  <c r="I2013" i="14"/>
  <c r="I2009" i="14" s="1"/>
  <c r="K2013" i="14"/>
  <c r="O2013" i="14"/>
  <c r="Q2013" i="14"/>
  <c r="V2013" i="14"/>
  <c r="G2070" i="14"/>
  <c r="M2070" i="14" s="1"/>
  <c r="I2070" i="14"/>
  <c r="K2070" i="14"/>
  <c r="O2070" i="14"/>
  <c r="Q2070" i="14"/>
  <c r="V2070" i="14"/>
  <c r="G2073" i="14"/>
  <c r="I2073" i="14"/>
  <c r="K2073" i="14"/>
  <c r="M2073" i="14"/>
  <c r="O2073" i="14"/>
  <c r="Q2073" i="14"/>
  <c r="V2073" i="14"/>
  <c r="G2096" i="14"/>
  <c r="M2096" i="14" s="1"/>
  <c r="I2096" i="14"/>
  <c r="K2096" i="14"/>
  <c r="O2096" i="14"/>
  <c r="Q2096" i="14"/>
  <c r="V2096" i="14"/>
  <c r="G2102" i="14"/>
  <c r="M2102" i="14" s="1"/>
  <c r="I2102" i="14"/>
  <c r="K2102" i="14"/>
  <c r="O2102" i="14"/>
  <c r="Q2102" i="14"/>
  <c r="V2102" i="14"/>
  <c r="G2104" i="14"/>
  <c r="M2104" i="14" s="1"/>
  <c r="I2104" i="14"/>
  <c r="K2104" i="14"/>
  <c r="O2104" i="14"/>
  <c r="Q2104" i="14"/>
  <c r="V2104" i="14"/>
  <c r="G2105" i="14"/>
  <c r="I259" i="1" s="1"/>
  <c r="V2105" i="14"/>
  <c r="G2106" i="14"/>
  <c r="M2106" i="14" s="1"/>
  <c r="M2105" i="14" s="1"/>
  <c r="I2106" i="14"/>
  <c r="I2105" i="14" s="1"/>
  <c r="K2106" i="14"/>
  <c r="K2105" i="14" s="1"/>
  <c r="O2106" i="14"/>
  <c r="O2105" i="14" s="1"/>
  <c r="Q2106" i="14"/>
  <c r="Q2105" i="14" s="1"/>
  <c r="V2106" i="14"/>
  <c r="G2109" i="14"/>
  <c r="I2109" i="14"/>
  <c r="K2109" i="14"/>
  <c r="K2108" i="14" s="1"/>
  <c r="O2109" i="14"/>
  <c r="Q2109" i="14"/>
  <c r="V2109" i="14"/>
  <c r="G2111" i="14"/>
  <c r="M2111" i="14" s="1"/>
  <c r="I2111" i="14"/>
  <c r="I2108" i="14" s="1"/>
  <c r="K2111" i="14"/>
  <c r="O2111" i="14"/>
  <c r="O2108" i="14" s="1"/>
  <c r="Q2111" i="14"/>
  <c r="V2111" i="14"/>
  <c r="G2232" i="14"/>
  <c r="M2232" i="14" s="1"/>
  <c r="I2232" i="14"/>
  <c r="K2232" i="14"/>
  <c r="O2232" i="14"/>
  <c r="Q2232" i="14"/>
  <c r="V2232" i="14"/>
  <c r="V2233" i="14"/>
  <c r="G2234" i="14"/>
  <c r="M2234" i="14" s="1"/>
  <c r="M2233" i="14" s="1"/>
  <c r="I2234" i="14"/>
  <c r="I2233" i="14" s="1"/>
  <c r="K2234" i="14"/>
  <c r="K2233" i="14" s="1"/>
  <c r="O2234" i="14"/>
  <c r="O2233" i="14" s="1"/>
  <c r="Q2234" i="14"/>
  <c r="Q2233" i="14" s="1"/>
  <c r="V2234" i="14"/>
  <c r="G2246" i="14"/>
  <c r="M2246" i="14" s="1"/>
  <c r="I2246" i="14"/>
  <c r="K2246" i="14"/>
  <c r="O2246" i="14"/>
  <c r="Q2246" i="14"/>
  <c r="Q2236" i="14" s="1"/>
  <c r="V2246" i="14"/>
  <c r="G2247" i="14"/>
  <c r="M2247" i="14" s="1"/>
  <c r="I2247" i="14"/>
  <c r="K2247" i="14"/>
  <c r="O2247" i="14"/>
  <c r="O2236" i="14" s="1"/>
  <c r="Q2247" i="14"/>
  <c r="V2247" i="14"/>
  <c r="G2248" i="14"/>
  <c r="M2248" i="14" s="1"/>
  <c r="I2248" i="14"/>
  <c r="K2248" i="14"/>
  <c r="O2248" i="14"/>
  <c r="Q2248" i="14"/>
  <c r="V2248" i="14"/>
  <c r="G2249" i="14"/>
  <c r="I2249" i="14"/>
  <c r="K2249" i="14"/>
  <c r="M2249" i="14"/>
  <c r="O2249" i="14"/>
  <c r="Q2249" i="14"/>
  <c r="V2249" i="14"/>
  <c r="G2250" i="14"/>
  <c r="I2250" i="14"/>
  <c r="K2250" i="14"/>
  <c r="M2250" i="14"/>
  <c r="O2250" i="14"/>
  <c r="Q2250" i="14"/>
  <c r="V2250" i="14"/>
  <c r="AE2254" i="14"/>
  <c r="AF2254" i="14"/>
  <c r="BA94" i="13"/>
  <c r="BA91" i="13"/>
  <c r="BA88" i="13"/>
  <c r="BA85" i="13"/>
  <c r="BA82" i="13"/>
  <c r="BA79" i="13"/>
  <c r="BA65" i="13"/>
  <c r="BA36" i="13"/>
  <c r="BA33" i="13"/>
  <c r="BA30" i="13"/>
  <c r="BA27" i="13"/>
  <c r="BA23" i="13"/>
  <c r="BA15" i="13"/>
  <c r="BA13" i="13"/>
  <c r="BA10" i="13"/>
  <c r="G9" i="13"/>
  <c r="M9" i="13" s="1"/>
  <c r="I9" i="13"/>
  <c r="K9" i="13"/>
  <c r="O9" i="13"/>
  <c r="Q9" i="13"/>
  <c r="V9" i="13"/>
  <c r="G12" i="13"/>
  <c r="M12" i="13" s="1"/>
  <c r="I12" i="13"/>
  <c r="K12" i="13"/>
  <c r="O12" i="13"/>
  <c r="Q12" i="13"/>
  <c r="V12" i="13"/>
  <c r="G14" i="13"/>
  <c r="I14" i="13"/>
  <c r="K14" i="13"/>
  <c r="M14" i="13"/>
  <c r="O14" i="13"/>
  <c r="Q14" i="13"/>
  <c r="V14" i="13"/>
  <c r="G17" i="13"/>
  <c r="M17" i="13" s="1"/>
  <c r="I17" i="13"/>
  <c r="K17" i="13"/>
  <c r="O17" i="13"/>
  <c r="Q17" i="13"/>
  <c r="V17" i="13"/>
  <c r="G20" i="13"/>
  <c r="M20" i="13" s="1"/>
  <c r="I20" i="13"/>
  <c r="K20" i="13"/>
  <c r="O20" i="13"/>
  <c r="Q20" i="13"/>
  <c r="V20" i="13"/>
  <c r="G22" i="13"/>
  <c r="M22" i="13" s="1"/>
  <c r="I22" i="13"/>
  <c r="K22" i="13"/>
  <c r="O22" i="13"/>
  <c r="Q22" i="13"/>
  <c r="V22" i="13"/>
  <c r="G26" i="13"/>
  <c r="M26" i="13" s="1"/>
  <c r="I26" i="13"/>
  <c r="K26" i="13"/>
  <c r="O26" i="13"/>
  <c r="Q26" i="13"/>
  <c r="V26" i="13"/>
  <c r="G29" i="13"/>
  <c r="I29" i="13"/>
  <c r="K29" i="13"/>
  <c r="M29" i="13"/>
  <c r="O29" i="13"/>
  <c r="Q29" i="13"/>
  <c r="V29" i="13"/>
  <c r="G32" i="13"/>
  <c r="I32" i="13"/>
  <c r="K32" i="13"/>
  <c r="M32" i="13"/>
  <c r="O32" i="13"/>
  <c r="Q32" i="13"/>
  <c r="V32" i="13"/>
  <c r="G35" i="13"/>
  <c r="I35" i="13"/>
  <c r="K35" i="13"/>
  <c r="M35" i="13"/>
  <c r="O35" i="13"/>
  <c r="Q35" i="13"/>
  <c r="V35" i="13"/>
  <c r="G38" i="13"/>
  <c r="M38" i="13" s="1"/>
  <c r="I38" i="13"/>
  <c r="K38" i="13"/>
  <c r="O38" i="13"/>
  <c r="Q38" i="13"/>
  <c r="V38" i="13"/>
  <c r="G41" i="13"/>
  <c r="M41" i="13" s="1"/>
  <c r="I41" i="13"/>
  <c r="K41" i="13"/>
  <c r="O41" i="13"/>
  <c r="Q41" i="13"/>
  <c r="V41" i="13"/>
  <c r="G44" i="13"/>
  <c r="M44" i="13" s="1"/>
  <c r="I44" i="13"/>
  <c r="K44" i="13"/>
  <c r="O44" i="13"/>
  <c r="Q44" i="13"/>
  <c r="V44" i="13"/>
  <c r="G51" i="13"/>
  <c r="AA51" i="13" s="1"/>
  <c r="I51" i="13"/>
  <c r="K51" i="13"/>
  <c r="M51" i="13"/>
  <c r="O51" i="13"/>
  <c r="Q51" i="13"/>
  <c r="V51" i="13"/>
  <c r="G57" i="13"/>
  <c r="M57" i="13" s="1"/>
  <c r="I57" i="13"/>
  <c r="K57" i="13"/>
  <c r="O57" i="13"/>
  <c r="Q57" i="13"/>
  <c r="V57" i="13"/>
  <c r="G61" i="13"/>
  <c r="M61" i="13" s="1"/>
  <c r="I61" i="13"/>
  <c r="K61" i="13"/>
  <c r="O61" i="13"/>
  <c r="Q61" i="13"/>
  <c r="V61" i="13"/>
  <c r="G64" i="13"/>
  <c r="M64" i="13" s="1"/>
  <c r="I64" i="13"/>
  <c r="K64" i="13"/>
  <c r="O64" i="13"/>
  <c r="Q64" i="13"/>
  <c r="V64" i="13"/>
  <c r="G68" i="13"/>
  <c r="I68" i="13"/>
  <c r="K68" i="13"/>
  <c r="M68" i="13"/>
  <c r="O68" i="13"/>
  <c r="Q68" i="13"/>
  <c r="V68" i="13"/>
  <c r="G71" i="13"/>
  <c r="I71" i="13"/>
  <c r="K71" i="13"/>
  <c r="M71" i="13"/>
  <c r="O71" i="13"/>
  <c r="Q71" i="13"/>
  <c r="V71" i="13"/>
  <c r="G75" i="13"/>
  <c r="I75" i="13"/>
  <c r="K75" i="13"/>
  <c r="M75" i="13"/>
  <c r="O75" i="13"/>
  <c r="Q75" i="13"/>
  <c r="V75" i="13"/>
  <c r="G78" i="13"/>
  <c r="M78" i="13" s="1"/>
  <c r="I78" i="13"/>
  <c r="K78" i="13"/>
  <c r="O78" i="13"/>
  <c r="Q78" i="13"/>
  <c r="V78" i="13"/>
  <c r="G81" i="13"/>
  <c r="M81" i="13" s="1"/>
  <c r="I81" i="13"/>
  <c r="K81" i="13"/>
  <c r="O81" i="13"/>
  <c r="Q81" i="13"/>
  <c r="V81" i="13"/>
  <c r="G84" i="13"/>
  <c r="M84" i="13" s="1"/>
  <c r="I84" i="13"/>
  <c r="K84" i="13"/>
  <c r="O84" i="13"/>
  <c r="Q84" i="13"/>
  <c r="V84" i="13"/>
  <c r="G87" i="13"/>
  <c r="I87" i="13"/>
  <c r="K87" i="13"/>
  <c r="M87" i="13"/>
  <c r="O87" i="13"/>
  <c r="Q87" i="13"/>
  <c r="V87" i="13"/>
  <c r="G90" i="13"/>
  <c r="M90" i="13" s="1"/>
  <c r="I90" i="13"/>
  <c r="K90" i="13"/>
  <c r="O90" i="13"/>
  <c r="Q90" i="13"/>
  <c r="V90" i="13"/>
  <c r="G93" i="13"/>
  <c r="M93" i="13" s="1"/>
  <c r="I93" i="13"/>
  <c r="K93" i="13"/>
  <c r="O93" i="13"/>
  <c r="Q93" i="13"/>
  <c r="V93" i="13"/>
  <c r="G96" i="13"/>
  <c r="M96" i="13" s="1"/>
  <c r="I96" i="13"/>
  <c r="K96" i="13"/>
  <c r="O96" i="13"/>
  <c r="Q96" i="13"/>
  <c r="V96" i="13"/>
  <c r="G99" i="13"/>
  <c r="M99" i="13" s="1"/>
  <c r="I99" i="13"/>
  <c r="K99" i="13"/>
  <c r="O99" i="13"/>
  <c r="Q99" i="13"/>
  <c r="V99" i="13"/>
  <c r="G102" i="13"/>
  <c r="M102" i="13" s="1"/>
  <c r="I102" i="13"/>
  <c r="K102" i="13"/>
  <c r="O102" i="13"/>
  <c r="Q102" i="13"/>
  <c r="V102" i="13"/>
  <c r="G105" i="13"/>
  <c r="I105" i="13"/>
  <c r="K105" i="13"/>
  <c r="M105" i="13"/>
  <c r="O105" i="13"/>
  <c r="Q105" i="13"/>
  <c r="V105" i="13"/>
  <c r="G108" i="13"/>
  <c r="M108" i="13" s="1"/>
  <c r="I108" i="13"/>
  <c r="K108" i="13"/>
  <c r="O108" i="13"/>
  <c r="Q108" i="13"/>
  <c r="V108" i="13"/>
  <c r="G111" i="13"/>
  <c r="M111" i="13" s="1"/>
  <c r="I111" i="13"/>
  <c r="K111" i="13"/>
  <c r="O111" i="13"/>
  <c r="Q111" i="13"/>
  <c r="V111" i="13"/>
  <c r="G114" i="13"/>
  <c r="M114" i="13" s="1"/>
  <c r="I114" i="13"/>
  <c r="K114" i="13"/>
  <c r="O114" i="13"/>
  <c r="Q114" i="13"/>
  <c r="V114" i="13"/>
  <c r="G117" i="13"/>
  <c r="M117" i="13" s="1"/>
  <c r="I117" i="13"/>
  <c r="K117" i="13"/>
  <c r="O117" i="13"/>
  <c r="Q117" i="13"/>
  <c r="V117" i="13"/>
  <c r="G120" i="13"/>
  <c r="M120" i="13" s="1"/>
  <c r="I120" i="13"/>
  <c r="K120" i="13"/>
  <c r="O120" i="13"/>
  <c r="Q120" i="13"/>
  <c r="V120" i="13"/>
  <c r="G123" i="13"/>
  <c r="M123" i="13" s="1"/>
  <c r="I123" i="13"/>
  <c r="K123" i="13"/>
  <c r="O123" i="13"/>
  <c r="Q123" i="13"/>
  <c r="V123" i="13"/>
  <c r="G126" i="13"/>
  <c r="I126" i="13"/>
  <c r="K126" i="13"/>
  <c r="M126" i="13"/>
  <c r="O126" i="13"/>
  <c r="Q126" i="13"/>
  <c r="V126" i="13"/>
  <c r="G129" i="13"/>
  <c r="M129" i="13" s="1"/>
  <c r="I129" i="13"/>
  <c r="K129" i="13"/>
  <c r="O129" i="13"/>
  <c r="Q129" i="13"/>
  <c r="V129" i="13"/>
  <c r="G132" i="13"/>
  <c r="M132" i="13" s="1"/>
  <c r="I132" i="13"/>
  <c r="K132" i="13"/>
  <c r="O132" i="13"/>
  <c r="Q132" i="13"/>
  <c r="V132" i="13"/>
  <c r="G135" i="13"/>
  <c r="M135" i="13" s="1"/>
  <c r="I135" i="13"/>
  <c r="K135" i="13"/>
  <c r="O135" i="13"/>
  <c r="Q135" i="13"/>
  <c r="V135" i="13"/>
  <c r="G138" i="13"/>
  <c r="M138" i="13" s="1"/>
  <c r="I138" i="13"/>
  <c r="K138" i="13"/>
  <c r="O138" i="13"/>
  <c r="Q138" i="13"/>
  <c r="V138" i="13"/>
  <c r="G141" i="13"/>
  <c r="I141" i="13"/>
  <c r="K141" i="13"/>
  <c r="M141" i="13"/>
  <c r="O141" i="13"/>
  <c r="Q141" i="13"/>
  <c r="V141" i="13"/>
  <c r="G144" i="13"/>
  <c r="I144" i="13"/>
  <c r="K144" i="13"/>
  <c r="M144" i="13"/>
  <c r="O144" i="13"/>
  <c r="Q144" i="13"/>
  <c r="V144" i="13"/>
  <c r="G147" i="13"/>
  <c r="I147" i="13"/>
  <c r="K147" i="13"/>
  <c r="M147" i="13"/>
  <c r="O147" i="13"/>
  <c r="Q147" i="13"/>
  <c r="V147" i="13"/>
  <c r="G150" i="13"/>
  <c r="M150" i="13" s="1"/>
  <c r="I150" i="13"/>
  <c r="K150" i="13"/>
  <c r="O150" i="13"/>
  <c r="Q150" i="13"/>
  <c r="V150" i="13"/>
  <c r="G152" i="13"/>
  <c r="M152" i="13" s="1"/>
  <c r="I152" i="13"/>
  <c r="I151" i="13" s="1"/>
  <c r="K152" i="13"/>
  <c r="K151" i="13" s="1"/>
  <c r="O152" i="13"/>
  <c r="O151" i="13" s="1"/>
  <c r="Q152" i="13"/>
  <c r="V152" i="13"/>
  <c r="V151" i="13" s="1"/>
  <c r="G153" i="13"/>
  <c r="M153" i="13" s="1"/>
  <c r="I153" i="13"/>
  <c r="K153" i="13"/>
  <c r="O153" i="13"/>
  <c r="Q153" i="13"/>
  <c r="V153" i="13"/>
  <c r="G156" i="13"/>
  <c r="M156" i="13" s="1"/>
  <c r="I156" i="13"/>
  <c r="I155" i="13" s="1"/>
  <c r="K156" i="13"/>
  <c r="O156" i="13"/>
  <c r="Q156" i="13"/>
  <c r="Q155" i="13" s="1"/>
  <c r="V156" i="13"/>
  <c r="G158" i="13"/>
  <c r="I158" i="13"/>
  <c r="K158" i="13"/>
  <c r="O158" i="13"/>
  <c r="Q158" i="13"/>
  <c r="V158" i="13"/>
  <c r="V155" i="13" s="1"/>
  <c r="G160" i="13"/>
  <c r="M160" i="13" s="1"/>
  <c r="I160" i="13"/>
  <c r="K160" i="13"/>
  <c r="O160" i="13"/>
  <c r="Q160" i="13"/>
  <c r="V160" i="13"/>
  <c r="G162" i="13"/>
  <c r="M162" i="13" s="1"/>
  <c r="I162" i="13"/>
  <c r="K162" i="13"/>
  <c r="O162" i="13"/>
  <c r="Q162" i="13"/>
  <c r="V162" i="13"/>
  <c r="G166" i="13"/>
  <c r="I166" i="13"/>
  <c r="K166" i="13"/>
  <c r="M166" i="13"/>
  <c r="O166" i="13"/>
  <c r="Q166" i="13"/>
  <c r="V166" i="13"/>
  <c r="G170" i="13"/>
  <c r="M170" i="13" s="1"/>
  <c r="I170" i="13"/>
  <c r="K170" i="13"/>
  <c r="O170" i="13"/>
  <c r="Q170" i="13"/>
  <c r="V170" i="13"/>
  <c r="G175" i="13"/>
  <c r="G174" i="13" s="1"/>
  <c r="I229" i="1" s="1"/>
  <c r="I175" i="13"/>
  <c r="K175" i="13"/>
  <c r="K174" i="13" s="1"/>
  <c r="O175" i="13"/>
  <c r="Q175" i="13"/>
  <c r="V175" i="13"/>
  <c r="G177" i="13"/>
  <c r="M177" i="13" s="1"/>
  <c r="I177" i="13"/>
  <c r="K177" i="13"/>
  <c r="O177" i="13"/>
  <c r="Q177" i="13"/>
  <c r="V177" i="13"/>
  <c r="G179" i="13"/>
  <c r="O179" i="13"/>
  <c r="V179" i="13"/>
  <c r="G180" i="13"/>
  <c r="M180" i="13" s="1"/>
  <c r="M179" i="13" s="1"/>
  <c r="I180" i="13"/>
  <c r="I179" i="13" s="1"/>
  <c r="K180" i="13"/>
  <c r="K179" i="13" s="1"/>
  <c r="O180" i="13"/>
  <c r="Q180" i="13"/>
  <c r="Q179" i="13" s="1"/>
  <c r="V180" i="13"/>
  <c r="AE186" i="13"/>
  <c r="F44" i="1" s="1"/>
  <c r="BA38" i="12"/>
  <c r="BA36" i="12"/>
  <c r="BA34" i="12"/>
  <c r="BA32" i="12"/>
  <c r="BA30" i="12"/>
  <c r="BA26" i="12"/>
  <c r="BA24" i="12"/>
  <c r="BA19" i="12"/>
  <c r="BA17" i="12"/>
  <c r="BA15" i="12"/>
  <c r="BA12" i="12"/>
  <c r="BA10" i="12"/>
  <c r="G9" i="12"/>
  <c r="I9" i="12"/>
  <c r="K9" i="12"/>
  <c r="O9" i="12"/>
  <c r="Q9" i="12"/>
  <c r="V9" i="12"/>
  <c r="G11" i="12"/>
  <c r="M11" i="12" s="1"/>
  <c r="I11" i="12"/>
  <c r="K11" i="12"/>
  <c r="O11" i="12"/>
  <c r="Q11" i="12"/>
  <c r="V11" i="12"/>
  <c r="G13" i="12"/>
  <c r="M13" i="12" s="1"/>
  <c r="I13" i="12"/>
  <c r="K13" i="12"/>
  <c r="O13" i="12"/>
  <c r="Q13" i="12"/>
  <c r="V13" i="12"/>
  <c r="G16" i="12"/>
  <c r="M16" i="12" s="1"/>
  <c r="I16" i="12"/>
  <c r="K16" i="12"/>
  <c r="O16" i="12"/>
  <c r="Q16" i="12"/>
  <c r="V16" i="12"/>
  <c r="G18" i="12"/>
  <c r="M18" i="12" s="1"/>
  <c r="I18" i="12"/>
  <c r="K18" i="12"/>
  <c r="O18" i="12"/>
  <c r="Q18" i="12"/>
  <c r="V18" i="12"/>
  <c r="G20" i="12"/>
  <c r="M20" i="12" s="1"/>
  <c r="I20" i="12"/>
  <c r="K20" i="12"/>
  <c r="O20" i="12"/>
  <c r="Q20" i="12"/>
  <c r="V20" i="12"/>
  <c r="G23" i="12"/>
  <c r="I23" i="12"/>
  <c r="K23" i="12"/>
  <c r="O23" i="12"/>
  <c r="Q23" i="12"/>
  <c r="V23" i="12"/>
  <c r="V22" i="12" s="1"/>
  <c r="G25" i="12"/>
  <c r="I25" i="12"/>
  <c r="K25" i="12"/>
  <c r="M25" i="12"/>
  <c r="O25" i="12"/>
  <c r="Q25" i="12"/>
  <c r="V25" i="12"/>
  <c r="G27" i="12"/>
  <c r="M27" i="12" s="1"/>
  <c r="I27" i="12"/>
  <c r="K27" i="12"/>
  <c r="O27" i="12"/>
  <c r="Q27" i="12"/>
  <c r="V27" i="12"/>
  <c r="G29" i="12"/>
  <c r="I29" i="12"/>
  <c r="I22" i="12" s="1"/>
  <c r="K29" i="12"/>
  <c r="M29" i="12"/>
  <c r="O29" i="12"/>
  <c r="Q29" i="12"/>
  <c r="V29" i="12"/>
  <c r="G31" i="12"/>
  <c r="M31" i="12" s="1"/>
  <c r="I31" i="12"/>
  <c r="K31" i="12"/>
  <c r="O31" i="12"/>
  <c r="Q31" i="12"/>
  <c r="V31" i="12"/>
  <c r="G33" i="12"/>
  <c r="M33" i="12" s="1"/>
  <c r="I33" i="12"/>
  <c r="K33" i="12"/>
  <c r="O33" i="12"/>
  <c r="Q33" i="12"/>
  <c r="V33" i="12"/>
  <c r="G35" i="12"/>
  <c r="M35" i="12" s="1"/>
  <c r="I35" i="12"/>
  <c r="K35" i="12"/>
  <c r="O35" i="12"/>
  <c r="Q35" i="12"/>
  <c r="V35" i="12"/>
  <c r="G37" i="12"/>
  <c r="M37" i="12" s="1"/>
  <c r="I37" i="12"/>
  <c r="K37" i="12"/>
  <c r="O37" i="12"/>
  <c r="Q37" i="12"/>
  <c r="V37" i="12"/>
  <c r="AE40" i="12"/>
  <c r="F41" i="1" s="1"/>
  <c r="AZ161" i="1"/>
  <c r="AZ159" i="1"/>
  <c r="AZ158" i="1"/>
  <c r="AZ156" i="1"/>
  <c r="AZ155" i="1"/>
  <c r="AZ153" i="1"/>
  <c r="AZ152" i="1"/>
  <c r="AZ150" i="1"/>
  <c r="AZ148" i="1"/>
  <c r="AZ147" i="1"/>
  <c r="AZ146" i="1"/>
  <c r="AZ144" i="1"/>
  <c r="AZ141" i="1"/>
  <c r="AZ139" i="1"/>
  <c r="AZ135" i="1"/>
  <c r="AZ134" i="1"/>
  <c r="AZ132" i="1"/>
  <c r="AZ131" i="1"/>
  <c r="AZ129" i="1"/>
  <c r="AZ128" i="1"/>
  <c r="AZ127" i="1"/>
  <c r="AZ125" i="1"/>
  <c r="AZ124" i="1"/>
  <c r="AZ122" i="1"/>
  <c r="AZ120" i="1"/>
  <c r="AZ119" i="1"/>
  <c r="AZ117" i="1"/>
  <c r="AZ115" i="1"/>
  <c r="AZ114" i="1"/>
  <c r="AZ112" i="1"/>
  <c r="AZ111" i="1"/>
  <c r="AZ109" i="1"/>
  <c r="AZ108" i="1"/>
  <c r="AZ106" i="1"/>
  <c r="AZ104" i="1"/>
  <c r="AZ103" i="1"/>
  <c r="AZ102" i="1"/>
  <c r="AZ101" i="1"/>
  <c r="AZ100" i="1"/>
  <c r="AZ99" i="1"/>
  <c r="AZ96" i="1"/>
  <c r="AZ94" i="1"/>
  <c r="AZ93" i="1"/>
  <c r="AZ91" i="1"/>
  <c r="AZ89" i="1"/>
  <c r="H69" i="1"/>
  <c r="H42" i="1"/>
  <c r="M1171" i="14" l="1"/>
  <c r="AA1171" i="14"/>
  <c r="AB1171" i="14" s="1"/>
  <c r="AB51" i="13"/>
  <c r="AB186" i="13" s="1"/>
  <c r="AA186" i="13"/>
  <c r="M21" i="31"/>
  <c r="AA21" i="31"/>
  <c r="AB21" i="31" s="1"/>
  <c r="I8" i="31"/>
  <c r="AB15" i="30"/>
  <c r="AB58" i="30" s="1"/>
  <c r="AA58" i="30"/>
  <c r="M15" i="30"/>
  <c r="M42" i="14"/>
  <c r="AB42" i="14"/>
  <c r="AA2254" i="14"/>
  <c r="H53" i="1"/>
  <c r="I53" i="1" s="1"/>
  <c r="H50" i="1"/>
  <c r="AA23" i="12"/>
  <c r="AB23" i="12" s="1"/>
  <c r="M9" i="12"/>
  <c r="AA9" i="12"/>
  <c r="AA40" i="12" s="1"/>
  <c r="G8" i="18"/>
  <c r="AA9" i="18"/>
  <c r="AA11" i="18" s="1"/>
  <c r="AF11" i="19"/>
  <c r="G51" i="1" s="1"/>
  <c r="H51" i="1" s="1"/>
  <c r="I51" i="1" s="1"/>
  <c r="AA9" i="19"/>
  <c r="AF11" i="20"/>
  <c r="G52" i="1" s="1"/>
  <c r="H52" i="1"/>
  <c r="I52" i="1" s="1"/>
  <c r="G8" i="20"/>
  <c r="AA9" i="20"/>
  <c r="AA11" i="20" s="1"/>
  <c r="G8" i="24"/>
  <c r="AA9" i="24"/>
  <c r="AF11" i="25"/>
  <c r="G57" i="1" s="1"/>
  <c r="AA9" i="25"/>
  <c r="AA11" i="25" s="1"/>
  <c r="G8" i="26"/>
  <c r="AA9" i="26"/>
  <c r="AA11" i="26" s="1"/>
  <c r="G8" i="27"/>
  <c r="I241" i="1" s="1"/>
  <c r="AA9" i="27"/>
  <c r="AA11" i="27" s="1"/>
  <c r="AB9" i="27"/>
  <c r="AB11" i="27" s="1"/>
  <c r="M14" i="28"/>
  <c r="M13" i="28" s="1"/>
  <c r="AA14" i="28"/>
  <c r="AB14" i="28" s="1"/>
  <c r="AB11" i="28"/>
  <c r="AA16" i="28"/>
  <c r="M9" i="28"/>
  <c r="M12" i="31"/>
  <c r="AA12" i="31"/>
  <c r="AF11" i="34"/>
  <c r="G73" i="1" s="1"/>
  <c r="H73" i="1" s="1"/>
  <c r="I73" i="1" s="1"/>
  <c r="AA9" i="34"/>
  <c r="M9" i="35"/>
  <c r="M8" i="35" s="1"/>
  <c r="AA9" i="35"/>
  <c r="AF11" i="35"/>
  <c r="AF11" i="36"/>
  <c r="AA9" i="36"/>
  <c r="AA11" i="36" s="1"/>
  <c r="AB9" i="36"/>
  <c r="AB11" i="36" s="1"/>
  <c r="F79" i="1"/>
  <c r="G8" i="37"/>
  <c r="G11" i="37" s="1"/>
  <c r="AA9" i="37"/>
  <c r="M9" i="38"/>
  <c r="M8" i="38" s="1"/>
  <c r="AA9" i="38"/>
  <c r="AA11" i="38" s="1"/>
  <c r="AF11" i="39"/>
  <c r="G84" i="1" s="1"/>
  <c r="H84" i="1" s="1"/>
  <c r="I84" i="1" s="1"/>
  <c r="AA9" i="39"/>
  <c r="AA11" i="39" s="1"/>
  <c r="O8" i="28"/>
  <c r="Q8" i="28"/>
  <c r="F45" i="1"/>
  <c r="I274" i="1"/>
  <c r="G78" i="1"/>
  <c r="H78" i="1" s="1"/>
  <c r="I78" i="1" s="1"/>
  <c r="G79" i="1"/>
  <c r="H79" i="1" s="1"/>
  <c r="I79" i="1" s="1"/>
  <c r="H68" i="1"/>
  <c r="I68" i="1" s="1"/>
  <c r="H55" i="1"/>
  <c r="I55" i="1" s="1"/>
  <c r="I1688" i="14"/>
  <c r="G541" i="14"/>
  <c r="I221" i="1" s="1"/>
  <c r="G8" i="28"/>
  <c r="K43" i="31"/>
  <c r="M151" i="13"/>
  <c r="Q60" i="13"/>
  <c r="V2003" i="14"/>
  <c r="K1926" i="14"/>
  <c r="Q1768" i="14"/>
  <c r="V1768" i="14"/>
  <c r="I1768" i="14"/>
  <c r="I1709" i="14"/>
  <c r="V1656" i="14"/>
  <c r="V1407" i="14"/>
  <c r="O1407" i="14"/>
  <c r="Q1284" i="14"/>
  <c r="G1260" i="14"/>
  <c r="I230" i="1" s="1"/>
  <c r="O240" i="14"/>
  <c r="O168" i="14"/>
  <c r="G168" i="14"/>
  <c r="I101" i="14"/>
  <c r="O93" i="14"/>
  <c r="V8" i="14"/>
  <c r="K8" i="14"/>
  <c r="AF11" i="16"/>
  <c r="G11" i="17"/>
  <c r="K49" i="30"/>
  <c r="V8" i="30"/>
  <c r="Q38" i="31"/>
  <c r="I29" i="31"/>
  <c r="V8" i="31"/>
  <c r="G11" i="35"/>
  <c r="G8" i="36"/>
  <c r="G46" i="1"/>
  <c r="G71" i="1"/>
  <c r="H71" i="1" s="1"/>
  <c r="I71" i="1" s="1"/>
  <c r="Q898" i="14"/>
  <c r="Q151" i="13"/>
  <c r="O60" i="13"/>
  <c r="K2236" i="14"/>
  <c r="O2009" i="14"/>
  <c r="G1886" i="14"/>
  <c r="I253" i="1" s="1"/>
  <c r="V1688" i="14"/>
  <c r="O1289" i="14"/>
  <c r="O598" i="14"/>
  <c r="I460" i="14"/>
  <c r="O420" i="14"/>
  <c r="O343" i="14"/>
  <c r="I8" i="14"/>
  <c r="I49" i="30"/>
  <c r="M43" i="30"/>
  <c r="G27" i="30"/>
  <c r="Q8" i="30"/>
  <c r="G29" i="31"/>
  <c r="F40" i="1"/>
  <c r="F59" i="1"/>
  <c r="F65" i="1"/>
  <c r="F72" i="1"/>
  <c r="F80" i="1"/>
  <c r="AF11" i="38"/>
  <c r="F46" i="1"/>
  <c r="K22" i="12"/>
  <c r="K155" i="13"/>
  <c r="Q8" i="13"/>
  <c r="G2233" i="14"/>
  <c r="I272" i="1" s="1"/>
  <c r="G1926" i="14"/>
  <c r="I255" i="1" s="1"/>
  <c r="O1709" i="14"/>
  <c r="G1709" i="14"/>
  <c r="I251" i="1" s="1"/>
  <c r="Q1688" i="14"/>
  <c r="O625" i="14"/>
  <c r="K598" i="14"/>
  <c r="K541" i="14"/>
  <c r="O460" i="14"/>
  <c r="G460" i="14"/>
  <c r="M54" i="14"/>
  <c r="M51" i="14" s="1"/>
  <c r="AF11" i="15"/>
  <c r="G47" i="1" s="1"/>
  <c r="H47" i="1" s="1"/>
  <c r="I47" i="1" s="1"/>
  <c r="G49" i="30"/>
  <c r="I258" i="1" s="1"/>
  <c r="K43" i="30"/>
  <c r="O8" i="30"/>
  <c r="M38" i="31"/>
  <c r="AF11" i="37"/>
  <c r="K1768" i="14"/>
  <c r="F39" i="1"/>
  <c r="F85" i="1"/>
  <c r="O22" i="12"/>
  <c r="I174" i="13"/>
  <c r="Q8" i="12"/>
  <c r="V174" i="13"/>
  <c r="I60" i="13"/>
  <c r="I8" i="13"/>
  <c r="V2108" i="14"/>
  <c r="M2004" i="14"/>
  <c r="M2003" i="14" s="1"/>
  <c r="I1910" i="14"/>
  <c r="M1776" i="14"/>
  <c r="Q1709" i="14"/>
  <c r="K1656" i="14"/>
  <c r="Q460" i="14"/>
  <c r="K343" i="14"/>
  <c r="K168" i="14"/>
  <c r="Q101" i="14"/>
  <c r="M93" i="14"/>
  <c r="Q70" i="14"/>
  <c r="I56" i="14"/>
  <c r="O8" i="14"/>
  <c r="M9" i="19"/>
  <c r="M8" i="19" s="1"/>
  <c r="M9" i="21"/>
  <c r="M8" i="21" s="1"/>
  <c r="M9" i="23"/>
  <c r="M8" i="23" s="1"/>
  <c r="M9" i="25"/>
  <c r="M8" i="25" s="1"/>
  <c r="I27" i="30"/>
  <c r="M52" i="31"/>
  <c r="Q43" i="31"/>
  <c r="K38" i="31"/>
  <c r="M9" i="34"/>
  <c r="M8" i="34" s="1"/>
  <c r="M9" i="39"/>
  <c r="M8" i="39" s="1"/>
  <c r="Q1363" i="14"/>
  <c r="G625" i="14"/>
  <c r="I223" i="1" s="1"/>
  <c r="O541" i="14"/>
  <c r="G22" i="12"/>
  <c r="I277" i="1" s="1"/>
  <c r="I20" i="1" s="1"/>
  <c r="Q174" i="13"/>
  <c r="G155" i="13"/>
  <c r="I224" i="1" s="1"/>
  <c r="Q2108" i="14"/>
  <c r="G2009" i="14"/>
  <c r="I257" i="1" s="1"/>
  <c r="O1886" i="14"/>
  <c r="K1688" i="14"/>
  <c r="O1492" i="14"/>
  <c r="V1492" i="14"/>
  <c r="Q1059" i="14"/>
  <c r="K898" i="14"/>
  <c r="O636" i="14"/>
  <c r="M598" i="14"/>
  <c r="I420" i="14"/>
  <c r="Q343" i="14"/>
  <c r="I343" i="14"/>
  <c r="O101" i="14"/>
  <c r="Q93" i="14"/>
  <c r="O70" i="14"/>
  <c r="K8" i="28"/>
  <c r="I8" i="30"/>
  <c r="I38" i="31"/>
  <c r="O29" i="31"/>
  <c r="I271" i="1"/>
  <c r="O155" i="13"/>
  <c r="Q22" i="12"/>
  <c r="O174" i="13"/>
  <c r="K60" i="13"/>
  <c r="V60" i="13"/>
  <c r="Q2009" i="14"/>
  <c r="I2003" i="14"/>
  <c r="O1926" i="14"/>
  <c r="V1910" i="14"/>
  <c r="K1709" i="14"/>
  <c r="G1656" i="14"/>
  <c r="I249" i="1" s="1"/>
  <c r="I1374" i="14"/>
  <c r="V1363" i="14"/>
  <c r="V1284" i="14"/>
  <c r="V625" i="14"/>
  <c r="I625" i="14"/>
  <c r="Q598" i="14"/>
  <c r="K460" i="14"/>
  <c r="K101" i="14"/>
  <c r="V56" i="14"/>
  <c r="G13" i="28"/>
  <c r="I242" i="1" s="1"/>
  <c r="I8" i="28"/>
  <c r="O49" i="30"/>
  <c r="V38" i="31"/>
  <c r="F43" i="1"/>
  <c r="F61" i="1"/>
  <c r="F76" i="1"/>
  <c r="F82" i="1"/>
  <c r="Q56" i="14"/>
  <c r="I8" i="12"/>
  <c r="Q2003" i="14"/>
  <c r="I1926" i="14"/>
  <c r="Q1886" i="14"/>
  <c r="V1886" i="14"/>
  <c r="I1886" i="14"/>
  <c r="V1374" i="14"/>
  <c r="O1363" i="14"/>
  <c r="I1289" i="14"/>
  <c r="V1161" i="14"/>
  <c r="Q420" i="14"/>
  <c r="Q168" i="14"/>
  <c r="G101" i="14"/>
  <c r="O56" i="14"/>
  <c r="G11" i="29"/>
  <c r="O27" i="30"/>
  <c r="I43" i="31"/>
  <c r="O8" i="31"/>
  <c r="Q8" i="31"/>
  <c r="V8" i="13"/>
  <c r="I2236" i="14"/>
  <c r="G2108" i="14"/>
  <c r="I260" i="1" s="1"/>
  <c r="K2009" i="14"/>
  <c r="K1910" i="14"/>
  <c r="V1709" i="14"/>
  <c r="M630" i="14"/>
  <c r="M625" i="14" s="1"/>
  <c r="M542" i="14"/>
  <c r="K70" i="14"/>
  <c r="V70" i="14"/>
  <c r="K56" i="14"/>
  <c r="G8" i="38"/>
  <c r="I263" i="1"/>
  <c r="K8" i="12"/>
  <c r="V1926" i="14"/>
  <c r="O1768" i="14"/>
  <c r="O1688" i="14"/>
  <c r="K1059" i="14"/>
  <c r="K240" i="14"/>
  <c r="Q8" i="14"/>
  <c r="G8" i="19"/>
  <c r="G8" i="21"/>
  <c r="G8" i="23"/>
  <c r="G8" i="25"/>
  <c r="V49" i="30"/>
  <c r="M8" i="31"/>
  <c r="G8" i="39"/>
  <c r="O8" i="12"/>
  <c r="K8" i="13"/>
  <c r="O8" i="13"/>
  <c r="V2236" i="14"/>
  <c r="Q1926" i="14"/>
  <c r="G1910" i="14"/>
  <c r="I254" i="1" s="1"/>
  <c r="M1886" i="14"/>
  <c r="G1161" i="14"/>
  <c r="I228" i="1" s="1"/>
  <c r="I541" i="14"/>
  <c r="G343" i="14"/>
  <c r="I218" i="1" s="1"/>
  <c r="I240" i="14"/>
  <c r="G56" i="14"/>
  <c r="I211" i="1" s="1"/>
  <c r="Q49" i="30"/>
  <c r="K8" i="31"/>
  <c r="H57" i="1"/>
  <c r="I57" i="1" s="1"/>
  <c r="H56" i="1"/>
  <c r="I56" i="1" s="1"/>
  <c r="I50" i="1"/>
  <c r="M9" i="37"/>
  <c r="M8" i="37" s="1"/>
  <c r="M43" i="31"/>
  <c r="AF64" i="31"/>
  <c r="G67" i="1" s="1"/>
  <c r="H67" i="1" s="1"/>
  <c r="I67" i="1" s="1"/>
  <c r="G38" i="31"/>
  <c r="M30" i="31"/>
  <c r="M29" i="31" s="1"/>
  <c r="G8" i="31"/>
  <c r="G57" i="31"/>
  <c r="M8" i="30"/>
  <c r="M50" i="30"/>
  <c r="M49" i="30" s="1"/>
  <c r="G37" i="30"/>
  <c r="I235" i="1" s="1"/>
  <c r="G24" i="30"/>
  <c r="G8" i="30"/>
  <c r="AF58" i="30"/>
  <c r="AF11" i="29"/>
  <c r="M11" i="28"/>
  <c r="AF16" i="28"/>
  <c r="AF11" i="27"/>
  <c r="M9" i="26"/>
  <c r="M8" i="26" s="1"/>
  <c r="AF11" i="26"/>
  <c r="G58" i="1" s="1"/>
  <c r="H58" i="1" s="1"/>
  <c r="I58" i="1" s="1"/>
  <c r="M9" i="22"/>
  <c r="M8" i="22" s="1"/>
  <c r="AF11" i="22"/>
  <c r="G54" i="1" s="1"/>
  <c r="H54" i="1" s="1"/>
  <c r="I54" i="1" s="1"/>
  <c r="M9" i="18"/>
  <c r="M8" i="18" s="1"/>
  <c r="M9" i="15"/>
  <c r="M8" i="15" s="1"/>
  <c r="M2236" i="14"/>
  <c r="M1768" i="14"/>
  <c r="M1709" i="14"/>
  <c r="M1688" i="14"/>
  <c r="G2236" i="14"/>
  <c r="I270" i="1" s="1"/>
  <c r="M2010" i="14"/>
  <c r="M2009" i="14" s="1"/>
  <c r="M2109" i="14"/>
  <c r="M2108" i="14" s="1"/>
  <c r="M1927" i="14"/>
  <c r="M1926" i="14" s="1"/>
  <c r="M1911" i="14"/>
  <c r="M1910" i="14" s="1"/>
  <c r="M1657" i="14"/>
  <c r="M1656" i="14" s="1"/>
  <c r="G1492" i="14"/>
  <c r="I244" i="1" s="1"/>
  <c r="I1492" i="14"/>
  <c r="M1378" i="14"/>
  <c r="G1374" i="14"/>
  <c r="I234" i="1" s="1"/>
  <c r="M1374" i="14"/>
  <c r="I1260" i="14"/>
  <c r="O1161" i="14"/>
  <c r="Q1161" i="14"/>
  <c r="V1059" i="14"/>
  <c r="I898" i="14"/>
  <c r="I636" i="14"/>
  <c r="K636" i="14"/>
  <c r="M343" i="14"/>
  <c r="M70" i="14"/>
  <c r="Q1574" i="14"/>
  <c r="I1407" i="14"/>
  <c r="M900" i="14"/>
  <c r="G898" i="14"/>
  <c r="I226" i="1" s="1"/>
  <c r="M898" i="14"/>
  <c r="M541" i="14"/>
  <c r="M240" i="14"/>
  <c r="I1656" i="14"/>
  <c r="O1574" i="14"/>
  <c r="G1574" i="14"/>
  <c r="I245" i="1" s="1"/>
  <c r="Q1492" i="14"/>
  <c r="Q1374" i="14"/>
  <c r="K1289" i="14"/>
  <c r="V1260" i="14"/>
  <c r="M1161" i="14"/>
  <c r="O1059" i="14"/>
  <c r="V898" i="14"/>
  <c r="M420" i="14"/>
  <c r="M168" i="14"/>
  <c r="K1574" i="14"/>
  <c r="M1574" i="14"/>
  <c r="Q1407" i="14"/>
  <c r="O1374" i="14"/>
  <c r="Q1260" i="14"/>
  <c r="K1161" i="14"/>
  <c r="G1688" i="14"/>
  <c r="I250" i="1" s="1"/>
  <c r="Q1656" i="14"/>
  <c r="K1492" i="14"/>
  <c r="G1407" i="14"/>
  <c r="I243" i="1" s="1"/>
  <c r="M1364" i="14"/>
  <c r="M1363" i="14" s="1"/>
  <c r="G1363" i="14"/>
  <c r="I233" i="1" s="1"/>
  <c r="M1290" i="14"/>
  <c r="M1289" i="14" s="1"/>
  <c r="G1289" i="14"/>
  <c r="I232" i="1" s="1"/>
  <c r="O1260" i="14"/>
  <c r="I1161" i="14"/>
  <c r="I1059" i="14"/>
  <c r="O898" i="14"/>
  <c r="M460" i="14"/>
  <c r="M8" i="14"/>
  <c r="O1656" i="14"/>
  <c r="I1574" i="14"/>
  <c r="K1407" i="14"/>
  <c r="M1407" i="14"/>
  <c r="Q1289" i="14"/>
  <c r="V1289" i="14"/>
  <c r="K1260" i="14"/>
  <c r="M1063" i="14"/>
  <c r="M1059" i="14" s="1"/>
  <c r="G1059" i="14"/>
  <c r="M833" i="14"/>
  <c r="M636" i="14" s="1"/>
  <c r="G636" i="14"/>
  <c r="I225" i="1" s="1"/>
  <c r="M1500" i="14"/>
  <c r="M1492" i="14" s="1"/>
  <c r="M1287" i="14"/>
  <c r="M1284" i="14" s="1"/>
  <c r="M1261" i="14"/>
  <c r="M1260" i="14" s="1"/>
  <c r="M102" i="14"/>
  <c r="M101" i="14" s="1"/>
  <c r="M57" i="14"/>
  <c r="M56" i="14" s="1"/>
  <c r="G420" i="14"/>
  <c r="I219" i="1" s="1"/>
  <c r="G240" i="14"/>
  <c r="I217" i="1" s="1"/>
  <c r="G8" i="14"/>
  <c r="G598" i="14"/>
  <c r="I222" i="1" s="1"/>
  <c r="G93" i="14"/>
  <c r="I214" i="1" s="1"/>
  <c r="G70" i="14"/>
  <c r="I212" i="1" s="1"/>
  <c r="M60" i="13"/>
  <c r="M8" i="13"/>
  <c r="M175" i="13"/>
  <c r="M174" i="13" s="1"/>
  <c r="M158" i="13"/>
  <c r="M155" i="13" s="1"/>
  <c r="G151" i="13"/>
  <c r="I213" i="1" s="1"/>
  <c r="G8" i="13"/>
  <c r="G60" i="13"/>
  <c r="I209" i="1" s="1"/>
  <c r="AF186" i="13"/>
  <c r="M8" i="12"/>
  <c r="G8" i="12"/>
  <c r="AF40" i="12"/>
  <c r="M23" i="12"/>
  <c r="M22" i="12" s="1"/>
  <c r="J28" i="1"/>
  <c r="J26" i="1"/>
  <c r="G38" i="1"/>
  <c r="F38" i="1"/>
  <c r="J23" i="1"/>
  <c r="J24" i="1"/>
  <c r="J25" i="1"/>
  <c r="J27" i="1"/>
  <c r="E24" i="1"/>
  <c r="E26" i="1"/>
  <c r="AB2254" i="14" l="1"/>
  <c r="H46" i="1"/>
  <c r="I46" i="1" s="1"/>
  <c r="G72" i="1"/>
  <c r="AB9" i="12"/>
  <c r="AB40" i="12" s="1"/>
  <c r="AB9" i="18"/>
  <c r="AB11" i="18" s="1"/>
  <c r="I269" i="1"/>
  <c r="G11" i="18"/>
  <c r="AB9" i="19"/>
  <c r="AB11" i="19" s="1"/>
  <c r="AA11" i="19"/>
  <c r="AB9" i="20"/>
  <c r="AB11" i="20" s="1"/>
  <c r="G11" i="20"/>
  <c r="I266" i="1"/>
  <c r="AB9" i="24"/>
  <c r="AB11" i="24" s="1"/>
  <c r="AA11" i="24"/>
  <c r="I248" i="1"/>
  <c r="G11" i="24"/>
  <c r="AB9" i="25"/>
  <c r="AB11" i="25" s="1"/>
  <c r="AB9" i="26"/>
  <c r="AB11" i="26" s="1"/>
  <c r="I262" i="1"/>
  <c r="G11" i="26"/>
  <c r="G11" i="27"/>
  <c r="M8" i="28"/>
  <c r="AB12" i="31"/>
  <c r="AB64" i="31" s="1"/>
  <c r="AA64" i="31"/>
  <c r="AB9" i="34"/>
  <c r="AB11" i="34" s="1"/>
  <c r="AA11" i="34"/>
  <c r="H72" i="1"/>
  <c r="G77" i="1"/>
  <c r="H77" i="1" s="1"/>
  <c r="I77" i="1" s="1"/>
  <c r="G76" i="1"/>
  <c r="H76" i="1" s="1"/>
  <c r="I76" i="1" s="1"/>
  <c r="AB9" i="35"/>
  <c r="AB11" i="35" s="1"/>
  <c r="AA11" i="35"/>
  <c r="AB9" i="37"/>
  <c r="AB11" i="37" s="1"/>
  <c r="AA11" i="37"/>
  <c r="AB9" i="38"/>
  <c r="AB11" i="38" s="1"/>
  <c r="G85" i="1"/>
  <c r="H85" i="1"/>
  <c r="I85" i="1" s="1"/>
  <c r="AB9" i="39"/>
  <c r="AB11" i="39" s="1"/>
  <c r="G11" i="16"/>
  <c r="G48" i="1" s="1"/>
  <c r="G45" i="1" s="1"/>
  <c r="H45" i="1" s="1"/>
  <c r="I45" i="1" s="1"/>
  <c r="G61" i="1"/>
  <c r="H61" i="1" s="1"/>
  <c r="I61" i="1" s="1"/>
  <c r="G62" i="1"/>
  <c r="H62" i="1" s="1"/>
  <c r="I62" i="1" s="1"/>
  <c r="G11" i="19"/>
  <c r="I247" i="1"/>
  <c r="G16" i="28"/>
  <c r="I210" i="1"/>
  <c r="G11" i="25"/>
  <c r="I261" i="1"/>
  <c r="I17" i="1"/>
  <c r="I220" i="1"/>
  <c r="G60" i="1"/>
  <c r="H60" i="1" s="1"/>
  <c r="I60" i="1" s="1"/>
  <c r="G59" i="1"/>
  <c r="H59" i="1" s="1"/>
  <c r="I59" i="1" s="1"/>
  <c r="G63" i="1"/>
  <c r="H63" i="1" s="1"/>
  <c r="I63" i="1" s="1"/>
  <c r="G64" i="1"/>
  <c r="H64" i="1" s="1"/>
  <c r="I64" i="1" s="1"/>
  <c r="G41" i="1"/>
  <c r="H41" i="1" s="1"/>
  <c r="I41" i="1" s="1"/>
  <c r="G40" i="1"/>
  <c r="G39" i="1"/>
  <c r="H39" i="1" s="1"/>
  <c r="G66" i="1"/>
  <c r="H66" i="1" s="1"/>
  <c r="I66" i="1" s="1"/>
  <c r="G65" i="1"/>
  <c r="H65" i="1" s="1"/>
  <c r="I65" i="1" s="1"/>
  <c r="F86" i="1"/>
  <c r="G83" i="1"/>
  <c r="H83" i="1" s="1"/>
  <c r="I83" i="1" s="1"/>
  <c r="G82" i="1"/>
  <c r="H82" i="1" s="1"/>
  <c r="I82" i="1" s="1"/>
  <c r="G64" i="31"/>
  <c r="G11" i="21"/>
  <c r="I267" i="1"/>
  <c r="I227" i="1"/>
  <c r="G58" i="30"/>
  <c r="G11" i="23"/>
  <c r="I240" i="1"/>
  <c r="I264" i="1"/>
  <c r="I18" i="1" s="1"/>
  <c r="G11" i="38"/>
  <c r="I276" i="1"/>
  <c r="I19" i="1" s="1"/>
  <c r="G40" i="12"/>
  <c r="G2254" i="14"/>
  <c r="I265" i="1"/>
  <c r="G11" i="39"/>
  <c r="G81" i="1"/>
  <c r="H81" i="1" s="1"/>
  <c r="I81" i="1" s="1"/>
  <c r="G80" i="1"/>
  <c r="H80" i="1" s="1"/>
  <c r="I80" i="1" s="1"/>
  <c r="I239" i="1"/>
  <c r="G11" i="36"/>
  <c r="G11" i="34"/>
  <c r="I237" i="1"/>
  <c r="G44" i="1"/>
  <c r="H44" i="1" s="1"/>
  <c r="I44" i="1" s="1"/>
  <c r="G43" i="1"/>
  <c r="H43" i="1" s="1"/>
  <c r="I43" i="1" s="1"/>
  <c r="I216" i="1"/>
  <c r="G186" i="13"/>
  <c r="I208" i="1"/>
  <c r="I215" i="1"/>
  <c r="G86" i="1" l="1"/>
  <c r="G25" i="1" s="1"/>
  <c r="A25" i="1" s="1"/>
  <c r="A26" i="1" s="1"/>
  <c r="G26" i="1" s="1"/>
  <c r="I72" i="1"/>
  <c r="I86" i="1" s="1"/>
  <c r="H86" i="1"/>
  <c r="H48" i="1"/>
  <c r="I48" i="1" s="1"/>
  <c r="H40" i="1"/>
  <c r="I40" i="1" s="1"/>
  <c r="I39" i="1"/>
  <c r="I16" i="1"/>
  <c r="I21" i="1" s="1"/>
  <c r="I278" i="1"/>
  <c r="G23" i="1"/>
  <c r="A23" i="1" s="1"/>
  <c r="A24" i="1" s="1"/>
  <c r="G24" i="1" s="1"/>
  <c r="J74" i="1" l="1"/>
  <c r="J75" i="1"/>
  <c r="A27" i="1"/>
  <c r="A29" i="1" s="1"/>
  <c r="G29" i="1" s="1"/>
  <c r="G27" i="1" s="1"/>
  <c r="G28" i="1"/>
  <c r="J210" i="1"/>
  <c r="J260" i="1"/>
  <c r="J232" i="1"/>
  <c r="J226" i="1"/>
  <c r="J265" i="1"/>
  <c r="J271" i="1"/>
  <c r="J241" i="1"/>
  <c r="J253" i="1"/>
  <c r="J274" i="1"/>
  <c r="J217" i="1"/>
  <c r="J262" i="1"/>
  <c r="J216" i="1"/>
  <c r="J221" i="1"/>
  <c r="J236" i="1"/>
  <c r="J263" i="1"/>
  <c r="J224" i="1"/>
  <c r="J239" i="1"/>
  <c r="J229" i="1"/>
  <c r="J233" i="1"/>
  <c r="J257" i="1"/>
  <c r="J228" i="1"/>
  <c r="J266" i="1"/>
  <c r="J277" i="1"/>
  <c r="J247" i="1"/>
  <c r="J215" i="1"/>
  <c r="J256" i="1"/>
  <c r="J238" i="1"/>
  <c r="J244" i="1"/>
  <c r="J275" i="1"/>
  <c r="J231" i="1"/>
  <c r="J213" i="1"/>
  <c r="J251" i="1"/>
  <c r="J223" i="1"/>
  <c r="J261" i="1"/>
  <c r="J276" i="1"/>
  <c r="J273" i="1"/>
  <c r="J245" i="1"/>
  <c r="J220" i="1"/>
  <c r="J211" i="1"/>
  <c r="J240" i="1"/>
  <c r="J252" i="1"/>
  <c r="J264" i="1"/>
  <c r="J249" i="1"/>
  <c r="J254" i="1"/>
  <c r="J212" i="1"/>
  <c r="J250" i="1"/>
  <c r="J235" i="1"/>
  <c r="J243" i="1"/>
  <c r="J258" i="1"/>
  <c r="J255" i="1"/>
  <c r="J270" i="1"/>
  <c r="J237" i="1"/>
  <c r="J269" i="1"/>
  <c r="J225" i="1"/>
  <c r="J230" i="1"/>
  <c r="J208" i="1"/>
  <c r="J218" i="1"/>
  <c r="J267" i="1"/>
  <c r="J242" i="1"/>
  <c r="J222" i="1"/>
  <c r="J219" i="1"/>
  <c r="J234" i="1"/>
  <c r="J227" i="1"/>
  <c r="J246" i="1"/>
  <c r="J272" i="1"/>
  <c r="J209" i="1"/>
  <c r="J268" i="1"/>
  <c r="J248" i="1"/>
  <c r="J214" i="1"/>
  <c r="J259" i="1"/>
  <c r="J76" i="1"/>
  <c r="J49" i="1"/>
  <c r="J68" i="1"/>
  <c r="J72" i="1"/>
  <c r="J47" i="1"/>
  <c r="J70" i="1"/>
  <c r="J64" i="1"/>
  <c r="J79" i="1"/>
  <c r="J77" i="1"/>
  <c r="J80" i="1"/>
  <c r="J66" i="1"/>
  <c r="J81" i="1"/>
  <c r="J57" i="1"/>
  <c r="J46" i="1"/>
  <c r="J71" i="1"/>
  <c r="J45" i="1"/>
  <c r="J52" i="1"/>
  <c r="J84" i="1"/>
  <c r="J67" i="1"/>
  <c r="J43" i="1"/>
  <c r="J62" i="1"/>
  <c r="J85" i="1"/>
  <c r="J61" i="1"/>
  <c r="J54" i="1"/>
  <c r="J59" i="1"/>
  <c r="J48" i="1"/>
  <c r="J53" i="1"/>
  <c r="J51" i="1"/>
  <c r="J65" i="1"/>
  <c r="J40" i="1"/>
  <c r="J60" i="1"/>
  <c r="J56" i="1"/>
  <c r="J58" i="1"/>
  <c r="J83" i="1"/>
  <c r="J39" i="1"/>
  <c r="J50" i="1"/>
  <c r="J63" i="1"/>
  <c r="J82" i="1"/>
  <c r="J44" i="1"/>
  <c r="J41" i="1"/>
  <c r="J55" i="1"/>
  <c r="J73" i="1"/>
  <c r="J78" i="1"/>
  <c r="J86" i="1" l="1"/>
  <c r="J27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5E87A665-BC14-4256-9B2F-0DA782923178}">
      <text>
        <r>
          <rPr>
            <sz val="9"/>
            <color indexed="81"/>
            <rFont val="Tahoma"/>
            <family val="2"/>
            <charset val="238"/>
          </rPr>
          <t>Jedná se o informaci, zda se jedná o položku, která je do rozpočtu zadána z cenové soustavy RTS, nebo vlastní.</t>
        </r>
      </text>
    </comment>
    <comment ref="T6" authorId="0" shapeId="0" xr:uid="{95F626E8-2FE2-4E21-9B26-57E9BEAD556E}">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CE5FC66-EEEE-47A8-9850-BD16C963F09A}">
      <text>
        <r>
          <rPr>
            <sz val="9"/>
            <color indexed="81"/>
            <rFont val="Tahoma"/>
            <family val="2"/>
            <charset val="238"/>
          </rPr>
          <t>Jedná se o informaci, zda se jedná o položku, která je do rozpočtu zadána z cenové soustavy RTS, nebo vlastní.</t>
        </r>
      </text>
    </comment>
    <comment ref="T6" authorId="0" shapeId="0" xr:uid="{0BACFD05-191B-4DD6-8F0E-8109A5620E3C}">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38C2F2-1D37-4404-B677-955F4931E3C1}">
      <text>
        <r>
          <rPr>
            <sz val="9"/>
            <color indexed="81"/>
            <rFont val="Tahoma"/>
            <family val="2"/>
            <charset val="238"/>
          </rPr>
          <t>Jedná se o informaci, zda se jedná o položku, která je do rozpočtu zadána z cenové soustavy RTS, nebo vlastní.</t>
        </r>
      </text>
    </comment>
    <comment ref="T6" authorId="0" shapeId="0" xr:uid="{CBADC8B8-C7D2-4FA2-AFC8-CBB1EFDC2176}">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164E2165-037C-456C-BA48-A4F40EFFBC7E}">
      <text>
        <r>
          <rPr>
            <sz val="9"/>
            <color indexed="81"/>
            <rFont val="Tahoma"/>
            <family val="2"/>
            <charset val="238"/>
          </rPr>
          <t>Jedná se o informaci, zda se jedná o položku, která je do rozpočtu zadána z cenové soustavy RTS, nebo vlastní.</t>
        </r>
      </text>
    </comment>
    <comment ref="T6" authorId="0" shapeId="0" xr:uid="{C56B223F-36F8-4912-96BB-DBACE68A191B}">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0BB576-DAE6-4EDF-94FE-AC6F253A0C0C}">
      <text>
        <r>
          <rPr>
            <sz val="9"/>
            <color indexed="81"/>
            <rFont val="Tahoma"/>
            <family val="2"/>
            <charset val="238"/>
          </rPr>
          <t>Jedná se o informaci, zda se jedná o položku, která je do rozpočtu zadána z cenové soustavy RTS, nebo vlastní.</t>
        </r>
      </text>
    </comment>
    <comment ref="T6" authorId="0" shapeId="0" xr:uid="{7F38A18C-7EA5-4BA2-8C03-E154F83D70AC}">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8F45475-FBE3-47A5-A143-C333B18EED5A}">
      <text>
        <r>
          <rPr>
            <sz val="9"/>
            <color indexed="81"/>
            <rFont val="Tahoma"/>
            <family val="2"/>
            <charset val="238"/>
          </rPr>
          <t>Jedná se o informaci, zda se jedná o položku, která je do rozpočtu zadána z cenové soustavy RTS, nebo vlastní.</t>
        </r>
      </text>
    </comment>
    <comment ref="T6" authorId="0" shapeId="0" xr:uid="{2F347566-8CB3-45F9-A926-F0348C3BEDBC}">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B6B0129-E786-460F-8606-C156D6F3B63B}">
      <text>
        <r>
          <rPr>
            <sz val="9"/>
            <color indexed="81"/>
            <rFont val="Tahoma"/>
            <family val="2"/>
            <charset val="238"/>
          </rPr>
          <t>Jedná se o informaci, zda se jedná o položku, která je do rozpočtu zadána z cenové soustavy RTS, nebo vlastní.</t>
        </r>
      </text>
    </comment>
    <comment ref="T6" authorId="0" shapeId="0" xr:uid="{637A094B-C99F-4F27-9A3E-543172697534}">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D2FA43-F601-4A47-96AF-FBD928C549B3}">
      <text>
        <r>
          <rPr>
            <sz val="9"/>
            <color indexed="81"/>
            <rFont val="Tahoma"/>
            <family val="2"/>
            <charset val="238"/>
          </rPr>
          <t>Jedná se o informaci, zda se jedná o položku, která je do rozpočtu zadána z cenové soustavy RTS, nebo vlastní.</t>
        </r>
      </text>
    </comment>
    <comment ref="T6" authorId="0" shapeId="0" xr:uid="{B8138E89-F488-4D87-B763-737FFAF5CF18}">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3E822F9-746F-47E8-9768-4F7FB49A6DAC}">
      <text>
        <r>
          <rPr>
            <sz val="9"/>
            <color indexed="81"/>
            <rFont val="Tahoma"/>
            <family val="2"/>
            <charset val="238"/>
          </rPr>
          <t>Jedná se o informaci, zda se jedná o položku, která je do rozpočtu zadána z cenové soustavy RTS, nebo vlastní.</t>
        </r>
      </text>
    </comment>
    <comment ref="T6" authorId="0" shapeId="0" xr:uid="{1146B592-4E79-46CE-895D-CFAAB7B44CF6}">
      <text>
        <r>
          <rPr>
            <sz val="9"/>
            <color indexed="81"/>
            <rFont val="Tahoma"/>
            <family val="2"/>
            <charset val="238"/>
          </rPr>
          <t>Jedná se o název CÚ, která je zadána u položky rozpočtu</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0ABCB4B-1CAC-4D04-9C10-1B65DABF2175}">
      <text>
        <r>
          <rPr>
            <sz val="9"/>
            <color indexed="81"/>
            <rFont val="Tahoma"/>
            <family val="2"/>
            <charset val="238"/>
          </rPr>
          <t>Jedná se o informaci, zda se jedná o položku, která je do rozpočtu zadána z cenové soustavy RTS, nebo vlastní.</t>
        </r>
      </text>
    </comment>
    <comment ref="T6" authorId="0" shapeId="0" xr:uid="{69CFF97A-8F73-4C84-A444-52F17D6A2653}">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85E1A4DA-843C-458E-A7F6-0E74F3E3D9B9}">
      <text>
        <r>
          <rPr>
            <sz val="9"/>
            <color indexed="81"/>
            <rFont val="Tahoma"/>
            <family val="2"/>
            <charset val="238"/>
          </rPr>
          <t>Jedná se o informaci, zda se jedná o položku, která je do rozpočtu zadána z cenové soustavy RTS, nebo vlastní.</t>
        </r>
      </text>
    </comment>
    <comment ref="T6" authorId="0" shapeId="0" xr:uid="{6775661E-7342-4DEE-ACF7-BD62B48EB53E}">
      <text>
        <r>
          <rPr>
            <sz val="9"/>
            <color indexed="81"/>
            <rFont val="Tahoma"/>
            <family val="2"/>
            <charset val="238"/>
          </rPr>
          <t>Jedná se o název CÚ, která je zadána u položky rozpočtu</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1993A03-76F6-4FBF-B72D-665D574C38BB}">
      <text>
        <r>
          <rPr>
            <sz val="9"/>
            <color indexed="81"/>
            <rFont val="Tahoma"/>
            <family val="2"/>
            <charset val="238"/>
          </rPr>
          <t>Jedná se o informaci, zda se jedná o položku, která je do rozpočtu zadána z cenové soustavy RTS, nebo vlastní.</t>
        </r>
      </text>
    </comment>
    <comment ref="T6" authorId="0" shapeId="0" xr:uid="{52AA294A-E49C-48A1-83A3-7516AAFE9475}">
      <text>
        <r>
          <rPr>
            <sz val="9"/>
            <color indexed="81"/>
            <rFont val="Tahoma"/>
            <family val="2"/>
            <charset val="238"/>
          </rPr>
          <t>Jedná se o název CÚ, která je zadána u položky rozpočtu</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1414DC52-6F52-431B-B820-748349ECFDDB}">
      <text>
        <r>
          <rPr>
            <sz val="9"/>
            <color indexed="81"/>
            <rFont val="Tahoma"/>
            <family val="2"/>
            <charset val="238"/>
          </rPr>
          <t>Jedná se o informaci, zda se jedná o položku, která je do rozpočtu zadána z cenové soustavy RTS, nebo vlastní.</t>
        </r>
      </text>
    </comment>
    <comment ref="T6" authorId="0" shapeId="0" xr:uid="{D00080B4-B0A0-4D84-94C3-41790BA61CFB}">
      <text>
        <r>
          <rPr>
            <sz val="9"/>
            <color indexed="81"/>
            <rFont val="Tahoma"/>
            <family val="2"/>
            <charset val="238"/>
          </rPr>
          <t>Jedná se o název CÚ, která je zadána u položky rozpočtu</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A6A9E594-F4CB-4507-8F3A-20C574867BC4}">
      <text>
        <r>
          <rPr>
            <sz val="9"/>
            <color indexed="81"/>
            <rFont val="Tahoma"/>
            <family val="2"/>
            <charset val="238"/>
          </rPr>
          <t>Jedná se o informaci, zda se jedná o položku, která je do rozpočtu zadána z cenové soustavy RTS, nebo vlastní.</t>
        </r>
      </text>
    </comment>
    <comment ref="T6" authorId="0" shapeId="0" xr:uid="{848CB433-EB8B-49D4-9214-6E032D73002A}">
      <text>
        <r>
          <rPr>
            <sz val="9"/>
            <color indexed="81"/>
            <rFont val="Tahoma"/>
            <family val="2"/>
            <charset val="238"/>
          </rPr>
          <t>Jedná se o název CÚ, která je zadána u položky rozpočtu</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6D1C9DF-D437-4E5D-90EF-09056FE0BC8C}">
      <text>
        <r>
          <rPr>
            <sz val="9"/>
            <color indexed="81"/>
            <rFont val="Tahoma"/>
            <family val="2"/>
            <charset val="238"/>
          </rPr>
          <t>Jedná se o informaci, zda se jedná o položku, která je do rozpočtu zadána z cenové soustavy RTS, nebo vlastní.</t>
        </r>
      </text>
    </comment>
    <comment ref="T6" authorId="0" shapeId="0" xr:uid="{E9C8E43F-5FF6-404F-9DD9-4A0CD1662755}">
      <text>
        <r>
          <rPr>
            <sz val="9"/>
            <color indexed="81"/>
            <rFont val="Tahoma"/>
            <family val="2"/>
            <charset val="238"/>
          </rPr>
          <t>Jedná se o název CÚ, která je zadána u položky rozpočtu</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3760C32B-0A13-42A5-ADE5-D7F913C1D7AB}">
      <text>
        <r>
          <rPr>
            <sz val="9"/>
            <color indexed="81"/>
            <rFont val="Tahoma"/>
            <family val="2"/>
            <charset val="238"/>
          </rPr>
          <t>Jedná se o informaci, zda se jedná o položku, která je do rozpočtu zadána z cenové soustavy RTS, nebo vlastní.</t>
        </r>
      </text>
    </comment>
    <comment ref="T6" authorId="0" shapeId="0" xr:uid="{821DD90E-FDCA-4E53-9E79-948AB95F0445}">
      <text>
        <r>
          <rPr>
            <sz val="9"/>
            <color indexed="81"/>
            <rFont val="Tahoma"/>
            <family val="2"/>
            <charset val="238"/>
          </rPr>
          <t>Jedná se o název CÚ, která je zadána u položky rozpočtu</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C789F9F1-FB0F-400A-8A96-6A059232BBCA}">
      <text>
        <r>
          <rPr>
            <sz val="9"/>
            <color indexed="81"/>
            <rFont val="Tahoma"/>
            <family val="2"/>
            <charset val="238"/>
          </rPr>
          <t>Jedná se o informaci, zda se jedná o položku, která je do rozpočtu zadána z cenové soustavy RTS, nebo vlastní.</t>
        </r>
      </text>
    </comment>
    <comment ref="T6" authorId="0" shapeId="0" xr:uid="{BECA130B-DFCF-4EC7-971A-B8AD1521A181}">
      <text>
        <r>
          <rPr>
            <sz val="9"/>
            <color indexed="81"/>
            <rFont val="Tahoma"/>
            <family val="2"/>
            <charset val="238"/>
          </rPr>
          <t>Jedná se o název CÚ, která je zadána u položky rozpočtu</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162176D-9C4A-4416-A529-05E09857D9A7}">
      <text>
        <r>
          <rPr>
            <sz val="9"/>
            <color indexed="81"/>
            <rFont val="Tahoma"/>
            <family val="2"/>
            <charset val="238"/>
          </rPr>
          <t>Jedná se o informaci, zda se jedná o položku, která je do rozpočtu zadána z cenové soustavy RTS, nebo vlastní.</t>
        </r>
      </text>
    </comment>
    <comment ref="T6" authorId="0" shapeId="0" xr:uid="{081676CE-77AA-436C-A53A-F9CFD93CA6A6}">
      <text>
        <r>
          <rPr>
            <sz val="9"/>
            <color indexed="81"/>
            <rFont val="Tahoma"/>
            <family val="2"/>
            <charset val="238"/>
          </rPr>
          <t>Jedná se o název CÚ, která je zadána u položky rozpočtu</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3C698D05-3D74-4505-9E28-14457F0CD378}">
      <text>
        <r>
          <rPr>
            <sz val="9"/>
            <color indexed="81"/>
            <rFont val="Tahoma"/>
            <family val="2"/>
            <charset val="238"/>
          </rPr>
          <t>Jedná se o informaci, zda se jedná o položku, která je do rozpočtu zadána z cenové soustavy RTS, nebo vlastní.</t>
        </r>
      </text>
    </comment>
    <comment ref="T6" authorId="0" shapeId="0" xr:uid="{8260AB97-B37A-40BB-BB7D-22B6FCA4DAC4}">
      <text>
        <r>
          <rPr>
            <sz val="9"/>
            <color indexed="81"/>
            <rFont val="Tahoma"/>
            <family val="2"/>
            <charset val="238"/>
          </rPr>
          <t>Jedná se o název CÚ, která je zadána u položky rozpočtu</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2B384FA8-8C0F-4717-A6B7-8BBC907AA34F}">
      <text>
        <r>
          <rPr>
            <sz val="9"/>
            <color indexed="81"/>
            <rFont val="Tahoma"/>
            <family val="2"/>
            <charset val="238"/>
          </rPr>
          <t>Jedná se o informaci, zda se jedná o položku, která je do rozpočtu zadána z cenové soustavy RTS, nebo vlastní.</t>
        </r>
      </text>
    </comment>
    <comment ref="T6" authorId="0" shapeId="0" xr:uid="{230A2650-0BE4-49E4-94D2-8B15D2D32C05}">
      <text>
        <r>
          <rPr>
            <sz val="9"/>
            <color indexed="81"/>
            <rFont val="Tahoma"/>
            <family val="2"/>
            <charset val="238"/>
          </rPr>
          <t>Jedná se o název CÚ, která je zadána u položky rozpočtu</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F195546-29B1-47DB-8576-B8F98AD8C1A5}">
      <text>
        <r>
          <rPr>
            <sz val="9"/>
            <color indexed="81"/>
            <rFont val="Tahoma"/>
            <family val="2"/>
            <charset val="238"/>
          </rPr>
          <t>Jedná se o informaci, zda se jedná o položku, která je do rozpočtu zadána z cenové soustavy RTS, nebo vlastní.</t>
        </r>
      </text>
    </comment>
    <comment ref="T6" authorId="0" shapeId="0" xr:uid="{967D7183-2018-452E-8DBB-0C6DAD7275B7}">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0B877FA7-828E-4E9C-A3B9-CFD01A8C3260}">
      <text>
        <r>
          <rPr>
            <sz val="9"/>
            <color indexed="81"/>
            <rFont val="Tahoma"/>
            <family val="2"/>
            <charset val="238"/>
          </rPr>
          <t>Jedná se o informaci, zda se jedná o položku, která je do rozpočtu zadána z cenové soustavy RTS, nebo vlastní.</t>
        </r>
      </text>
    </comment>
    <comment ref="T6" authorId="0" shapeId="0" xr:uid="{2A818903-29E8-4D1A-915D-DF42D1426113}">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D9DAD2F0-EE5B-441B-9831-FD8539E20AB3}">
      <text>
        <r>
          <rPr>
            <sz val="9"/>
            <color indexed="81"/>
            <rFont val="Tahoma"/>
            <family val="2"/>
            <charset val="238"/>
          </rPr>
          <t>Jedná se o informaci, zda se jedná o položku, která je do rozpočtu zadána z cenové soustavy RTS, nebo vlastní.</t>
        </r>
      </text>
    </comment>
    <comment ref="T6" authorId="0" shapeId="0" xr:uid="{EDBE9B0C-DBB4-4FFF-90F7-7D2FC2DD1636}">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E8BC28D-412E-482E-ADA8-97F1F0069C59}">
      <text>
        <r>
          <rPr>
            <sz val="9"/>
            <color indexed="81"/>
            <rFont val="Tahoma"/>
            <family val="2"/>
            <charset val="238"/>
          </rPr>
          <t>Jedná se o informaci, zda se jedná o položku, která je do rozpočtu zadána z cenové soustavy RTS, nebo vlastní.</t>
        </r>
      </text>
    </comment>
    <comment ref="T6" authorId="0" shapeId="0" xr:uid="{311FE8D7-FFD6-4B38-A8F9-4A813DF30559}">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4579804D-8D62-4E17-B484-84204FBD4043}">
      <text>
        <r>
          <rPr>
            <sz val="9"/>
            <color indexed="81"/>
            <rFont val="Tahoma"/>
            <family val="2"/>
            <charset val="238"/>
          </rPr>
          <t>Jedná se o informaci, zda se jedná o položku, která je do rozpočtu zadána z cenové soustavy RTS, nebo vlastní.</t>
        </r>
      </text>
    </comment>
    <comment ref="T6" authorId="0" shapeId="0" xr:uid="{D56E3875-B00A-433D-8292-1C84AB8F82ED}">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7FB1A74A-D305-4BF6-9550-E6D8BA8D7313}">
      <text>
        <r>
          <rPr>
            <sz val="9"/>
            <color indexed="81"/>
            <rFont val="Tahoma"/>
            <family val="2"/>
            <charset val="238"/>
          </rPr>
          <t>Jedná se o informaci, zda se jedná o položku, která je do rozpočtu zadána z cenové soustavy RTS, nebo vlastní.</t>
        </r>
      </text>
    </comment>
    <comment ref="T6" authorId="0" shapeId="0" xr:uid="{06D97420-186E-4BA5-8D38-04B150307A97}">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77C4263-F6CD-4441-8DEC-10F1A1AE9B75}">
      <text>
        <r>
          <rPr>
            <sz val="9"/>
            <color indexed="81"/>
            <rFont val="Tahoma"/>
            <family val="2"/>
            <charset val="238"/>
          </rPr>
          <t>Jedná se o informaci, zda se jedná o položku, která je do rozpočtu zadána z cenové soustavy RTS, nebo vlastní.</t>
        </r>
      </text>
    </comment>
    <comment ref="T6" authorId="0" shapeId="0" xr:uid="{586C5CF8-EE9C-48EC-972F-094D93FA3CF2}">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AA128D3E-6655-4848-89F5-E923C7C7CA7E}">
      <text>
        <r>
          <rPr>
            <sz val="9"/>
            <color indexed="81"/>
            <rFont val="Tahoma"/>
            <family val="2"/>
            <charset val="238"/>
          </rPr>
          <t>Jedná se o informaci, zda se jedná o položku, která je do rozpočtu zadána z cenové soustavy RTS, nebo vlastní.</t>
        </r>
      </text>
    </comment>
    <comment ref="T6" authorId="0" shapeId="0" xr:uid="{439677D2-3B4E-4FA7-B748-B4019389A29A}">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<sst xmlns="http://schemas.openxmlformats.org/spreadsheetml/2006/main" count="11024" uniqueCount="2965">
  <si>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</si>
  <si>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</si>
  <si>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</si>
  <si>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</si>
  <si>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</si>
  <si>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</si>
  <si>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</si>
  <si>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</si>
  <si>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</si>
  <si>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</si>
  <si>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</si>
  <si>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</si>
  <si>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</si>
  <si>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</si>
  <si>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</si>
  <si>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</si>
  <si>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</si>
  <si>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</si>
  <si>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</si>
  <si>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</si>
  <si>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</si>
  <si>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</si>
  <si>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</si>
  <si>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</si>
  <si>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</si>
  <si>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</si>
  <si>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</si>
  <si>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</si>
  <si>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</si>
  <si>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</si>
  <si>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</si>
  <si>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</si>
  <si>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</si>
  <si>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</si>
  <si>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</si>
  <si>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</si>
  <si>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</si>
  <si>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</si>
  <si>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</si>
  <si>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</si>
  <si>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</si>
  <si>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</si>
  <si>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</si>
  <si>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582303</t>
  </si>
  <si>
    <t>Multifunkční dům Muglinov</t>
  </si>
  <si>
    <t>Statutární město Ostrava</t>
  </si>
  <si>
    <t>Prokešovo náměstí 1803/8</t>
  </si>
  <si>
    <t>Ostrava-Moravská Ostrava</t>
  </si>
  <si>
    <t>70200</t>
  </si>
  <si>
    <t>00845451</t>
  </si>
  <si>
    <t>CZ00845451</t>
  </si>
  <si>
    <t>PPS Kania s.r.o.</t>
  </si>
  <si>
    <t>Nivnická 665/10</t>
  </si>
  <si>
    <t>Ostrava-Mariánské Hory</t>
  </si>
  <si>
    <t>70900</t>
  </si>
  <si>
    <t>26821940</t>
  </si>
  <si>
    <t>CZ26821940</t>
  </si>
  <si>
    <t>Stavba</t>
  </si>
  <si>
    <t>Ostatní a vedlejší náklady</t>
  </si>
  <si>
    <t>58230300</t>
  </si>
  <si>
    <t>Vedlejší a ostatní náklady</t>
  </si>
  <si>
    <t>Stavební objekt</t>
  </si>
  <si>
    <t>00.</t>
  </si>
  <si>
    <t>Příprava území</t>
  </si>
  <si>
    <t>58230300.</t>
  </si>
  <si>
    <t>01</t>
  </si>
  <si>
    <t>Multifunkční dům</t>
  </si>
  <si>
    <t>58230301A1</t>
  </si>
  <si>
    <t>Stavební část</t>
  </si>
  <si>
    <t>58230301A2</t>
  </si>
  <si>
    <t>Prostorová akustika</t>
  </si>
  <si>
    <t>58230301A3</t>
  </si>
  <si>
    <t>Divadelní technika</t>
  </si>
  <si>
    <t>58230301B</t>
  </si>
  <si>
    <t>Zdravotně technická instalace</t>
  </si>
  <si>
    <t>58230301C</t>
  </si>
  <si>
    <t>Vzduchotechnika</t>
  </si>
  <si>
    <t>58230301D</t>
  </si>
  <si>
    <t xml:space="preserve">Zařízení pro vytápění staveb				</t>
  </si>
  <si>
    <t>58230301E</t>
  </si>
  <si>
    <t xml:space="preserve">Silnoproudá elektrotechnika	</t>
  </si>
  <si>
    <t>58230301F</t>
  </si>
  <si>
    <t xml:space="preserve">Slaboproudá elektrotechnika	</t>
  </si>
  <si>
    <t>58230301G</t>
  </si>
  <si>
    <t>MaR</t>
  </si>
  <si>
    <t>58230301H</t>
  </si>
  <si>
    <t>Zařízení pro odvod kouře a tepla (ZOKT)</t>
  </si>
  <si>
    <t>58230301I</t>
  </si>
  <si>
    <t>Plynoinstalace</t>
  </si>
  <si>
    <t>58230301J</t>
  </si>
  <si>
    <t>Interiér</t>
  </si>
  <si>
    <t>58230301K</t>
  </si>
  <si>
    <t>Závory</t>
  </si>
  <si>
    <t>02</t>
  </si>
  <si>
    <t>Zpevněné plochy</t>
  </si>
  <si>
    <t>58230302</t>
  </si>
  <si>
    <t>03</t>
  </si>
  <si>
    <t>Sadové úpravy</t>
  </si>
  <si>
    <t>58230303</t>
  </si>
  <si>
    <t>04</t>
  </si>
  <si>
    <t>Venkovní osvětlení</t>
  </si>
  <si>
    <t>58230304</t>
  </si>
  <si>
    <t>05</t>
  </si>
  <si>
    <t xml:space="preserve">Vodní prvek </t>
  </si>
  <si>
    <t>58230305A</t>
  </si>
  <si>
    <t>Deska vodního prvku</t>
  </si>
  <si>
    <t>58230305B</t>
  </si>
  <si>
    <t>Strojovna technologie stavební část</t>
  </si>
  <si>
    <t>58230305C</t>
  </si>
  <si>
    <t xml:space="preserve">Technologická část </t>
  </si>
  <si>
    <t>Inženýrský objekt</t>
  </si>
  <si>
    <t>I01</t>
  </si>
  <si>
    <t>Vodovodní přípojka</t>
  </si>
  <si>
    <t>582303IO1</t>
  </si>
  <si>
    <t>IO2</t>
  </si>
  <si>
    <t>Splašková kanalizace včetně přípojky</t>
  </si>
  <si>
    <t>582303IO2</t>
  </si>
  <si>
    <t>IO3</t>
  </si>
  <si>
    <t>Dešťová kanalizace, vsak</t>
  </si>
  <si>
    <t>582303IO3</t>
  </si>
  <si>
    <t>IO4</t>
  </si>
  <si>
    <t>Přípojka plynu</t>
  </si>
  <si>
    <t>582303IO4</t>
  </si>
  <si>
    <t>IO5</t>
  </si>
  <si>
    <t>Datová přípojka</t>
  </si>
  <si>
    <t>582303IO5</t>
  </si>
  <si>
    <t>IO6</t>
  </si>
  <si>
    <t>Přípojka elektro (ČEZ)</t>
  </si>
  <si>
    <t>582303IO6</t>
  </si>
  <si>
    <t>IO7</t>
  </si>
  <si>
    <t>Přeložka VO</t>
  </si>
  <si>
    <t>582303IO7</t>
  </si>
  <si>
    <t>Celkem za stavbu</t>
  </si>
  <si>
    <t>CZK</t>
  </si>
  <si>
    <t>#POPS</t>
  </si>
  <si>
    <t>Popis stavby: 582303 - Multifunkční dům Muglinov</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</si>
  <si>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</si>
  <si>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</si>
  <si>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</si>
  <si>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</si>
  <si>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</si>
  <si>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</si>
  <si>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</si>
  <si>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</si>
  <si>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</si>
  <si>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</si>
  <si>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</si>
  <si>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</si>
  <si>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</si>
  <si>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</si>
  <si>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</si>
  <si>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</si>
  <si>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</si>
  <si>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</si>
  <si>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</si>
  <si>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</si>
  <si>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</si>
  <si>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</si>
  <si>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</si>
  <si>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</si>
  <si>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</si>
  <si>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</si>
  <si>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</si>
  <si>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</si>
  <si>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</si>
  <si>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</si>
  <si>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</si>
  <si>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</si>
  <si>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</si>
  <si>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</si>
  <si>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</si>
  <si>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</si>
  <si>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</si>
  <si>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</si>
  <si>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</si>
  <si>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</si>
  <si>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</si>
  <si>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</si>
  <si>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</si>
  <si>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</si>
  <si>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</si>
  <si>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00 - Vedlejší a ostatní náklady</t>
  </si>
  <si>
    <t>VN a ON pro SO 02 zpevněné plochy zahrnuty v rozpočtu SO 02</t>
  </si>
  <si>
    <t>#POPR</t>
  </si>
  <si>
    <t>Popis rozpočtu: 58230300 - Vedlejší a ostatní náklady</t>
  </si>
  <si>
    <t>Popis objektu: 00. - Příprava území</t>
  </si>
  <si>
    <t>Popis rozpočtu: 58230300. - Příprava území</t>
  </si>
  <si>
    <t>Popis objektu: 01 - Multifunkční dům</t>
  </si>
  <si>
    <t>Popis rozpočtu: 58230301A1 - Stavební část</t>
  </si>
  <si>
    <t>Popis rozpočtu: 58230301A2 - Prostorová akustika</t>
  </si>
  <si>
    <t>Popis rozpočtu: 58230301A3 - Divadelní technika</t>
  </si>
  <si>
    <t>Popis rozpočtu: 58230301B - Zdravotně technická instalace</t>
  </si>
  <si>
    <t>Popis rozpočtu: 58230301C - Vzduchotechnika</t>
  </si>
  <si>
    <t xml:space="preserve">Popis rozpočtu: 58230301D - Zařízení pro vytápění staveb				</t>
  </si>
  <si>
    <t xml:space="preserve">Popis rozpočtu: 58230301E - Silnoproudá elektrotechnika	</t>
  </si>
  <si>
    <t xml:space="preserve">Popis rozpočtu: 58230301F - Slaboproudá elektrotechnika	</t>
  </si>
  <si>
    <t>Popis rozpočtu: 58230301G - MaR</t>
  </si>
  <si>
    <t>Popis rozpočtu: 58230301H - Zařízení pro odvod kouře a tepla (ZOKT)</t>
  </si>
  <si>
    <t>Popis rozpočtu: 58230301I - Plynoinstalace</t>
  </si>
  <si>
    <t>Popis rozpočtu: 58230301J - Interiér</t>
  </si>
  <si>
    <t>Popis rozpočtu: 58230301K - Závory</t>
  </si>
  <si>
    <t>Popis objektu: 02 - Zpevněné plochy</t>
  </si>
  <si>
    <t>Popis rozpočtu: 58230302 - Zpevněné plochy</t>
  </si>
  <si>
    <t>Popis objektu: 03 - Sadové úpravy</t>
  </si>
  <si>
    <t>Popis rozpočtu: 58230303 - Sadové úpravy</t>
  </si>
  <si>
    <t>Popis objektu: 04 - Venkovní osvětlení</t>
  </si>
  <si>
    <t>Popis rozpočtu: 58230304 - Venkovní osvětlení</t>
  </si>
  <si>
    <t xml:space="preserve">Popis objektu: 05 - Vodní prvek </t>
  </si>
  <si>
    <t>Popis rozpočtu: 58230305A - Deska vodního prvku</t>
  </si>
  <si>
    <t>Popis rozpočtu: 58230305B - Strojovna technologie stavební část</t>
  </si>
  <si>
    <t xml:space="preserve">Popis rozpočtu: 58230305C - Technologická část </t>
  </si>
  <si>
    <t>Popis objektu: I01 - Vodovodní přípojka</t>
  </si>
  <si>
    <t>Popis rozpočtu: 582303IO1 - Vodovodní přípojka</t>
  </si>
  <si>
    <t>Popis objektu: IO2 - Splašková kanalizace včetně přípojky</t>
  </si>
  <si>
    <t>Popis rozpočtu: 582303IO2 - Splašková kanalizace včetně přípojky</t>
  </si>
  <si>
    <t>Popis objektu: IO3 - Dešťová kanalizace, vsak</t>
  </si>
  <si>
    <t>Popis rozpočtu: 582303IO3 - Dešťová kanalizace, vsak</t>
  </si>
  <si>
    <t>Popis objektu: IO4 - Přípojka plynu</t>
  </si>
  <si>
    <t>Popis rozpočtu: 582303IO4 - Přípojka plynu</t>
  </si>
  <si>
    <t>Popis objektu: IO5 - Datová přípojka</t>
  </si>
  <si>
    <t>Popis rozpočtu: 582303IO5 - Datová přípojka</t>
  </si>
  <si>
    <t>Popis objektu: IO6 - Přípojka elektro (ČEZ)</t>
  </si>
  <si>
    <t>Popis rozpočtu: 582303IO6 - Přípojka elektro (ČEZ)</t>
  </si>
  <si>
    <t>Popis objektu: IO7 - Přeložka VO</t>
  </si>
  <si>
    <t>Popis rozpočtu: 582303IO7 - Přeložka VO</t>
  </si>
  <si>
    <t>Rekapitulace dílů</t>
  </si>
  <si>
    <t>Typ dílu</t>
  </si>
  <si>
    <t>1</t>
  </si>
  <si>
    <t>Zemní práce</t>
  </si>
  <si>
    <t>11</t>
  </si>
  <si>
    <t>Přípravné a přidružené práce</t>
  </si>
  <si>
    <t>18</t>
  </si>
  <si>
    <t>Povrchové úpravy terénu</t>
  </si>
  <si>
    <t>21</t>
  </si>
  <si>
    <t>Úprava podloží a základ.spáry</t>
  </si>
  <si>
    <t>22</t>
  </si>
  <si>
    <t>Piloty</t>
  </si>
  <si>
    <t>23</t>
  </si>
  <si>
    <t>Štětové stěny</t>
  </si>
  <si>
    <t>26</t>
  </si>
  <si>
    <t>Vrty</t>
  </si>
  <si>
    <t>27</t>
  </si>
  <si>
    <t>Základy</t>
  </si>
  <si>
    <t>3</t>
  </si>
  <si>
    <t>Svislé a kompletní konstrukce</t>
  </si>
  <si>
    <t>31</t>
  </si>
  <si>
    <t>Zdi podpěrné a volné</t>
  </si>
  <si>
    <t>33</t>
  </si>
  <si>
    <t>Sloupy a pilíře,stožáry,stojky</t>
  </si>
  <si>
    <t>342</t>
  </si>
  <si>
    <t>Stěny a příčky montované lehké</t>
  </si>
  <si>
    <t>4</t>
  </si>
  <si>
    <t>Vodorovné konstrukce</t>
  </si>
  <si>
    <t>416</t>
  </si>
  <si>
    <t>Podhledy a mezistropy montované lehké</t>
  </si>
  <si>
    <t>43</t>
  </si>
  <si>
    <t>Schodiště</t>
  </si>
  <si>
    <t>430</t>
  </si>
  <si>
    <t>Venkovní schodiště a rampy</t>
  </si>
  <si>
    <t>56</t>
  </si>
  <si>
    <t>Podkladní vrstvy komunikací a zpevněných ploch</t>
  </si>
  <si>
    <t>61</t>
  </si>
  <si>
    <t>Úpravy povrchů vnitřní</t>
  </si>
  <si>
    <t>62</t>
  </si>
  <si>
    <t>Úpravy povrchů vnější</t>
  </si>
  <si>
    <t>63</t>
  </si>
  <si>
    <t>Podlahy a podlahové konstrukce</t>
  </si>
  <si>
    <t>64</t>
  </si>
  <si>
    <t>Výplně otvorů</t>
  </si>
  <si>
    <t>89</t>
  </si>
  <si>
    <t>Ostatní konstrukce na trubním vedení</t>
  </si>
  <si>
    <t>91</t>
  </si>
  <si>
    <t>Doplňující práce na komunikaci</t>
  </si>
  <si>
    <t>931</t>
  </si>
  <si>
    <t>Osazovací prvky betonových konstrukcí</t>
  </si>
  <si>
    <t>94</t>
  </si>
  <si>
    <t>Lešení a stavební výtahy</t>
  </si>
  <si>
    <t>95</t>
  </si>
  <si>
    <t>Dokončovací konstrukce na pozemních stavbách</t>
  </si>
  <si>
    <t>96</t>
  </si>
  <si>
    <t>Bourání konstrukcí</t>
  </si>
  <si>
    <t>99</t>
  </si>
  <si>
    <t>Staveništní přesun hmot</t>
  </si>
  <si>
    <t>IO1</t>
  </si>
  <si>
    <t>M241</t>
  </si>
  <si>
    <t>Zařízení pro odvod kouře a tepla</t>
  </si>
  <si>
    <t>SO02</t>
  </si>
  <si>
    <t>Komunikace</t>
  </si>
  <si>
    <t>SO03</t>
  </si>
  <si>
    <t>711</t>
  </si>
  <si>
    <t>Izolace proti vodě</t>
  </si>
  <si>
    <t>712</t>
  </si>
  <si>
    <t>Povlakové krytiny</t>
  </si>
  <si>
    <t>713</t>
  </si>
  <si>
    <t>Izolace tepelné</t>
  </si>
  <si>
    <t>720</t>
  </si>
  <si>
    <t>Zdravotechnická instalace</t>
  </si>
  <si>
    <t>730</t>
  </si>
  <si>
    <t>733</t>
  </si>
  <si>
    <t>764</t>
  </si>
  <si>
    <t>Konstrukce klempířské</t>
  </si>
  <si>
    <t>766</t>
  </si>
  <si>
    <t>Konstrukce truhlářské</t>
  </si>
  <si>
    <t>767</t>
  </si>
  <si>
    <t>Konstrukce zámečnické</t>
  </si>
  <si>
    <t>771</t>
  </si>
  <si>
    <t>Podlahy z dlaždic a obklady</t>
  </si>
  <si>
    <t>771A</t>
  </si>
  <si>
    <t>Dlažba venkovního schodiště a rampy</t>
  </si>
  <si>
    <t>775</t>
  </si>
  <si>
    <t>Podlahy vlysové a parketové</t>
  </si>
  <si>
    <t>776</t>
  </si>
  <si>
    <t>Podlahy povlakové</t>
  </si>
  <si>
    <t>777</t>
  </si>
  <si>
    <t>Podlahy ze syntetických hmot</t>
  </si>
  <si>
    <t>781</t>
  </si>
  <si>
    <t>Obklady keramické</t>
  </si>
  <si>
    <t>782</t>
  </si>
  <si>
    <t>Konstrukce z přírodního kamene</t>
  </si>
  <si>
    <t>783</t>
  </si>
  <si>
    <t>Nátěry</t>
  </si>
  <si>
    <t>784</t>
  </si>
  <si>
    <t>Malby</t>
  </si>
  <si>
    <t>790</t>
  </si>
  <si>
    <t>F1013</t>
  </si>
  <si>
    <t>Brány a závory</t>
  </si>
  <si>
    <t>M21</t>
  </si>
  <si>
    <t>Elektromontáže</t>
  </si>
  <si>
    <t>M22</t>
  </si>
  <si>
    <t>Slaboproudá elektrotechnika</t>
  </si>
  <si>
    <t>M220</t>
  </si>
  <si>
    <t>M24</t>
  </si>
  <si>
    <t>Montáže vzduchotechnických zařízení</t>
  </si>
  <si>
    <t>M33</t>
  </si>
  <si>
    <t>Výtahy</t>
  </si>
  <si>
    <t>M35</t>
  </si>
  <si>
    <t>Vybavení jímky a trysky</t>
  </si>
  <si>
    <t>M43</t>
  </si>
  <si>
    <t>Montáže ocelových konstrukcí</t>
  </si>
  <si>
    <t>M471</t>
  </si>
  <si>
    <t>M472</t>
  </si>
  <si>
    <t>SO04</t>
  </si>
  <si>
    <t>VN</t>
  </si>
  <si>
    <t>ON</t>
  </si>
  <si>
    <t>Soupis vedlejších a ostatních nákladů</t>
  </si>
  <si>
    <t>#TypZaznamu#</t>
  </si>
  <si>
    <t>STA</t>
  </si>
  <si>
    <t>00</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</si>
  <si>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</si>
  <si>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</si>
  <si>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</si>
  <si>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</si>
  <si>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</si>
  <si>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</si>
  <si>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</si>
  <si>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</si>
  <si>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</si>
  <si>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</si>
  <si>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</si>
  <si>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</si>
  <si>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</si>
  <si>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</si>
  <si>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</si>
  <si>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</si>
  <si>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</si>
  <si>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</si>
  <si>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</si>
  <si>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</si>
  <si>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</si>
  <si>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</si>
  <si>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</si>
  <si>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</si>
  <si>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</si>
  <si>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</si>
  <si>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</si>
  <si>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004111010R</t>
  </si>
  <si>
    <t xml:space="preserve">Průzkumné práce </t>
  </si>
  <si>
    <t>Soubor</t>
  </si>
  <si>
    <t>RTS 23/ II</t>
  </si>
  <si>
    <t>Indiv</t>
  </si>
  <si>
    <t>VRN</t>
  </si>
  <si>
    <t>Běžná</t>
  </si>
  <si>
    <t>POL99_8</t>
  </si>
  <si>
    <t>POP</t>
  </si>
  <si>
    <t>004111020R</t>
  </si>
  <si>
    <t xml:space="preserve">Vypracování projektové dokumentace </t>
  </si>
  <si>
    <t>005111020R</t>
  </si>
  <si>
    <t>Vytyčení stavby</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</si>
  <si>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</si>
  <si>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</si>
  <si>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</si>
  <si>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</si>
  <si>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005121010T</t>
  </si>
  <si>
    <t>Zařízení staveniště</t>
  </si>
  <si>
    <t>Vlastní</t>
  </si>
  <si>
    <t>005124010R</t>
  </si>
  <si>
    <t>Koordinační činnost</t>
  </si>
  <si>
    <t>Koordinace stavebních a technologických dodávek stavby.</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</si>
  <si>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</si>
  <si>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</si>
  <si>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</si>
  <si>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005231010R</t>
  </si>
  <si>
    <t>Revize</t>
  </si>
  <si>
    <t>Náklady spojené s provedením všech technickými normami předepsaných zkoušek a revizí stavebních konstrukcí nebo stavebních prací. Zkoušky hutnění pláně.</t>
  </si>
  <si>
    <t>005231005R</t>
  </si>
  <si>
    <t>Fotodokumentace</t>
  </si>
  <si>
    <t>soubor</t>
  </si>
  <si>
    <t>Fotodokumentace průběhu realizace. Fotodokumentace dokončení díla.</t>
  </si>
  <si>
    <t>00901ON</t>
  </si>
  <si>
    <t>Kompletační čínnost</t>
  </si>
  <si>
    <t>00905ON</t>
  </si>
  <si>
    <t>Vzorkování materiálu a výrobků</t>
  </si>
  <si>
    <t>Náklady spojené se schválením materiálů, výrobků a barevným řešením, odsouhlasení se zástupci investora a generálním projektantem.</t>
  </si>
  <si>
    <t>00907ON</t>
  </si>
  <si>
    <t>Ochrana a ošetření betonových konstrukcí. Náklady na ochranu stávajících a nově zabudovaných konstrukcí proti poškození a znečištění. Zakrývání střešního pláště a zabezpečení stavby proti poškození povětrnostními vlivy. Zabezpečení okrajů výkopů, zajištění stavebních otvorů výtahů proti pádu osob ap.. Ostatní náklady spojené s raalizací stavby neuvedené v soupisu prací.</t>
  </si>
  <si>
    <t>005241020R</t>
  </si>
  <si>
    <t xml:space="preserve">Geodetické zaměření skutečného provedení  </t>
  </si>
  <si>
    <t>Náklady na provedení skutečného zaměření stavby v rozsahu nezbytném pro zápis změny do katastru nemovitostí.</t>
  </si>
  <si>
    <t>005241010R</t>
  </si>
  <si>
    <t xml:space="preserve">Dokumentace skutečného provedení </t>
  </si>
  <si>
    <t>Náklady na vyhotovení dokumentace skutečného provedení stavby a její předání objednateli v požadované formě a požadovaném počtu.</t>
  </si>
  <si>
    <t>SUM</t>
  </si>
  <si>
    <t>Geodetické zaměření rohů stavby, stabilizace bodů a sestavení laviček.</t>
  </si>
  <si>
    <t>END</t>
  </si>
  <si>
    <t>Položkový soupis prací a dodávek</t>
  </si>
  <si>
    <t>115101201R00</t>
  </si>
  <si>
    <t>Čerpání vody na dopravní výšku do 10 m  s uvažovaným průměrným přítokem do 500 l/min</t>
  </si>
  <si>
    <t>h</t>
  </si>
  <si>
    <t>800-1</t>
  </si>
  <si>
    <t>Práce</t>
  </si>
  <si>
    <t>Červená</t>
  </si>
  <si>
    <t>POL1_</t>
  </si>
  <si>
    <t>na vzdálenost od hladiny vody v jímce po výšku roviny proložené osou nejvyššího bodu výtlačného potrubí. Včetně odpadní potrubí v délce do 20 m.</t>
  </si>
  <si>
    <t>SPI</t>
  </si>
  <si>
    <t>odhad - fakturovat dle skutečnosti : 1000</t>
  </si>
  <si>
    <t>VV</t>
  </si>
  <si>
    <t>115101301R00</t>
  </si>
  <si>
    <t>Pohotovost záložní čerpací soupravy na dopravní výšku do 10 m  s uvažovaným průměrným přítokem do 500 l/min</t>
  </si>
  <si>
    <t>den</t>
  </si>
  <si>
    <t>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t>
  </si>
  <si>
    <t>121101101R00</t>
  </si>
  <si>
    <t>Sejmutí ornice s přemístěním na vzdálenost do 50 m</t>
  </si>
  <si>
    <t>m3</t>
  </si>
  <si>
    <t>nebo lesní půdy, s vodorovným přemístěním na hromady v místě upotřebení nebo na dočasné či trvalé skládky se složením</t>
  </si>
  <si>
    <t>viz TZ : 5950,0*0,1</t>
  </si>
  <si>
    <t>162701105R00</t>
  </si>
  <si>
    <t>Vodorovné přemístění výkopku z horniny 1 až 4, na vzdálenost přes 9 000  do 10 000 m</t>
  </si>
  <si>
    <t>po suchu, bez naložení výkopku, avšak se složením bez rozhrnutí, zpáteční cesta vozidla.</t>
  </si>
  <si>
    <t>Odkaz na mn. položky pořadí 3 : 595,00000</t>
  </si>
  <si>
    <t>199000001R00</t>
  </si>
  <si>
    <t xml:space="preserve">Poplatky za skládku ornice,  </t>
  </si>
  <si>
    <t>131201113R00</t>
  </si>
  <si>
    <t>Hloubení nezapažených jam a zářezů do 10000 m3, v hornině 3, hloubení strojně</t>
  </si>
  <si>
    <t>Modrá</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</si>
  <si>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</si>
  <si>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výkop na úr. -4,17 : 5400,0</t>
  </si>
  <si>
    <t>Odkaz na mn. položky pořadí 7 : 650,00000*-1</t>
  </si>
  <si>
    <t>131201203R00</t>
  </si>
  <si>
    <t>Hloubení zapažených jam a zářezů do 10000 m3, v hornině 3, strojně, s ručním dočištěním</t>
  </si>
  <si>
    <t>s urovnáním dna do předepsaného profilu a spádu, s případně nutným přemístěním výkopku ve výkopišti a dále buď s přemístěním výkopku na přilehlém terénu na vzdálenost do 3 m od kraje jámy nebo s naložením na dopravní prostředek</t>
  </si>
  <si>
    <t>výkop na úr. -4,17 zapažená část výkopů : 650,0</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</si>
  <si>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</si>
  <si>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</si>
  <si>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</si>
  <si>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dočasné odvodnění staveniště : 50,0</t>
  </si>
  <si>
    <t>133201101R00</t>
  </si>
  <si>
    <t>Hloubení šachet v hornině 3  do 100 m3</t>
  </si>
  <si>
    <t>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t>
  </si>
  <si>
    <t>dočasné odvodnění staveniště : 22,0</t>
  </si>
  <si>
    <t>161101101R00</t>
  </si>
  <si>
    <t>Svislé přemístění výkopku z horniny 1 až 4, při hloubce výkopu přes 1 do 2,5 m</t>
  </si>
  <si>
    <t>bez naložení do dopravní nádoby, ale s vyprázdněním dopravní nádoby na hromadu nebo na dopravní prostředek,</t>
  </si>
  <si>
    <t>Odkaz na mn. položky pořadí 8 : 50,00000</t>
  </si>
  <si>
    <t>162301101R00</t>
  </si>
  <si>
    <t>Vodorovné přemístění výkopku z horniny 1 až 4, na vzdálenost přes 50  do 500 m</t>
  </si>
  <si>
    <t>Zelená</t>
  </si>
  <si>
    <t>výkop vytříděné zeminy na meziskládku pro zásypy v SO01 : 1130,0</t>
  </si>
  <si>
    <t>171201201R00</t>
  </si>
  <si>
    <t>Uložení sypaniny na dočasnou skládku tak, že na 1 m2 plochy připadá přes 2 m3 výkopku nebo ornice</t>
  </si>
  <si>
    <t xml:space="preserve">uložení vytříděného výkopu na meziskládku pro zásypy : </t>
  </si>
  <si>
    <t>Odkaz na mn. položky pořadí 11 : 1130,00000</t>
  </si>
  <si>
    <t>Žlutá</t>
  </si>
  <si>
    <t>Odkaz na mn. položky pořadí 6 : 4750,00000</t>
  </si>
  <si>
    <t>Odkaz na mn. položky pořadí 7 : 650,00000</t>
  </si>
  <si>
    <t>Odkaz na mn. položky pořadí 9 : 22,00000</t>
  </si>
  <si>
    <t>Odkaz na mn. položky pořadí 11 : 1130,00000*-1</t>
  </si>
  <si>
    <t>199000002R00</t>
  </si>
  <si>
    <t>Poplatky za skládku horniny 1- 4, skupina 17 05 04 z Katalogu odpadů</t>
  </si>
  <si>
    <t>t</t>
  </si>
  <si>
    <t>801-3</t>
  </si>
  <si>
    <t>181101102R00</t>
  </si>
  <si>
    <t>Úprava pláně v zářezech v hornině 1 až 4, se zhutněním</t>
  </si>
  <si>
    <t>m2</t>
  </si>
  <si>
    <t>vyrovnáním výškových rozdílů, ploch vodorovných a ploch do sklonu 1 : 5.</t>
  </si>
  <si>
    <t>odměřeno z DWG : 1985,0</t>
  </si>
  <si>
    <t>111104111R00</t>
  </si>
  <si>
    <t>Pokosení trávníku trávník parterový, v rovině nebo na svahu do 1:5, odvoz do 20 km se složením</t>
  </si>
  <si>
    <t>823-1</t>
  </si>
  <si>
    <t>s případným naložením shrabků na dopravní prostředek, odvozem do 20 km a se složením,</t>
  </si>
  <si>
    <t>viz TZ : 5950,0</t>
  </si>
  <si>
    <t>111201101R00</t>
  </si>
  <si>
    <t>Odstranění křovin a stromů o průměru do 10 cm při celkové ploše do 1 000 m2</t>
  </si>
  <si>
    <t>s odstraněním kořenů a s případným nutným odklizením křovin a stromů na hromady na vzdálenost do 50 m nebo s naložením na dopravní prostředek, do sklonu terénu 1 : 5,</t>
  </si>
  <si>
    <t xml:space="preserve">tabulka dendrologického průzkumu : </t>
  </si>
  <si>
    <t>64,0+80,0+56,0+4,0+16,0+42,0+30,0+20,0+25,0+3,0+35,0+6,0+45,0+250,0+50,0+222,0</t>
  </si>
  <si>
    <t>162301501R00</t>
  </si>
  <si>
    <t>Vodorovné přemístění křovin nma vzdálenost do 5 000 m</t>
  </si>
  <si>
    <t>o průměru kmene do 10 cm na vzdálenost, složení z dopravního porstředku.</t>
  </si>
  <si>
    <t>Odkaz na mn. položky pořadí 18 : 948,00000</t>
  </si>
  <si>
    <t>111201401R00</t>
  </si>
  <si>
    <t>Spálení odstraněných křovin a stromů o průměru kmene do 100 mm, na hromadách, pro jakoukoliv plochu</t>
  </si>
  <si>
    <t>Včetně očištění spáleniště, uložení popela a zbytků na hromadu.</t>
  </si>
  <si>
    <t>Včetně nákladů na přihrnování křovin, očištění spáleniště, uložení popela a zbytků na hromadu.</t>
  </si>
  <si>
    <t>111201501R00</t>
  </si>
  <si>
    <t>Spálení větví o průměru kmene přes 100 mm, na hromadách, pro všechny druhy stromů</t>
  </si>
  <si>
    <t>kus</t>
  </si>
  <si>
    <t>Včetně nákladů na přihrnování větví, očištění spáleniště, uložení popela a zbytků na hromadu.</t>
  </si>
  <si>
    <t>112101101R00</t>
  </si>
  <si>
    <t>Kácení stromů listnatých  o průměru kmene přes 100 do 300 mm</t>
  </si>
  <si>
    <t>s odřezáním kmene a odvětvením, včetně případného odklizení kmene a větví na oddělené hromady na vzdálenost do 50 m nebo s naložením na dopravní prostředek,</t>
  </si>
  <si>
    <t>tabulka dendrologického průzkumu : 40</t>
  </si>
  <si>
    <t>112101102R00</t>
  </si>
  <si>
    <t>Kácení stromů listnatých  o průměru kmene přes 300 do 500 mm</t>
  </si>
  <si>
    <t>tabulka dendrologického průzkumu : 14</t>
  </si>
  <si>
    <t>112101103R00</t>
  </si>
  <si>
    <t>Kácení stromů listnatých  o průměru kmene přes 500 do 700 mm</t>
  </si>
  <si>
    <t>tabulka dendrologického průzkumu : 6</t>
  </si>
  <si>
    <t>112201101R00</t>
  </si>
  <si>
    <t>Odstranění pařezů pod úrovní terénu vykopáním  o průměru přes 100 do 300 mm</t>
  </si>
  <si>
    <t>s jejich vykopáním nebo vytrháním, s přesekáním kořenů a s případným nutným přemístěním pařezů na hromady do vzdálenosti do 50 m nebo s naložením na dopravní prostředek,</t>
  </si>
  <si>
    <t>Odkaz na mn. položky pořadí 22 : 40,00000</t>
  </si>
  <si>
    <t>112201102R00</t>
  </si>
  <si>
    <t>Odstranění pařezů pod úrovní terénu vykopáním  o průměru přes 300 do 500 mm</t>
  </si>
  <si>
    <t>Odkaz na mn. položky pořadí 23 : 14,00000</t>
  </si>
  <si>
    <t>112201103R00</t>
  </si>
  <si>
    <t>Odstranění pařezů pod úrovní terénu vykopáním  o průměru přes 500 do 700 mm</t>
  </si>
  <si>
    <t>Odkaz na mn. položky pořadí 24 : 6,00000</t>
  </si>
  <si>
    <t>162301401R00</t>
  </si>
  <si>
    <t>Vodorovné přemístění větví, kmenů, nebo pařezů větví stromů listnatých, průměru kmene přes 100 do 300 mm, na vzdálenost do 5 000 m</t>
  </si>
  <si>
    <t xml:space="preserve"> s naložením, složením a dopravou,</t>
  </si>
  <si>
    <t>162301402R00</t>
  </si>
  <si>
    <t>Vodorovné přemístění větví, kmenů, nebo pařezů větví stromů listnatých, průměru kmene přes 300 do 500 mm, na vzdálenost do 5 000 m</t>
  </si>
  <si>
    <t>162301403R00</t>
  </si>
  <si>
    <t>Vodorovné přemístění větví, kmenů, nebo pařezů větví stromů listnatých, průměru kmene přes 500 do 700 mm, na vzdálenost do 5 000 m</t>
  </si>
  <si>
    <t>162301411R00</t>
  </si>
  <si>
    <t>Vodorovné přemístění větví, kmenů, nebo pařezů kmenů stromů listnatých, průměru kmene přes 100 do 300 mm, na vzdálenost do 5 000 m</t>
  </si>
  <si>
    <t>162301412R00</t>
  </si>
  <si>
    <t>Vodorovné přemístění větví, kmenů, nebo pařezů kmenů stromů listnatých, průměru kmene přes 300 do 500 mm, na vzdálenost do 5 000 m</t>
  </si>
  <si>
    <t>162301413R00</t>
  </si>
  <si>
    <t>Vodorovné přemístění větví, kmenů, nebo pařezů kmenů stromů listnatých, průměru kmene přes 500 do 700 mm, na vzdálenost do 5 000 m</t>
  </si>
  <si>
    <t>162301421R00</t>
  </si>
  <si>
    <t>Vodorovné přemístění větví, kmenů, nebo pařezů pařezů, průměru kmene přes 100 do 300 mm, na vzdálenost do 5 000 m</t>
  </si>
  <si>
    <t>162301422R00</t>
  </si>
  <si>
    <t>Vodorovné přemístění větví, kmenů, nebo pařezů pařezů, průměru kmene přes 300 do 500 mm, na vzdálenost do 5 000 m</t>
  </si>
  <si>
    <t>162301423R00</t>
  </si>
  <si>
    <t>Vodorovné přemístění větví, kmenů, nebo pařezů pařezů, průměru kmene přes 500 do 700 mm, na vzdálenost do 5 000 m</t>
  </si>
  <si>
    <t>162301901R00</t>
  </si>
  <si>
    <t>Vodorovné přemístění větví, kmenů, nebo pařezů příplatek k cenám za každých dalších i započatých 5 000 m přes 5 000 m  větví stromů listnatých, průměru kmene přes 100 do 300 mm</t>
  </si>
  <si>
    <t>162301902R00</t>
  </si>
  <si>
    <t>Vodorovné přemístění větví, kmenů, nebo pařezů příplatek k cenám za každých dalších i započatých 5 000 m přes 5 000 m  větví stromů listnatých, průměru kmene přes 300 do 500 mm</t>
  </si>
  <si>
    <t>162301903R00</t>
  </si>
  <si>
    <t>Vodorovné přemístění větví, kmenů, nebo pařezů příplatek k cenám za každých dalších i započatých 5 000 m přes 5 000 m  větví stromů listnatých, průměru kmene přes 500 do 700 mm</t>
  </si>
  <si>
    <t>162301911R00</t>
  </si>
  <si>
    <t>Vodorovné přemístění větví, kmenů, nebo pařezů příplatek k cenám za každých dalších i započatých 5 000 m přes 5 000 m  kmenů stromů listnatých, průměru kmene přes 100 do 300 mm</t>
  </si>
  <si>
    <t>162301912R00</t>
  </si>
  <si>
    <t>Vodorovné přemístění větví, kmenů, nebo pařezů příplatek k cenám za každých dalších i započatých 5 000 m přes 5 000 m  kmenů stromů listnatých, průměru kmene přes 300 do 500 mm</t>
  </si>
  <si>
    <t>162301913R00</t>
  </si>
  <si>
    <t>Vodorovné přemístění větví, kmenů, nebo pařezů příplatek k cenám za každých dalších i započatých 5 000 m přes 5 000 m  kmenů stromů listnatých, průměru kmene přes 500 do 700 mm</t>
  </si>
  <si>
    <t>162301921R00</t>
  </si>
  <si>
    <t>Vodorovné přemístění větví, kmenů, nebo pařezů příplatek k cenám za každých dalších i započatých 5 000 m přes 5 000 m  pařezů, průměru kmene přes 100 do 300 mm</t>
  </si>
  <si>
    <t>162301922R00</t>
  </si>
  <si>
    <t>Vodorovné přemístění větví, kmenů, nebo pařezů příplatek k cenám za každých dalších i započatých 5 000 m přes 5 000 m  pařezů, průměru kmene přes 300 do 500 mm</t>
  </si>
  <si>
    <t>162301923R00</t>
  </si>
  <si>
    <t>Vodorovné přemístění větví, kmenů, nebo pařezů příplatek k cenám za každých dalších i započatých 5 000 m přes 5 000 m  pařezů, průměru kmene přes 500 do 700 mm</t>
  </si>
  <si>
    <t>162702292R00</t>
  </si>
  <si>
    <t>Poplatek za skládku větví a kulatin</t>
  </si>
  <si>
    <t>23217AOA0</t>
  </si>
  <si>
    <t>ŠTĚTOVÉ STĚNY BERANĚNÉ Z KOVOVÝCH DÍLCŮ DOČASNÉ (PLOCHA)</t>
  </si>
  <si>
    <t>M2</t>
  </si>
  <si>
    <t>EXP 23</t>
  </si>
  <si>
    <t>Agregovaná položka</t>
  </si>
  <si>
    <t>POL2_</t>
  </si>
  <si>
    <t>23717AOA0</t>
  </si>
  <si>
    <t>ODSTRANĚNÍ ŠTĚTOVÝCH STĚN Z KOVOVÝCH DÍLCŮ V PLOŠE</t>
  </si>
  <si>
    <t>EXP 22</t>
  </si>
  <si>
    <t>Odkaz na mn. položky pořadí 47 : 553,00000</t>
  </si>
  <si>
    <t>289970111R01</t>
  </si>
  <si>
    <t>Geotextílie separační, filtrační, zpevňující Vrstva geotextilie Geofiltex 150g/m2</t>
  </si>
  <si>
    <t>800-2</t>
  </si>
  <si>
    <t>plocha na úr. -4,17 : 1985,0</t>
  </si>
  <si>
    <t>564861111RT4</t>
  </si>
  <si>
    <t>Podklad ze štěrkodrti s rozprostřením a zhutněním frakce 0-63 mm, tloušťka po zhutnění 200 mm</t>
  </si>
  <si>
    <t>822-1</t>
  </si>
  <si>
    <t>vč D11b úprava pláně pro pilotáž ŠD frakce 32/63 : 1985,0</t>
  </si>
  <si>
    <t>113107620R00</t>
  </si>
  <si>
    <t>Odstranění podkladů nebo krytů z kameniva hrubého drceného, v ploše jednotlivě nad 50 m2, tloušťka vrstvy 200 mm</t>
  </si>
  <si>
    <t>Odkaz na mn. položky pořadí 50 : 1985,00000</t>
  </si>
  <si>
    <t>979082213R00</t>
  </si>
  <si>
    <t>Vodorovná doprava suti po suchu bez naložení, ale se složením a hrubým urovnáním na vzdálenost do 1 km</t>
  </si>
  <si>
    <t>Přesun suti</t>
  </si>
  <si>
    <t>POL8_</t>
  </si>
  <si>
    <t xml:space="preserve">Demontážní hmotnosti z položek s pořadovými čísly: : </t>
  </si>
  <si>
    <t xml:space="preserve">51, : </t>
  </si>
  <si>
    <t>Součet: : 873,40000</t>
  </si>
  <si>
    <t>979082219R00</t>
  </si>
  <si>
    <t>Vodorovná doprava suti po suchu příplatek k ceně za každý další i započatý 1 km přes 1 km</t>
  </si>
  <si>
    <t>Součet: : 16594,60000</t>
  </si>
  <si>
    <t>979999973R00</t>
  </si>
  <si>
    <t>Poplatek za skládku za uložení, zemina a kamení,  , skupina 17 05 04 z Katalogu odpadů</t>
  </si>
  <si>
    <t>894423114R01</t>
  </si>
  <si>
    <t>Osaz. bet. dílců šachet, do 5,0 t</t>
  </si>
  <si>
    <t>dočasné odvodnění staveniště : 4</t>
  </si>
  <si>
    <t>592249001</t>
  </si>
  <si>
    <t>Skruž šachtová DN 2200/1500 mm</t>
  </si>
  <si>
    <t>Specifikace</t>
  </si>
  <si>
    <t>POL3_</t>
  </si>
  <si>
    <t>998222011R00</t>
  </si>
  <si>
    <t>Přesun hmot pozemních komunikací, kryt z kameniva jakékoliv délky objektu</t>
  </si>
  <si>
    <t>Přesun hmot</t>
  </si>
  <si>
    <t>POL7_</t>
  </si>
  <si>
    <t>vodorovně do 200 m</t>
  </si>
  <si>
    <t xml:space="preserve">Hmotnosti z položek s pořadovými čísly: : </t>
  </si>
  <si>
    <t xml:space="preserve">20,21,25,26,27,49,50,56, : </t>
  </si>
  <si>
    <t>Součet: : 894,25030</t>
  </si>
  <si>
    <t>131201110R00</t>
  </si>
  <si>
    <t>Hloubení nezapažených jam a zářezů do 50 m3, v hornině 3, hloubení strojně</t>
  </si>
  <si>
    <t>samostatné výkopy od úr. -4,17 na úr. -4,55, -5,05 : 88,26</t>
  </si>
  <si>
    <t>131201111R00</t>
  </si>
  <si>
    <t>Hloubení nezapažených jam a zářezů do 100 m3, v hornině 3, hloubení strojně</t>
  </si>
  <si>
    <t>samostatné výkopy od úr. - 4,17 na úr. -4,55 : 319,0</t>
  </si>
  <si>
    <t>samostatné výkopy pro přístupové schodiště a rampu : 203,0</t>
  </si>
  <si>
    <t>131201112R00</t>
  </si>
  <si>
    <t>Hloubení nezapažených jam a zářezů do 1000 m3, v hornině 3, hloubení strojně</t>
  </si>
  <si>
    <t>výkopy pro gabiony : 285,5</t>
  </si>
  <si>
    <t>samostatné výkopy pro přístupový chodník : 200,0</t>
  </si>
  <si>
    <t>167101101R00</t>
  </si>
  <si>
    <t>Nakládání, skládání, překládání neulehlého výkopku nakládání výkopku  do 100 m3, z horniny 1 až 4</t>
  </si>
  <si>
    <t>zemina pro zásypy na meziskládce : 1130,0</t>
  </si>
  <si>
    <t>dovoz zeminy z meziskládky pro zásypy : 1130,0</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</si>
  <si>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</si>
  <si>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</si>
  <si>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</si>
  <si>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</si>
  <si>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zásypy zeminou kolem objektu z výkopů viz SO 00 příprava území : 1130,0</t>
  </si>
  <si>
    <t xml:space="preserve">výtlak piloty : </t>
  </si>
  <si>
    <t>PL1 : 113,1</t>
  </si>
  <si>
    <t>PL2 : 282,74</t>
  </si>
  <si>
    <t>PL3 : 94,25</t>
  </si>
  <si>
    <t>PL.4 : 175,93</t>
  </si>
  <si>
    <t>rezerva pro piloty : 66,6</t>
  </si>
  <si>
    <t>Odkaz na mn. položky pořadí 1 : 88,26000</t>
  </si>
  <si>
    <t>Odkaz na mn. položky pořadí 2 : 522,00000</t>
  </si>
  <si>
    <t>Odkaz na mn. položky pořadí 3 : 485,50000</t>
  </si>
  <si>
    <t>Odkaz na mn. položky pořadí 7 : 732,62000</t>
  </si>
  <si>
    <t>181201111R00</t>
  </si>
  <si>
    <t>Úprava pláně v násypech bez rozlišení horniny, se zhutněním - ručně</t>
  </si>
  <si>
    <t>Nachový</t>
  </si>
  <si>
    <t>vyrovnání výškových rozdílů, plochy vodorovné a plochy do sklonu 1 : 5,</t>
  </si>
  <si>
    <t>zeminová deska : 1554,2</t>
  </si>
  <si>
    <t>180407111R00</t>
  </si>
  <si>
    <t>Položení travního koberce se zalitím koberce po položení , bez dodávky koberce</t>
  </si>
  <si>
    <t>skladba střechy 01 : 13,2*11,44+13,2*11,54+17,2*11,54+9,2*11,44</t>
  </si>
  <si>
    <t>00590031R</t>
  </si>
  <si>
    <t>Koberec travní složení: rozchodník, kokosová rohož, PP síťka; tl. 25 až 40 mm</t>
  </si>
  <si>
    <t>SPCM</t>
  </si>
  <si>
    <t>Odkaz na mn. položky pořadí 12 : 607,07200*1,05</t>
  </si>
  <si>
    <t>212312111R00</t>
  </si>
  <si>
    <t>Lože pro trativody z betonu prostého</t>
  </si>
  <si>
    <t>viz TZ : 176,0*0,6*0,15</t>
  </si>
  <si>
    <t>212753116R00</t>
  </si>
  <si>
    <t>Plastové drenážní trubky montáž ohebné plastové drenážní trubky do rýhy, DN 160, bez lože</t>
  </si>
  <si>
    <t>m</t>
  </si>
  <si>
    <t>827-1</t>
  </si>
  <si>
    <t>drenáž kolem základových konstrukcí : 176,0</t>
  </si>
  <si>
    <t>28611235R</t>
  </si>
  <si>
    <t>Trubka plastová drenážní spoj: západkový; potrubí: jednovrstvé; materiál: PVC-U; povrch: korugovaný; ohebná; DN = 160; perforování: TP; vsakovací plocha = 50,7 cm2/m</t>
  </si>
  <si>
    <t>Odkaz na mn. položky pořadí 15 : 176,00000*1,01</t>
  </si>
  <si>
    <t>212971121R00</t>
  </si>
  <si>
    <t>Zřízení opláštění odvod. trativodů z geotextilie o sklonu přes 1:2,5, při rozvinuté šířce opláštění od 0 do 2,5 m</t>
  </si>
  <si>
    <t>v rýze nebo v zářezu se stěnami,</t>
  </si>
  <si>
    <t>176,0*2,3</t>
  </si>
  <si>
    <t>69366198R</t>
  </si>
  <si>
    <t>geotextilie PP; funkce separační, ochranná, výztužná, filtrační; plošná hmotnost 300 g/m2; zpevněná oboustranně</t>
  </si>
  <si>
    <t>Odkaz na mn. položky pořadí 17 : 404,80000*1,02</t>
  </si>
  <si>
    <t>212571111R01</t>
  </si>
  <si>
    <t>Výplň odvodňov. trativodů TK 16-22 praný</t>
  </si>
  <si>
    <t>drenáž kolem základových konstrukcí : 176,0*0,7*0,4</t>
  </si>
  <si>
    <t>224383112R00</t>
  </si>
  <si>
    <t>Zřízení výplně pilot ze ŽB s vytažením pažnic hloubka do 10 m, průměr přes 650 do 1250 mm</t>
  </si>
  <si>
    <t>svislých, zapažených,</t>
  </si>
  <si>
    <t>PL.4 : 8,0*28</t>
  </si>
  <si>
    <t>224383122R00</t>
  </si>
  <si>
    <t>Zřízení výplně pilot ze ŽB s vytažením pažnic hloubka do 20 m, průměr přes 650 do 1250 mm</t>
  </si>
  <si>
    <t>PL2 : 18,0*20</t>
  </si>
  <si>
    <t>PL3 : 12,0*10</t>
  </si>
  <si>
    <t>224383132R00</t>
  </si>
  <si>
    <t>Zřízení výplně pilot ze ŽB s vytažením pažnic hloubka do 30 m, průměr přes 650 do 1250 mm</t>
  </si>
  <si>
    <t>PL1 : 24,0*6</t>
  </si>
  <si>
    <t>224311211R01</t>
  </si>
  <si>
    <t>Výplň pilot z C 30/37</t>
  </si>
  <si>
    <t>XC2, XA2</t>
  </si>
  <si>
    <t xml:space="preserve">PD D12c vč 01 : </t>
  </si>
  <si>
    <t>224361116R00</t>
  </si>
  <si>
    <t>Výztuž pilot betonových do země z oceli B500B</t>
  </si>
  <si>
    <t>PD D12c vč 11 : 152810,0*0,001</t>
  </si>
  <si>
    <t>22436900</t>
  </si>
  <si>
    <t>Doplňující výztuž pilot</t>
  </si>
  <si>
    <t>kg</t>
  </si>
  <si>
    <t>PD D12c vč 11 patní kříže : 780,0</t>
  </si>
  <si>
    <t>264322112R00</t>
  </si>
  <si>
    <t>Vrty velkoprůměrové zapažené, svislé průměr přes 850 do 1050 mm, hloubka od 0 do 10 m, hornina třídy 3</t>
  </si>
  <si>
    <t>264322113R00</t>
  </si>
  <si>
    <t>Vrty velkoprůměrové zapažené, svislé průměr přes 850 do 1050 mm, hloubka od 0 do 20 m, hornina třídy 3</t>
  </si>
  <si>
    <t>264322114R00</t>
  </si>
  <si>
    <t>Vrty velkoprůměrové zapažené, svislé průměr přes 850 do 1050 mm, hloubka od 0 do 30 m, hornina třídy 3</t>
  </si>
  <si>
    <t>271531111R00</t>
  </si>
  <si>
    <t>Polštáře zhutněné pod základy kamenivo hrubé, drcené, frakce 16 - 63 mm</t>
  </si>
  <si>
    <t>doplnění ŠD do rozšířených základů u pilot na úr. -4,17 : 59,98</t>
  </si>
  <si>
    <t>zeminová deska ŠD 250mm frakce 0-63 mm : 1554,2*0,25</t>
  </si>
  <si>
    <t>271571111R00</t>
  </si>
  <si>
    <t xml:space="preserve">Polštáře zhutněné pod základy štěrkopísek tříděný,  </t>
  </si>
  <si>
    <t>zeminová deska ŠP 20mm frakce 0-8, ŠP 225mm frakce 0-32mm : 1554,2*(0,02+0,225)</t>
  </si>
  <si>
    <t>273313511R00</t>
  </si>
  <si>
    <t>Beton základových desek prostý třídy C 12/15</t>
  </si>
  <si>
    <t>801-1</t>
  </si>
  <si>
    <t>dodávka a uložení betonu do připravené konstrukce,</t>
  </si>
  <si>
    <t>X0</t>
  </si>
  <si>
    <t>doplnění podkladního betonu u rozšíření výkopů úr. -4,54 na -4,17 : 57,2</t>
  </si>
  <si>
    <t>273323611RV1</t>
  </si>
  <si>
    <t>Beton základových desek železový vodostavební třídy C 30/37, stupeň chemické odolnosti  X0,XC1-4,XD1-2,XF1,XA1-2</t>
  </si>
  <si>
    <t>bez dodávky a uložení výztuže</t>
  </si>
  <si>
    <t>XC2, XA1</t>
  </si>
  <si>
    <t>Zd1 : 2,85*2,2*0,3*4</t>
  </si>
  <si>
    <t>Zd2 : (5,3*5,3-2,85*2,2)*0,3*4</t>
  </si>
  <si>
    <t>273351215R00</t>
  </si>
  <si>
    <t>Bednění stěn základových desek zřízení</t>
  </si>
  <si>
    <t>svislé nebo šikmé (odkloněné) , půdorysně přímé nebo zalomené, stěn základových desek ve volných nebo zapažených jámách, rýhách, šachtách, včetně případných vzpěr,</t>
  </si>
  <si>
    <t>Zd1 : (2,85+2,2)*2*0,3*4</t>
  </si>
  <si>
    <t>273351216R00</t>
  </si>
  <si>
    <t>Bednění stěn základových desek odstranění</t>
  </si>
  <si>
    <t>Včetně očištění, vytřídění a uložení bednicího materiálu.</t>
  </si>
  <si>
    <t>Odkaz na mn. položky pořadí 33 : 12,12000</t>
  </si>
  <si>
    <t>273361821R00</t>
  </si>
  <si>
    <t>Výztuž základových desek z betonářské oceli 10 505(R)</t>
  </si>
  <si>
    <t>včetně distančních prvků</t>
  </si>
  <si>
    <t>PD D12c vč 12 : 6,975</t>
  </si>
  <si>
    <t>274321711R00</t>
  </si>
  <si>
    <t>Beton základových pasů železový třídy C 35/45</t>
  </si>
  <si>
    <t>včetně dodávky a uložení betonu, bez výztuže</t>
  </si>
  <si>
    <t>ZP1 : 77,6*0,5*0,6</t>
  </si>
  <si>
    <t>ZP2 : 46,4*0,3*0,6</t>
  </si>
  <si>
    <t>ZP3 : 101,2*0,5*0,6</t>
  </si>
  <si>
    <t>ZP4 : 53,5*0,4*0,8</t>
  </si>
  <si>
    <t>Zs : 35,76*0,3*1,1</t>
  </si>
  <si>
    <t>základ schodiště : 8,0*0,25*0,4</t>
  </si>
  <si>
    <t>274351215R00</t>
  </si>
  <si>
    <t>Bednění stěn základových pasů zřízení</t>
  </si>
  <si>
    <t>svislé nebo šikmé (odkloněné), půdorysně přímé nebo zalomené, stěn základových pasů ve volných nebo zapažených jámách, rýhách, šachtách, včetně případných vzpěr,</t>
  </si>
  <si>
    <t>ZP1 : 77,6*0,6*2</t>
  </si>
  <si>
    <t>ZP2 : 46,4*0,6*2</t>
  </si>
  <si>
    <t>ZP3 : 101,2*0,6*2</t>
  </si>
  <si>
    <t>ZP4 : 53,5*0,8*2</t>
  </si>
  <si>
    <t>Zs : 35,76*0,8*2</t>
  </si>
  <si>
    <t>základ schodiště : 8,0*0,4*2</t>
  </si>
  <si>
    <t>274351216R00</t>
  </si>
  <si>
    <t>Bednění stěn základových pasů odstranění</t>
  </si>
  <si>
    <t>Odkaz na mn. položky pořadí 37 : 419,45600</t>
  </si>
  <si>
    <t>274361821R00</t>
  </si>
  <si>
    <t xml:space="preserve">Výztuž základových pasů z betonářské oceli výztuž, z oceli 10505,  ,  </t>
  </si>
  <si>
    <t>PD D12c vč 12 : 18,982</t>
  </si>
  <si>
    <t>275321611R00</t>
  </si>
  <si>
    <t>Beton základových patek železový třídy C 30/37</t>
  </si>
  <si>
    <t>hlavice pilot : 1,0*1,0*0,6*64</t>
  </si>
  <si>
    <t>275351215R00</t>
  </si>
  <si>
    <t>Bednění stěn základových patek zřízení</t>
  </si>
  <si>
    <t>bednění svislé nebo šikmé (odkloněné), půdorysně přímé nebo zalomené, stěn základových patek ve volných nebo zapažených jámách, rýhách, šachtách, včetně případných vzpěr,</t>
  </si>
  <si>
    <t>hlavice pilot : 1,0*4*0,6*64</t>
  </si>
  <si>
    <t>275351216R00</t>
  </si>
  <si>
    <t>Bednění stěn základových patek odstranění</t>
  </si>
  <si>
    <t>Včetně očištění, vytřídění a uložení bednícího materiálu.</t>
  </si>
  <si>
    <t>Odkaz na mn. položky pořadí 41 : 153,60000</t>
  </si>
  <si>
    <t>275361821R00</t>
  </si>
  <si>
    <t xml:space="preserve">Výztuž základových patek z betonářské oceli z prutové oceli, 10505,  ,  ,  </t>
  </si>
  <si>
    <t>PD D12c vč 12 : 7,948</t>
  </si>
  <si>
    <t>275320050RA1</t>
  </si>
  <si>
    <t>Základová patka ŽB</t>
  </si>
  <si>
    <t>kotvení schodiště Z/10 11 ks patek pr. 300mm v.1,1m : (3,14*0,15*0,15*1,1)*15</t>
  </si>
  <si>
    <t>311237422R00</t>
  </si>
  <si>
    <t xml:space="preserve">Zdivo nosné z cihel a tvarovek pálených tloušťky 200 mm,  , charakteristická pevnost v tlaku fk = 2,90 MPa, součinitel prostupu tepla U = 1,05 W/m2.K, hodnota pro zdivo bez omítky při vlhkosti 1%,  </t>
  </si>
  <si>
    <t xml:space="preserve">1PP : </t>
  </si>
  <si>
    <t>(5,6+5,6+5,45)*2,8-1,6*2,1</t>
  </si>
  <si>
    <t>(5,6+5,6+5,6+5,6)*2,8-0,9*2,1</t>
  </si>
  <si>
    <t>6,0*3,3-0,9*2,1</t>
  </si>
  <si>
    <t>(5,6+5,45)*2,8-1,6*2,1</t>
  </si>
  <si>
    <t xml:space="preserve">1NP : </t>
  </si>
  <si>
    <t>(5,6*6+3,7+2,7*2+3,4*3)*4,71</t>
  </si>
  <si>
    <t>(5,45*10+5,6*3+11,9+5,8)*5,21</t>
  </si>
  <si>
    <t>5,6*5,26*3+5,6*4,76+5,9*5,76</t>
  </si>
  <si>
    <t>-0,8*2,1*10-0,9*2,1*2-1,1*2,1-1,6*2,1*4-1,8*2,3*2</t>
  </si>
  <si>
    <t>311237527R00</t>
  </si>
  <si>
    <t xml:space="preserve">Zdivo nosné z cihel a tvarovek pálených tloušťky 300 mm,  , charakteristická pevnost v tlaku fk = 1,25 MPa, součinitel prostupu tepla U = 0,53 W/m2.K , hodnota pro zdivo bez omítky při vlhkosti 1%,  </t>
  </si>
  <si>
    <t>5,6*19*4,91</t>
  </si>
  <si>
    <t>(3,3*2+5,4)*4,71</t>
  </si>
  <si>
    <t>-1,0*4,76*43-5,0*4,76*3-1,2*4,76-1,4*4,76-1,9*2,45</t>
  </si>
  <si>
    <t>317167131R00</t>
  </si>
  <si>
    <t>Překlady keramické montáž a dodávka nenosné, délky 1000 mm, šířky 145 mm, výšky 71 mm</t>
  </si>
  <si>
    <t>P1P : 1</t>
  </si>
  <si>
    <t>317167132R00</t>
  </si>
  <si>
    <t>Překlady keramické montáž a dodávka nenosné, délky 1250 mm, šířky 145 mm, výšky 71 mm</t>
  </si>
  <si>
    <t>P2P : 83</t>
  </si>
  <si>
    <t>317167211R00</t>
  </si>
  <si>
    <t>Překlady keramické montáž a dodávka nosné, délky 1250 mm, šířky 70 mm, výšky 238 mm</t>
  </si>
  <si>
    <t>P2 : 28</t>
  </si>
  <si>
    <t>317167212R00</t>
  </si>
  <si>
    <t>Překlady keramické montáž a dodávka nosné, délky 1500 mm, šířky 70 mm, výšky 238 mm</t>
  </si>
  <si>
    <t>P3 : 6</t>
  </si>
  <si>
    <t>317167216R00</t>
  </si>
  <si>
    <t>Překlady keramické montáž a dodávka nosné, délky 2500 mm, šířky 70 mm, výšky 238 mm</t>
  </si>
  <si>
    <t>P6 : 10</t>
  </si>
  <si>
    <t>317167217R00</t>
  </si>
  <si>
    <t>Překlady keramické montáž a dodávka nosné, délky 2750 mm, šířky 70 mm, výšky 238 mm</t>
  </si>
  <si>
    <t>P7 : 11</t>
  </si>
  <si>
    <t>317998111R00</t>
  </si>
  <si>
    <t>Překlady keramické izolace vkládaná mezi překlady tloušťky 50 mm</t>
  </si>
  <si>
    <t>P2 : 1,25*14</t>
  </si>
  <si>
    <t>P3 : 1,5*3</t>
  </si>
  <si>
    <t>P6 : 2,5*5</t>
  </si>
  <si>
    <t>P7 : 2,75*4</t>
  </si>
  <si>
    <t>317998113R00</t>
  </si>
  <si>
    <t>Překlady keramické izolace vkládaná mezi překlady tloušťky 80 mm</t>
  </si>
  <si>
    <t>P7 : 2,75</t>
  </si>
  <si>
    <t>342247542R00</t>
  </si>
  <si>
    <t>Příčky z tvárnic pálených Příčky z tvárnic keramických pálených tloušťky 140 mm, z děrovaných příčkovek, P 10, zděných na tenkovrstvou maltu</t>
  </si>
  <si>
    <t>jednoduché nebo příčky zděné do svislé dřevěné, cihelné, betonové nebo ocelové konstrukce na jakoukoliv maltu vápenocementovou (MVC) nebo cementovou (MC),</t>
  </si>
  <si>
    <t>(1,5*3,5-0,8*2,1)*4</t>
  </si>
  <si>
    <t>2,8*3,5-0,8*2,1</t>
  </si>
  <si>
    <t>(2,2*2+5,9+3,96*2+11,9+3,95+3,44+2,101+4,11*2+1,6+6,0*2+2,1+2,16*2+3,6+3,64)*5,76</t>
  </si>
  <si>
    <t>(5,6+6,1+5,6)*4,71</t>
  </si>
  <si>
    <t>(2,2*2+3,96+4,7+3,6*2)*5,21</t>
  </si>
  <si>
    <t>(5,8+5,6)*5,26</t>
  </si>
  <si>
    <t>-0,8*2,1*20-0,7*2,1</t>
  </si>
  <si>
    <t xml:space="preserve">věž č.1 2NP-5NP : </t>
  </si>
  <si>
    <t>((5,8+3,99+1,66+5,8+5,86+2,3)*3,25-2,44*0,5)*4</t>
  </si>
  <si>
    <t>(-0,8*2,1*4-1,6*2,1)*4</t>
  </si>
  <si>
    <t xml:space="preserve">věž č.2 2NP-3NP : </t>
  </si>
  <si>
    <t>((5,8+3,99+1,66+5,8+5,86+2,3)*3,25-2,44*0,5)*2</t>
  </si>
  <si>
    <t>(-0,8*2,1*4-1,6*2,1)*2</t>
  </si>
  <si>
    <t xml:space="preserve">věž č.3 2NP-5NP : </t>
  </si>
  <si>
    <t xml:space="preserve">věž č.4 2NP : </t>
  </si>
  <si>
    <t>(11,8+3,66*2+2,0*3+5,8+0,675+1,85+2,34)*3,25-7,8*0,5</t>
  </si>
  <si>
    <t>-0,8*2,1*4-0,9*2,1*4</t>
  </si>
  <si>
    <t xml:space="preserve">věž č.4 3NP : </t>
  </si>
  <si>
    <t>(5,8+5,86+2,6*2)*3,25-5,8*0,5</t>
  </si>
  <si>
    <t>-0,8*2,1*3-1,6*2,1</t>
  </si>
  <si>
    <t>342948111R00</t>
  </si>
  <si>
    <t>Kotvení příček ke konstrukci kotvami na hmoždinky</t>
  </si>
  <si>
    <t>Včetně dodávky kotev a spojovacího materiálu.</t>
  </si>
  <si>
    <t>Včetně dodávky kotev i spojovacího materiálu.</t>
  </si>
  <si>
    <t>342948112R00</t>
  </si>
  <si>
    <t>Kotvení příček ke konstrukci přistřelenými kotvami</t>
  </si>
  <si>
    <t>318216113RT2A</t>
  </si>
  <si>
    <t>Gabiony š.300 mm, oko 100x50 mm, včetně dodávky kamene (lámaný čedič)</t>
  </si>
  <si>
    <t>gabionové zídky vč 18 specifikace viz TZ : 85,0</t>
  </si>
  <si>
    <t>318216115RT2A</t>
  </si>
  <si>
    <t>Gabiony š.500 mm, oko 100x50 mm, včetně dodávky kamene (lámaný čedič)</t>
  </si>
  <si>
    <t>gabionové zídky vč 18 specifikace viz TZ : 156,0+173,0</t>
  </si>
  <si>
    <t>311321412R00</t>
  </si>
  <si>
    <t>Beton nadzákladových zdí železový třídy C 30/37</t>
  </si>
  <si>
    <t>nosných, výplňových, obkladových, půdních, štítových, poprsních apod. (bez výztuže), s pomocným lešením o výšce podlahy do 1900 mm a pro zatížení 1,5 kPa,</t>
  </si>
  <si>
    <t>XC4, XF2</t>
  </si>
  <si>
    <t>PD D12c vč 02 jádro : 31,0</t>
  </si>
  <si>
    <t>PD D12c vč 03 jádro : 47,0</t>
  </si>
  <si>
    <t>PD D12c vč 04 jádro : 26,0</t>
  </si>
  <si>
    <t>PD D12c vč 05 jádro : 26,0</t>
  </si>
  <si>
    <t>PD D12c vč 06 jádro : 13,0</t>
  </si>
  <si>
    <t>PD D12c vč 07 jádro : 13,0</t>
  </si>
  <si>
    <t>jádro střecha : ((2,85*2+2,25*4)*1,75*0,2)*4</t>
  </si>
  <si>
    <t>311321414R00</t>
  </si>
  <si>
    <t>Beton nadzákladových zdí železový třídy C 35/45</t>
  </si>
  <si>
    <t>PD D12c vč 02 (obvodové zdi mč 109, 105) : (5,6*3,0*0,2)*3</t>
  </si>
  <si>
    <t>PD D12c vč 02 věž : 47,95+14,18</t>
  </si>
  <si>
    <t>PD D12c vč 03 věž : 79,0</t>
  </si>
  <si>
    <t>PD D12c vč 04 věž : 53,0</t>
  </si>
  <si>
    <t>PD D12c vč 05 věž : 53,0</t>
  </si>
  <si>
    <t>PD D12c vč 06 věž : 27,0</t>
  </si>
  <si>
    <t>PD D12c vč 07 věž : 27,0</t>
  </si>
  <si>
    <t>311351105R00</t>
  </si>
  <si>
    <t>Bednění nadzákladových zdí oboustranné za každou stranu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</si>
  <si>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</si>
  <si>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 xml:space="preserve">PD D12c vč 02 (obvodové zdi mč 109, 105) : </t>
  </si>
  <si>
    <t>(5,6*3,0*2)*3</t>
  </si>
  <si>
    <t xml:space="preserve">PD D12c vč 02 věž : </t>
  </si>
  <si>
    <t>(5,4*3,7*2)*12</t>
  </si>
  <si>
    <t>(5,3*3,7*2)*4</t>
  </si>
  <si>
    <t>-0,9*2,1*2*4</t>
  </si>
  <si>
    <t xml:space="preserve">PD D12c vč 02 jádro : </t>
  </si>
  <si>
    <t>((2,85*2+2,65*2+0,85*2+1,6*2+2,25*2)*4,0-1,18*2,32*2)*4</t>
  </si>
  <si>
    <t xml:space="preserve">PD D12c vč 03 věž : </t>
  </si>
  <si>
    <t>(5,4*5,96*2)*8</t>
  </si>
  <si>
    <t>(5,3*5,96*2)*8</t>
  </si>
  <si>
    <t>-0,9*2,1*2*4-1,0*4,76*2*6*4-1,2*4,76*2*4</t>
  </si>
  <si>
    <t xml:space="preserve">PD D12c vč 03 jádro : </t>
  </si>
  <si>
    <t>((2,85*2+2,65*2+0,85*2+1,6*2+2,25*2)*5,96-1,18*2,32*2)*4</t>
  </si>
  <si>
    <t xml:space="preserve">PD D12c vč 04 věž : </t>
  </si>
  <si>
    <t>(5,48*3,45*2)*16</t>
  </si>
  <si>
    <t>-0,9*2,1*2*4-1,0*2,6*2*3*4</t>
  </si>
  <si>
    <t xml:space="preserve">PD D12c vč 04 jádro : </t>
  </si>
  <si>
    <t>((2,85*2+2,65*2+0,85*2+1,6*2+2,25*2)*3,45-1,18*2,32*2)*4</t>
  </si>
  <si>
    <t xml:space="preserve">PD D12c vč 05 věž : </t>
  </si>
  <si>
    <t xml:space="preserve">PD D12c vč 05 jádro : </t>
  </si>
  <si>
    <t xml:space="preserve">PD D12c vč 06 věž : </t>
  </si>
  <si>
    <t>(5,48*3,45*2)*8</t>
  </si>
  <si>
    <t xml:space="preserve">PD D12c vč 06 jádro : </t>
  </si>
  <si>
    <t>((2,85*2+2,65*2+0,85*2+1,6*2+2,25*2)*3,45-1,18*2,32*2)*2</t>
  </si>
  <si>
    <t xml:space="preserve">PD D12c vč 07 věž : </t>
  </si>
  <si>
    <t xml:space="preserve">PD D12c vč 07 jádro : </t>
  </si>
  <si>
    <t xml:space="preserve">jádro střecha : </t>
  </si>
  <si>
    <t>((2,82*2+2,65*2+0,65*2+1,6*2+2,25*4)*1,75)*4</t>
  </si>
  <si>
    <t>311351106R00</t>
  </si>
  <si>
    <t>Bednění nadzákladových zdí oboustranné za každou stranu odstranění</t>
  </si>
  <si>
    <t>Odkaz na mn. položky pořadí 62 : 4909,46400</t>
  </si>
  <si>
    <t>311321826R00</t>
  </si>
  <si>
    <t>Beton nadzákladových zdí železový pohledový třídy PB 2 v přírodní barvě drtí a přísad z betonu třídy C 30/37</t>
  </si>
  <si>
    <t>Spárořez viditelných spár bednění bude řešen v rámci výrobní dokumentace s AD</t>
  </si>
  <si>
    <t xml:space="preserve">PD D12c vč 02 (obvodové zdi viz stavební část) : </t>
  </si>
  <si>
    <t>(5,6*3,0*0,2)*15</t>
  </si>
  <si>
    <t>-(5,6*0,45*4+5,6*2,0*3+5,6*1,2*2+5,6*1,0*3)*0,2</t>
  </si>
  <si>
    <t>311351805R00</t>
  </si>
  <si>
    <t>Bednění nadzákladových zdí oboustranné za každou stranu pro beton pohledový, zřízení</t>
  </si>
  <si>
    <t>(5,6*3,0*2)*15</t>
  </si>
  <si>
    <t>-(5,6*0,45*4+5,6*2,0*3+5,6*1,2*2+5,6*1,0*3)*2</t>
  </si>
  <si>
    <t>(5,6+2,0)*2*0,2*3</t>
  </si>
  <si>
    <t>311351806R00</t>
  </si>
  <si>
    <t>Bednění nadzákladových zdí oboustranné za každou stranu pro beton pohledový, odstranění</t>
  </si>
  <si>
    <t>Odkaz na mn. položky pořadí 65 : 365,28000</t>
  </si>
  <si>
    <t>311351901R00</t>
  </si>
  <si>
    <t>Bednění nadzákladových zdí bednění otvoru plochy do 0,5 m2</t>
  </si>
  <si>
    <t>1PP mřížky : 2</t>
  </si>
  <si>
    <t>311351903R00</t>
  </si>
  <si>
    <t>Bednění nadzákladových zdí bednění otvoru plochy do 2,25 m2</t>
  </si>
  <si>
    <t>PD D12c vč 02 věž : 4</t>
  </si>
  <si>
    <t>PD D12c vč 03 věž : 4</t>
  </si>
  <si>
    <t>PD D12c vč 04 věž : 4</t>
  </si>
  <si>
    <t>PD D12c vč 05 věž : 4</t>
  </si>
  <si>
    <t>PD D12c vč 06 věž : 2</t>
  </si>
  <si>
    <t>PD D12c vč 07 věž : 2</t>
  </si>
  <si>
    <t>311351904R00</t>
  </si>
  <si>
    <t>Bednění nadzákladových zdí bednění otvoru plochy do 3,6 m2</t>
  </si>
  <si>
    <t>PD D12c vč 02 (obvodové zdi viz stavební část) : 4</t>
  </si>
  <si>
    <t>PD D12c vč 02 jádro : 4</t>
  </si>
  <si>
    <t>PD D12c vč 03 jádro+věž : 4</t>
  </si>
  <si>
    <t>PD D12c vč 04 jádro+věž : 4+3*4</t>
  </si>
  <si>
    <t>PD D12c vč 05 jádro+věž : 4+3*4</t>
  </si>
  <si>
    <t>PD D12c vč 06 jádro+věž : 2+3*2</t>
  </si>
  <si>
    <t>PD D12c vč 07 jádro+věž : 2+3*2</t>
  </si>
  <si>
    <t>311351905R00</t>
  </si>
  <si>
    <t>Bednění nadzákladových zdí bednění otvoru plochy do 9,0 m2</t>
  </si>
  <si>
    <t>PD D12c vč 02 (obvodové zdi viz stavební část) : 5</t>
  </si>
  <si>
    <t>PD D12c vč 03 věž : 6*4</t>
  </si>
  <si>
    <t>311361821R00</t>
  </si>
  <si>
    <t>Výztuž nadzákladových zdí z betonářské oceli 10 505(R)</t>
  </si>
  <si>
    <t>PD D12c vč 13 : 187,57</t>
  </si>
  <si>
    <t>jádro střecha - odhad : ((2,85*2+2,25*4)*1,75*0,2)*4*0,36</t>
  </si>
  <si>
    <t>330321411R01</t>
  </si>
  <si>
    <t>Beton sloupů a pilířů železový C 35/45</t>
  </si>
  <si>
    <t>XC1</t>
  </si>
  <si>
    <t>PD D12c vč 02 : 50,0</t>
  </si>
  <si>
    <t>PD D12c vč 03 : 74,0</t>
  </si>
  <si>
    <t>PD D12c vč 04 : 29,0</t>
  </si>
  <si>
    <t>PD D12c vč 05 : 29,0</t>
  </si>
  <si>
    <t>PD D12c vč 06 : 15,0</t>
  </si>
  <si>
    <t>PD D12c vč 07 : 15,0</t>
  </si>
  <si>
    <t xml:space="preserve">odpočet pohledového betonu : </t>
  </si>
  <si>
    <t>Odkaz na mn. položky pořadí 76 : 25,81195*-1</t>
  </si>
  <si>
    <t>331351101R00</t>
  </si>
  <si>
    <t>Bednění hranatých sloupů průřezu pravoúhlého čtyřúhelníka  zřízení</t>
  </si>
  <si>
    <t>(pilířů), rámových stojek, táhel nebo vzpěr svislých nebo šikmých (odkloněných) o výšce do 4 m včetně vzepření</t>
  </si>
  <si>
    <t xml:space="preserve">PD D12c vč 02 : </t>
  </si>
  <si>
    <t>S3 : (0,4*4*3,7)*17</t>
  </si>
  <si>
    <t>S4 : (0,5*4*3,7)*22</t>
  </si>
  <si>
    <t xml:space="preserve">PD D12 vč 03 : </t>
  </si>
  <si>
    <t>S5.1 : (0,5*4*5,96)*20</t>
  </si>
  <si>
    <t>S5.2 : (0,5*4*5,96)*4</t>
  </si>
  <si>
    <t>S6.1 : (0,4*4*5,21)*24</t>
  </si>
  <si>
    <t>S6.2 : (0,4*4*5,96)*12</t>
  </si>
  <si>
    <t xml:space="preserve">PD D12 vč 04 : </t>
  </si>
  <si>
    <t>S6.2 : (0,5*4*3,45)*12</t>
  </si>
  <si>
    <t>S7.1 : (0,4*4*3,45)*4</t>
  </si>
  <si>
    <t>S7.2 : (0,5*4*3,45)*12</t>
  </si>
  <si>
    <t>S7.3 : ((0,3+0,6)*2*3,45)*8</t>
  </si>
  <si>
    <t xml:space="preserve">PD D12 vč 05 : </t>
  </si>
  <si>
    <t xml:space="preserve">PD D12 vč 06 : </t>
  </si>
  <si>
    <t>S6.2 : (0,5*4*3,45)*6</t>
  </si>
  <si>
    <t>S7.1 : (0,4*4*3,45)*2</t>
  </si>
  <si>
    <t>S7.2 : (0,5*4*3,45)*6</t>
  </si>
  <si>
    <t>S7.3 : ((0,3+0,6)*2*3,45)*4</t>
  </si>
  <si>
    <t xml:space="preserve">PD D12 vč 07 : </t>
  </si>
  <si>
    <t>Odkaz na mn. položky pořadí 77 : 103,60000*-1</t>
  </si>
  <si>
    <t>331351102R00</t>
  </si>
  <si>
    <t>Bednění hranatých sloupů průřezu pravoúhlého čtyřúhelníka  odstranění</t>
  </si>
  <si>
    <t>Odkaz na mn. položky pořadí 73 : 1472,49600</t>
  </si>
  <si>
    <t>331351108R00</t>
  </si>
  <si>
    <t>Bednění hranatých sloupů příplatek za vzepření celé výměry  při výšce 4 - 6 m</t>
  </si>
  <si>
    <t>330321411RP1</t>
  </si>
  <si>
    <t>Beton sloupů a pilířů železový C 35/45 pohledový</t>
  </si>
  <si>
    <t>S1 : 3,5*3,14*0,2*0,2*17</t>
  </si>
  <si>
    <t>S2 : 3,5*3,14*0,25*0,25*10</t>
  </si>
  <si>
    <t>S3 : 0,4*0,4*3,7*10</t>
  </si>
  <si>
    <t>S4 : 0,5*0,5*3,7*6</t>
  </si>
  <si>
    <t>331351101RP1</t>
  </si>
  <si>
    <t>Bednění sloupů čtyřúhelníkového průřezu - zřízení, pohledový</t>
  </si>
  <si>
    <t>S3 : (0,4*4*3,7)*10</t>
  </si>
  <si>
    <t>S4 : (0,5*4*3,7)*6</t>
  </si>
  <si>
    <t>331351102RP1</t>
  </si>
  <si>
    <t>Bednění sloupů čtyřúhelníkového průřezu - odstranění, pohledový</t>
  </si>
  <si>
    <t>Odkaz na mn. položky pořadí 77 : 103,60000</t>
  </si>
  <si>
    <t>332351101RP1</t>
  </si>
  <si>
    <t>Bednění sloupů oblých - zřízení, pohledový</t>
  </si>
  <si>
    <t>S1 : 3,14*0,4*3,5*17</t>
  </si>
  <si>
    <t>S2 : 3,14*0,5*3,5*10</t>
  </si>
  <si>
    <t>332351102RP1</t>
  </si>
  <si>
    <t>Bednění sloupů oblých - odstranění, pohledový</t>
  </si>
  <si>
    <t>Odkaz na mn. položky pořadí 79 : 129,68200</t>
  </si>
  <si>
    <t>331361821R00</t>
  </si>
  <si>
    <t>Výztuž hranatých sloupů z betonářské oceli  10 505(R)</t>
  </si>
  <si>
    <t>pilířů, rámových stojek, vzpěr, věšáků nebo táhel svislých nebo šikmých. Včetně distančních prvků.</t>
  </si>
  <si>
    <t>včetně sloupů oblých</t>
  </si>
  <si>
    <t>PD D12c vč 13 : 70,010</t>
  </si>
  <si>
    <t>347016121R00</t>
  </si>
  <si>
    <t>Předstěny opláštěné sádrokartonovými deskami volně stojící, bez izolace 1x nosná ocelová konstrukce CW 75, jednoduše opláštěná, desky standard, tloušťky 12,5 mm, tloušťka stěny 90 mm, požární odolnost EI 15</t>
  </si>
  <si>
    <t>3NP mč 328 : 3,06*3,45</t>
  </si>
  <si>
    <t>347016121R01</t>
  </si>
  <si>
    <t>Předstěny opláštěné sádrokartonovými deskami volně stojící, bez izolace 1x nosná ocelová konstrukce CW 75, jednoduše opláštěná, desky standard, tloušťky 12,5 mm</t>
  </si>
  <si>
    <t>kotveno na ocelové příčle 2,25m, jekl 50/100/4 s přírubou pro montáž do stěn</t>
  </si>
  <si>
    <t xml:space="preserve">1PP poznámka 1 : </t>
  </si>
  <si>
    <t>výtah věž 1 : 1,25*22,86</t>
  </si>
  <si>
    <t>výtah věž 2 : 2,25*16,0</t>
  </si>
  <si>
    <t>výtah věž 3 : 2,25*22,86</t>
  </si>
  <si>
    <t>výtah věž 4 : 1,25*16,0</t>
  </si>
  <si>
    <t>347016211R01</t>
  </si>
  <si>
    <t>Předstěny opláštěné sádrokartonovými deskami volně stojící, bez izolace nosná ocelová konstrukce, dvojité opláštění, 1x desky standard, tloušťky 12,5 mm, 1x deska z plochých třísek (OSB) typ: 3; tl. = 12,0 mm</t>
  </si>
  <si>
    <t xml:space="preserve">1NP poznámka 3 : </t>
  </si>
  <si>
    <t>(6,3+0,3*2+6,3+3,96+2,2+6,3+0,3*2+5,7+0,3*2)*5,61+3,66*5,06-0,9*2,1*2</t>
  </si>
  <si>
    <t>(0,2*2+0,4)*5,06*2</t>
  </si>
  <si>
    <t>347016213R01</t>
  </si>
  <si>
    <t>Předstěny opláštěné sádrokartonovými deskami volně stojící, bez izolace 1x nosná ocelová konstrukce, dvojité opláštění, desky impregnované, tloušťky 12,5 mm, včetně výdřevy pro kotvení zařizovacích předmětů</t>
  </si>
  <si>
    <t xml:space="preserve">1NP poznámka 2 : </t>
  </si>
  <si>
    <t>(1,22+1,2+1,26+6,0*3+1,8+1,0+2,82)*5,06</t>
  </si>
  <si>
    <t>(3,45+2,41+3,6*2+2,16+2,28+1,8+1,5)*5,61</t>
  </si>
  <si>
    <t xml:space="preserve">2NP poznámka 4 : </t>
  </si>
  <si>
    <t>(3,32+2,65)*3,45*3</t>
  </si>
  <si>
    <t>(3,38+2,18+0,15+3,51+0,215+2,2)*3,45</t>
  </si>
  <si>
    <t xml:space="preserve">3NP poznámka 4 : </t>
  </si>
  <si>
    <t>(2,63+1,5+1,85)*3,45</t>
  </si>
  <si>
    <t xml:space="preserve">4NP poznámka 4 : </t>
  </si>
  <si>
    <t>((3,32+2,65)*3,25)*2</t>
  </si>
  <si>
    <t xml:space="preserve">5NP poznámka 4 : </t>
  </si>
  <si>
    <t>347016225R01</t>
  </si>
  <si>
    <t>Předstěny opláštěné sádrokartonovými deskami volně stojící, bez izolace 1x nosná ocelová konstrukce CW 75, dvojité opláštění, desky protipožární, tloušťky 15 mm, požární odolnost EI 60</t>
  </si>
  <si>
    <t>výtah věž 1 : (1,0+0,85)*22,86</t>
  </si>
  <si>
    <t>výtah věž 4 : (1,0+0,85)*16,0</t>
  </si>
  <si>
    <t>347015215R01</t>
  </si>
  <si>
    <t>Předstěna SDK, ocel. kce CW, 2x MA 12,5 mm, MW 60 mm akustická, Rw min.  57 dB</t>
  </si>
  <si>
    <t xml:space="preserve">1NP poznámka : </t>
  </si>
  <si>
    <t>mč 106 : 32,22</t>
  </si>
  <si>
    <t>mč 117,119,122,135,137 : 79,27</t>
  </si>
  <si>
    <t>347015111R01</t>
  </si>
  <si>
    <t>SDK kaslík 1x ocelová konstrukce, tloušťka desky 12,5, standard, tl. izolace 50 mm</t>
  </si>
  <si>
    <t xml:space="preserve">poznámka 2 2NP, 3NP, 4NP, 5NP : </t>
  </si>
  <si>
    <t>((0,65+0,3+0,3*2+0,4)*3,45*3)*4</t>
  </si>
  <si>
    <t>411321515R00</t>
  </si>
  <si>
    <t>Beton stropů železový stropů deskových, desek plochých střech, desek balkónových, desek hřibových stropů včetně hlavic hřibových sloupů, železový (bez výztuže) třídy C 30/37</t>
  </si>
  <si>
    <t>PD D12c vč 02 : 331,0+93,0</t>
  </si>
  <si>
    <t>PD D12c vč 03 : 269,0+93,0</t>
  </si>
  <si>
    <t>PD D12c vč 04 : 93,0+8,0</t>
  </si>
  <si>
    <t>PD D12c vč 05 : 108,0+4,0</t>
  </si>
  <si>
    <t>PD D12c vč 06 : 47,0+4,0</t>
  </si>
  <si>
    <t>PD D12c vč 07 : 62,0</t>
  </si>
  <si>
    <t>411351201R00</t>
  </si>
  <si>
    <t>Bednění stropů deskových včetně podpěrné konstrukce výšky do 3,5 m do 5kPa, - zřízení</t>
  </si>
  <si>
    <t>s pomocným lešením</t>
  </si>
  <si>
    <t>PD D12c vč 02 : 1653,75+178,8*2,3</t>
  </si>
  <si>
    <t>PD D12c vč 04 : 461,28+41,122</t>
  </si>
  <si>
    <t>PD D12c vč 05 : 538,16+20,561</t>
  </si>
  <si>
    <t>PD D12c vč 06 : 230,64+20,561</t>
  </si>
  <si>
    <t>PD D12c vč 07 : 307,52</t>
  </si>
  <si>
    <t>411351202R00</t>
  </si>
  <si>
    <t>Bednění stropů deskových včetně podpěrné konstrukce výšky do 3,5 m do 5kPa, - odstranění</t>
  </si>
  <si>
    <t>Odkaz na mn. položky pořadí 90 : 3684,83400</t>
  </si>
  <si>
    <t>411351211R00</t>
  </si>
  <si>
    <t>Bednění stropů deskových včetně podpěrné konstrukce výšky do 5,9 m do 5 kPa, - zřízení</t>
  </si>
  <si>
    <t>PD D12c vč 03 : 1344,0+178,8*2,3</t>
  </si>
  <si>
    <t>411351212R00</t>
  </si>
  <si>
    <t>Bednění stropů deskových včetně podpěrné konstrukce výšky do 5,9 m do 5 kPa, - odstranění</t>
  </si>
  <si>
    <t>Odkaz na mn. položky pořadí 92 : 1755,24000</t>
  </si>
  <si>
    <t>411351801R00</t>
  </si>
  <si>
    <t>Bednění stropů bednění svislých ploch zřízení</t>
  </si>
  <si>
    <t>PD D12c vč 02 : 47,0*4</t>
  </si>
  <si>
    <t>PD D12c vč 03 : 47,0*4</t>
  </si>
  <si>
    <t>PD D12c vč 05 : 11,44*2</t>
  </si>
  <si>
    <t>PD D12c vč 06 : 11,44*2</t>
  </si>
  <si>
    <t>jádro střecha : (2,85+2,65)*2*4</t>
  </si>
  <si>
    <t>411351802R00</t>
  </si>
  <si>
    <t>Bednění stropů bednění svislých ploch odstranění</t>
  </si>
  <si>
    <t>Odkaz na mn. položky pořadí 94 : 465,76000</t>
  </si>
  <si>
    <t>411361821R00</t>
  </si>
  <si>
    <t>Výztuž stropů z betonářské oceli 10 505(R)</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</si>
  <si>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</si>
  <si>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PD D12c vč 14 : 130,060</t>
  </si>
  <si>
    <t>413321515R00</t>
  </si>
  <si>
    <t>Beton nosníků železový třídy C 30/37</t>
  </si>
  <si>
    <t>včetně stěnových, nosníků jeřábových drah, volných trámů, průvlaků, rámových příčlí, ztužidel, konzol, vodorovných táhel a podobných tyčových konstrukcí,</t>
  </si>
  <si>
    <t>PD D12c vč 02 : 87,0</t>
  </si>
  <si>
    <t>PD D12c vč 03 : 103,0</t>
  </si>
  <si>
    <t>413351101R00</t>
  </si>
  <si>
    <t>Bednění nosníků zřízení bednění nosníků š.do 600 mm, v.do 600 mm</t>
  </si>
  <si>
    <t>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t>
  </si>
  <si>
    <t>PD D12c vč 02 : 579,0</t>
  </si>
  <si>
    <t>PD D12c vč 03 : 81,0*6,0+10,4+3,85</t>
  </si>
  <si>
    <t>PD D12c vč 04 : 192,0</t>
  </si>
  <si>
    <t>PD D12c vč 05 : 192,0</t>
  </si>
  <si>
    <t>PD D12c vč 06 : 96,0</t>
  </si>
  <si>
    <t>PD D12c vč 07 : 96,0</t>
  </si>
  <si>
    <t>413351103R00</t>
  </si>
  <si>
    <t>Bednění nosníků odstranění bednění nosníků š.do 600 mm, v.do 600 mm</t>
  </si>
  <si>
    <t>Odkaz na mn. položky pořadí 98 : 1655,25000</t>
  </si>
  <si>
    <t>413351211R00</t>
  </si>
  <si>
    <t>Podpěrná konstrukce bednění nosníků do 5 kPa, zřízení</t>
  </si>
  <si>
    <t>a jiných tyčových konstrukcí výšky do 4 m a se zesílením dna bednění, na plochu půdorysu</t>
  </si>
  <si>
    <t>PD D12c vč 02 : 579,0*0,3</t>
  </si>
  <si>
    <t>PD D12c vč 03 : 81,0*0,3+10,4*0,4+3,85*0,4</t>
  </si>
  <si>
    <t>PD D12c vč 04 : 192,0*0,3</t>
  </si>
  <si>
    <t>PD D12c vč 05 : 192,0*0,3</t>
  </si>
  <si>
    <t>PD D12c vč 06 : 96,0*0,3</t>
  </si>
  <si>
    <t>PD D12c vč 07 : 96,0*0,3</t>
  </si>
  <si>
    <t>413351212R00</t>
  </si>
  <si>
    <t>Podpěrná konstrukce bednění nosníků do 5 kPa, odstranění</t>
  </si>
  <si>
    <t>Odkaz na mn. položky pořadí 100 : 376,50000</t>
  </si>
  <si>
    <t>413351231R00</t>
  </si>
  <si>
    <t>Podpěrná konstrukce bednění nosníků příplatek za podpěrnou konstrukci křížově zpevněnou pro výšku přes 4 do 6 m podle hodnoty zatížení betonovou směsí a výztuží do 5 kPa, - zřízení</t>
  </si>
  <si>
    <t>413351232R00</t>
  </si>
  <si>
    <t>Podpěrná konstrukce bednění nosníků příplatek za podpěrnou konstrukci křížově zpevněnou pro výšku přes 4 do 6 m podle hodnoty zatížení betonovou směsí a výztuží do 5 kPa, - odstranění</t>
  </si>
  <si>
    <t>Odkaz na mn. položky pořadí 102 : 30,00000</t>
  </si>
  <si>
    <t>413361821R00</t>
  </si>
  <si>
    <t>Výztuž nosníků z betonářské oceli 10 505(R)</t>
  </si>
  <si>
    <t>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t>
  </si>
  <si>
    <t>PD D12c vč 14 : 108,150</t>
  </si>
  <si>
    <t>411364173R01</t>
  </si>
  <si>
    <t>Výztuž k přerušení tepelného mostu předsazených konstrukcí mezi monolitickou stropní a balkonovou deskou Prvek pro balkony zasahující do stropní desky, pro stropní desky výšky 160 až 280 mm, délka 1,0 m</t>
  </si>
  <si>
    <t>usazení, srovnání polohy a zajištění prvku v poloze</t>
  </si>
  <si>
    <t>PD D12c vč 14 : 8*6,0</t>
  </si>
  <si>
    <t>416064412R01</t>
  </si>
  <si>
    <t>Kazetový podhled s AL roštem , kazeta 600 x 600 mm</t>
  </si>
  <si>
    <t xml:space="preserve">provoz restaurace : </t>
  </si>
  <si>
    <t>138a : 10,54</t>
  </si>
  <si>
    <t>138b : 10,55</t>
  </si>
  <si>
    <t>139 : 8,75</t>
  </si>
  <si>
    <t>140 : 5,85</t>
  </si>
  <si>
    <t>143 : 32,5</t>
  </si>
  <si>
    <t>144 : 9,88</t>
  </si>
  <si>
    <t>145 : 3,16</t>
  </si>
  <si>
    <t>146 : 3,15</t>
  </si>
  <si>
    <t>147 : 6,56</t>
  </si>
  <si>
    <t>416022121R00</t>
  </si>
  <si>
    <t>Podhledy na kovové konstrukci opláštěné deskami sádrokartonovými dvouúrovňový křížový rošt z profilů CD zavěšený 1x deska, tloušťky 12,5 mm, standard,  , bez izolace</t>
  </si>
  <si>
    <t>1NP : 17,12+16,23+12,28+8,0+31,7+12,05+76,62+20,51+23,35+17,89+3,43+5,04+16,19</t>
  </si>
  <si>
    <t>2NP : (46,44+15,96+1,99+5,52+17,48)*3+26,27+7,71+3,9+6,22+12,83+14,6*2</t>
  </si>
  <si>
    <t>3NP : (46,44+15,96+1,99+5,52+17,48)*3+67,6+5,8+15,92+3,44</t>
  </si>
  <si>
    <t>4NP : (46,44+15,96+1,99+5,52+17,48)*2</t>
  </si>
  <si>
    <t>5NP : (46,44+15,96+1,99+5,52+17,48)*2</t>
  </si>
  <si>
    <t>416022123R00</t>
  </si>
  <si>
    <t>Podhledy na kovové konstrukci opláštěné deskami sádrokartonovými dvouúrovňový křížový rošt z profilů CD zavěšený 1x deska, tloušťky 12,5 mm, impregnovaná,  , bez izolace</t>
  </si>
  <si>
    <t>1NP : 2,26+2,16+2,64+31,69+33,51+4,35+6,2+1,79+4,17+13,74+12,25+3,22+2,69</t>
  </si>
  <si>
    <t>2NP : (3,6+6,66)*3+4,06+3,86</t>
  </si>
  <si>
    <t>3NP : (3,6+6,66)*3+4,25</t>
  </si>
  <si>
    <t>4NP : (3,6+6,66)*2</t>
  </si>
  <si>
    <t>5NP : (3,6+6,66)*2</t>
  </si>
  <si>
    <t>416091082R00</t>
  </si>
  <si>
    <t>Příplatky k podhledům sádrokartonovým příplatek k podhledu sádrokartonovému za plochu přes 2 do 5 m2</t>
  </si>
  <si>
    <t>1NP : 33,02</t>
  </si>
  <si>
    <t>2NP : 28,59</t>
  </si>
  <si>
    <t>3NP : 24,46</t>
  </si>
  <si>
    <t>4NP : 11,18</t>
  </si>
  <si>
    <t>5NP : 11,18</t>
  </si>
  <si>
    <t>416091083R00</t>
  </si>
  <si>
    <t>Příplatky k podhledům sádrokartonovým příplatek k podhledu sádrokartonovému za plochu přes 5 do 10 m2</t>
  </si>
  <si>
    <t>1NP : 56,59</t>
  </si>
  <si>
    <t>2NP : 50,47</t>
  </si>
  <si>
    <t>3NP : 31,3</t>
  </si>
  <si>
    <t>4NP : 24,36</t>
  </si>
  <si>
    <t>5NP : 24,36</t>
  </si>
  <si>
    <t>416093111R00</t>
  </si>
  <si>
    <t>Doplňkové práce čelo podhledu SDK výšky do 200 mm, z desek standard, tloušťky 12,5 mm</t>
  </si>
  <si>
    <t>1NP : 14,41</t>
  </si>
  <si>
    <t>416093131R00</t>
  </si>
  <si>
    <t>Doplňkové práce čelo podhledu SDK výšky od 500 do 800 mm, z desek standard, tloušťky 12,5 mm</t>
  </si>
  <si>
    <t>1NP : 44,805</t>
  </si>
  <si>
    <t>416093141R00</t>
  </si>
  <si>
    <t>Doplňkové práce čelo podhledu SDK výšky od 800 do 1250 mm, z desek standard, tloušťky 12,5 mm</t>
  </si>
  <si>
    <t>1NP : 14,86</t>
  </si>
  <si>
    <t>416093141R01</t>
  </si>
  <si>
    <t>Doplňkové práce čelo podhledu SDK výšky od 1250 mm, z desek standard, tloušťky 12,5 mm</t>
  </si>
  <si>
    <t>1NP : 88,084</t>
  </si>
  <si>
    <t>světlíky : 71,0</t>
  </si>
  <si>
    <t>416093143R00</t>
  </si>
  <si>
    <t>Doplňkové práce čelo podhledu SDK výšky od 800 do 1250 mm, z impregnovaných desek proti vlhkosti , tloušťky 12,5 mm</t>
  </si>
  <si>
    <t>1NP : 11,9</t>
  </si>
  <si>
    <t>416072121R01</t>
  </si>
  <si>
    <t>Podhled SDK,ocel.dvouúrov.kříž.rošt, 2x MA 12,5 mm s minerální izolací tl. 60 mm, akustický min. 57 dB</t>
  </si>
  <si>
    <t>Oranžová</t>
  </si>
  <si>
    <t>1NP poznámka 5 mč 106, 116, 117 : 11,6*2,2+31,7+12,05</t>
  </si>
  <si>
    <t>416072122R01</t>
  </si>
  <si>
    <t>Podhled SDK,ocel.dvouúrov.kříž.rošt, 2xMAI 12,5 mm s minerální izolací tl. 60 mm, akustický min. 57 dB</t>
  </si>
  <si>
    <t>1NP poznámka 5 mč 119,122, 135, 137 : 4,35+6,2+4,17+13,25</t>
  </si>
  <si>
    <t>342264101R01</t>
  </si>
  <si>
    <t>Osazení reviz. dvířek do SDK podhledu, do 0,25 m2, včetně dodávky dvířek 200/200mm</t>
  </si>
  <si>
    <t>s vyřezáním otvoru, osazením rámu s dvířky, prošroubováním a úpravou parotěsné zábrany,</t>
  </si>
  <si>
    <t>viz TZ str.9 : 35</t>
  </si>
  <si>
    <t>342264102R01</t>
  </si>
  <si>
    <t>Osazení reviz. dvířek do SDK podhledu, do 0,50 m2, včetně dodávky dvířek 600/600m</t>
  </si>
  <si>
    <t>viz TZ str.9 : 25</t>
  </si>
  <si>
    <t>430321514R00</t>
  </si>
  <si>
    <t>Beton schodišťových konstrukcí (stupňů, schodnic, ramen, podest s nosníky) železový třídy C 30/37</t>
  </si>
  <si>
    <t>XC1, XA1</t>
  </si>
  <si>
    <t xml:space="preserve">PD D12c vč 08 : </t>
  </si>
  <si>
    <t>věž č. 1, 3 ramena a podesty : 85,0-9,5</t>
  </si>
  <si>
    <t>věž č. 2, 4 ramena a podesty : 54,0-6,18</t>
  </si>
  <si>
    <t>431351121R00</t>
  </si>
  <si>
    <t>Bednění podest a podstupňových desek přímočarých zřízení</t>
  </si>
  <si>
    <t>včetně podpěrné konstrukce o výšce do 4 m</t>
  </si>
  <si>
    <t>věž č. 1, 3 ramena a podesty : (4,4*2+3,08*8+4,29*12+4,28*10+2,96*4)*1,5+6,0*12*1,75</t>
  </si>
  <si>
    <t>věž č. 2, 4 ramena a podesty : (4,4*2+3,08*4+4,29*6+4,28*6+2,96*4)*1,5+6,0*8*1,75</t>
  </si>
  <si>
    <t>431351122R00</t>
  </si>
  <si>
    <t>Bednění podest a podstupňových desek přímočarých odstranění</t>
  </si>
  <si>
    <t>Odkaz na mn. položky pořadí 121 : 545,91000</t>
  </si>
  <si>
    <t>430361821R00</t>
  </si>
  <si>
    <t>Výztuž schodišťových konstrukcí  (stupňů, schodnic, ramen, podest s nosníky) z betonářské oceli 10505</t>
  </si>
  <si>
    <t>Včetně distančních prvků.</t>
  </si>
  <si>
    <t>PD D12c vč 15 : 49,070</t>
  </si>
  <si>
    <t>434311116R01</t>
  </si>
  <si>
    <t>Stupně dusané na terén, na desku, z betonu C 30/37</t>
  </si>
  <si>
    <t xml:space="preserve">vč D12c vč 08 : </t>
  </si>
  <si>
    <t>věž č. 1, 3 : 252*1,5</t>
  </si>
  <si>
    <t>věž č. 2, 4 : 164*1,5</t>
  </si>
  <si>
    <t>434351141R00</t>
  </si>
  <si>
    <t>Bednění stupňů betonovaných na podstupňové desce nebo na terénu přímočarých zřízení</t>
  </si>
  <si>
    <t>věž č. 1, 3 : 252*1,5*(0,32+0,1568)</t>
  </si>
  <si>
    <t>věž č. 2, 4 : 164*1,5*(0,32+0,1568)</t>
  </si>
  <si>
    <t>434351142R00</t>
  </si>
  <si>
    <t>Bednění stupňů betonovaných na podstupňové desce nebo na terénu přímočarých odstranění</t>
  </si>
  <si>
    <t>Odkaz na mn. položky pořadí 125 : 297,52320</t>
  </si>
  <si>
    <t>Specifikace kopletní konstrukce viz TZ str. 10</t>
  </si>
  <si>
    <t>229940010RAA</t>
  </si>
  <si>
    <t>Trubkové mikropiloty 89/10 (11 523), kompletní konstrukce</t>
  </si>
  <si>
    <t>Specifikace pilot viz TZ str. 10</t>
  </si>
  <si>
    <t>vč 16, 17 schodiště a rampa : (38+38+30+60)*6,0</t>
  </si>
  <si>
    <t>vč 16, 17 schodiště a rampa hlavy pilot : 239,4+239,4+169,0+378,0</t>
  </si>
  <si>
    <t>274320050RAB1</t>
  </si>
  <si>
    <t>Základový pas ŽB z betonu C 34/450, vč. bednění, výztuž do 120 kg/m3, kompletní konstrukce</t>
  </si>
  <si>
    <t>vč 16, 17 schodiště a rampa - základové prahy : (10,1+10,1+8,8+8,9)*1,05</t>
  </si>
  <si>
    <t>430320040RAB1</t>
  </si>
  <si>
    <t>Schodišťová konstrukce ŽB beton C 35/45, pohledový beton včetně povrchové úpravy, bednění, výztuž do 120 kg/m3, kompletní konstrukce</t>
  </si>
  <si>
    <t>vč 16, 17 schodiště a rampa - konstrukce schodiště : (42,3+43,1+21,8+28,5)*1,05</t>
  </si>
  <si>
    <t>601011261RT5</t>
  </si>
  <si>
    <t xml:space="preserve">Omítka stropů a podhledů z hotových směsí jednovrstvá, sádrová, filcovaná, tloušťka vrstvy 20 mm,  </t>
  </si>
  <si>
    <t>po jednotlivých vrstvách</t>
  </si>
  <si>
    <t>Včetně pomocného lešení.</t>
  </si>
  <si>
    <t>1PP : 53,25+10,6+17,92+34,2+5,56</t>
  </si>
  <si>
    <t xml:space="preserve">schodiště 1PP-5NP : </t>
  </si>
  <si>
    <t>podesty mezipodesty : 10,6*20+4,18*24+3,5*16</t>
  </si>
  <si>
    <t>stropy 3NP,5NP : (5,85*5,85-2,85*2,65)*4</t>
  </si>
  <si>
    <t>schodišťové desky : 130,0*1,5</t>
  </si>
  <si>
    <t xml:space="preserve">průvlaky pod úr. podhledu : </t>
  </si>
  <si>
    <t>202, 210, 218, 302, 310, 318, 402, 410, 502, 510 : ((5,8+3,36)*2*0,5)*10</t>
  </si>
  <si>
    <t>601011191R00</t>
  </si>
  <si>
    <t>Omítka stropů a podhledů z hotových směsí Doplňkové práce pro omítky stropů z hotových směsí podkladní nátěr stropů pod tenkovrstvé omítky</t>
  </si>
  <si>
    <t>Odkaz na mn. položky pořadí 131 : 883,13000</t>
  </si>
  <si>
    <t>602011261RT5</t>
  </si>
  <si>
    <t xml:space="preserve">Omítka stěn z hotových směsí jednovrstvá, sádrová, hlazená, tloušťka vrstvy 20 mm,  </t>
  </si>
  <si>
    <t>(5,85+5,85+2,85+2,65)*2*15,96-2,25*15,96*2</t>
  </si>
  <si>
    <t>(5,85+5,85+2,85+2,65)*2*22,86-2,25*22,86*2</t>
  </si>
  <si>
    <t>1,5*3,1*2*4</t>
  </si>
  <si>
    <t>-0,8*2,1*4*2-0,9*2,1*20</t>
  </si>
  <si>
    <t>-1,18*2,32*20+5,82*0,2*20</t>
  </si>
  <si>
    <t>-0,9*2,3*4+5,5*0,2*4</t>
  </si>
  <si>
    <t>-1,0*4,7*20+10,4*0,2*20</t>
  </si>
  <si>
    <t>-1,0*2,6*36+6,2*0,2*36</t>
  </si>
  <si>
    <t>(2,25*3+1,6*2+0,85*2)*15,96*2</t>
  </si>
  <si>
    <t>(2,25*3+1,6*2+0,85*2)*22,86*2</t>
  </si>
  <si>
    <t>-1,18*2,32*20</t>
  </si>
  <si>
    <t>105 : (5,9+11,9+0,15*2)*2*3,12</t>
  </si>
  <si>
    <t>-1,6*2,1</t>
  </si>
  <si>
    <t>107 : (2,0+2,8)*2*3,12</t>
  </si>
  <si>
    <t>-0,9*2,1</t>
  </si>
  <si>
    <t>108 : (6,0+3,0)*2*3,12</t>
  </si>
  <si>
    <t>-0,9*2,1*2+5,2*0,15*2</t>
  </si>
  <si>
    <t>109 : (5,9+5,9)*2*3,12</t>
  </si>
  <si>
    <t>110 : (3,85+2,8)*2*3,12</t>
  </si>
  <si>
    <t>-0,9*2,1*2</t>
  </si>
  <si>
    <t>105 : (5,6+2,86*2)*5,06</t>
  </si>
  <si>
    <t>-5,0*4,76+14,52*0,2</t>
  </si>
  <si>
    <t>106 : (41,8+8,84+2,2+0,5*2)*2*5,06-15,1*5,06+0,1*5,06*12</t>
  </si>
  <si>
    <t>-5,6*5,06-5,6*4,61*2-1,8*2,3*2</t>
  </si>
  <si>
    <t>-0,8*2,1*2-1,0*4,76*6+10,52*0,25</t>
  </si>
  <si>
    <t>107 : (2,0*2+1,26)*(5,06-2,1)</t>
  </si>
  <si>
    <t>108 : (2,0*2+1,2)*(5,06+2,1)</t>
  </si>
  <si>
    <t>109 : (2,0*2+1,22)*(5,06-2,1)</t>
  </si>
  <si>
    <t>-1,0*2,66+6,32*0,25</t>
  </si>
  <si>
    <t>110 : (4,02+3,96+0,2)*2*5,06</t>
  </si>
  <si>
    <t>-0,8*2,1-1,0*4,76*2+10,52*0,25*2</t>
  </si>
  <si>
    <t>111 : (2,999+3,96)*2*5,61</t>
  </si>
  <si>
    <t>112 : (1,961+3,96*2)*5,61</t>
  </si>
  <si>
    <t>-0,5*2,1-1,0*4,76+10,52*0,25-3,6*0,65</t>
  </si>
  <si>
    <t>113 : (5,3+0,14+3,6)*2*(5,06-2,1)</t>
  </si>
  <si>
    <t>114 : (5,5*2+6,0+3,6*2+0,14*2)*(5,06-2,1)</t>
  </si>
  <si>
    <t>-1,0*2,66*3+6,32*0,25*3</t>
  </si>
  <si>
    <t>115 : (11,9+8,031+0,4*2+0,2+0,1)*2*5,06</t>
  </si>
  <si>
    <t>-5,6*4,61-5,0*4,76-6,0*4,51-0,8*2,1*2-1,6*2,1</t>
  </si>
  <si>
    <t>116 : (6,0+5,289+0,2*2)*2*5,06+8,86*0,6</t>
  </si>
  <si>
    <t>-6,0*4,51</t>
  </si>
  <si>
    <t>117 : (6,0+2,0)*2*5,61</t>
  </si>
  <si>
    <t>-0,8*2,1*3-0,9*2,1*2-3,0*0,65</t>
  </si>
  <si>
    <t>118 : (5,7+9,469+0,2+0,1)*2*5,06-5,0*5,06+5,5*0,6*2</t>
  </si>
  <si>
    <t>-1,6*2,1-0,9*2,1-1,0*4,76*5+10,52*0,25*5</t>
  </si>
  <si>
    <t>119 : (2,41+1,8*2)*(5,61-2,1)</t>
  </si>
  <si>
    <t>120 : (11,6+5,9+0,2*2)*5,06+5,6*0,6*2+5,9*0,6</t>
  </si>
  <si>
    <t>-5,6*4,61*2-1,0*4,76*6+10,52*0,25*6</t>
  </si>
  <si>
    <t>122 : (3,45+1,8*2)*(5,61-2,1)</t>
  </si>
  <si>
    <t>123 : (17,6+18,0+0,2*4)*2*5,83</t>
  </si>
  <si>
    <t>-5,6*5,06*3-5,6*4,61-10,0*3,56-1,6*2,1-1,8*2,3*2-1,1*2,1</t>
  </si>
  <si>
    <t>124 : (12,9+5,8+0,2)*2*5,06</t>
  </si>
  <si>
    <t>-10,0*3,56+17,12*0,4-1,6*2,1-0,9*2,1</t>
  </si>
  <si>
    <t>125 : (11,9+1,7)*2*5,61</t>
  </si>
  <si>
    <t>-1,1*2,1-1,4*4,76+10,92*0,25</t>
  </si>
  <si>
    <t>126 : (5,9+3,9)*2*5,06</t>
  </si>
  <si>
    <t>-1,6*2,1-0,9*2,1-1,0*4,76*2+10,52*0,25*2</t>
  </si>
  <si>
    <t>127 : (2,9+5,6)*2*5,06</t>
  </si>
  <si>
    <t>-1,9*2,45+6,8*0,3-1,6*2,1*2-0,8*2,1</t>
  </si>
  <si>
    <t>129 : (4,8*2+3,66)*5,06</t>
  </si>
  <si>
    <t>-0,8*2,1*3-1,0*4,76*2+10,52*0,25*2</t>
  </si>
  <si>
    <t>130 : (1,8+1,8)*2*5,06-1,8*2,1</t>
  </si>
  <si>
    <t>-0,8*2,1*2-1,0*4,76+10,52*0,25</t>
  </si>
  <si>
    <t>131 : (1,0+1,8*2)*(5,06-2,1)</t>
  </si>
  <si>
    <t>132 : (2,82+1,8)*2*5,06</t>
  </si>
  <si>
    <t>-0,8*1,97-2,82*0,65</t>
  </si>
  <si>
    <t>133 : (5,8+2,8)*2*5,06</t>
  </si>
  <si>
    <t>134 : (17,6+11,9+4,7+0,14+0,1*2+0,2*2+0,4*4)*2*5,06</t>
  </si>
  <si>
    <t>-5,6*5,06*3-5,0*4,76-0,8*2,1*5-0,9*2,1-1,0*4,76*6+10,52*0,25*6</t>
  </si>
  <si>
    <t>135 : (2,16+1,95*2)*(5,61-2,1)</t>
  </si>
  <si>
    <t>136 : (5,9+2,595*2+0,68*2-3,6)*(5,61-2,1)+5,9*5,61</t>
  </si>
  <si>
    <t>-1,0*4,76*3+10,52*0,25*3</t>
  </si>
  <si>
    <t>137 : (5,9*2+2,665*2+0,54*2-3,6)*(5,61-2,1)</t>
  </si>
  <si>
    <t>138a : (5,9+1,81)*2*5,61</t>
  </si>
  <si>
    <t>-0,8*2,1*5</t>
  </si>
  <si>
    <t>138b : (5,86+1,81)*2*5,61</t>
  </si>
  <si>
    <t>-0,8*2,1*4</t>
  </si>
  <si>
    <t>139 : (2,28+3,65*2)*5,61</t>
  </si>
  <si>
    <t>-0,8*2,1-1,0*4,76*2+10,52*0,25*2-2,4*0,65</t>
  </si>
  <si>
    <t>140 : (3,44+1,709)*2*5,61</t>
  </si>
  <si>
    <t>-0,8*2,1*3</t>
  </si>
  <si>
    <t>141 : (1,8+1,801*2)*(5,61-2,1)</t>
  </si>
  <si>
    <t>142 : (1,5+1,801*2)*(5,61-2,1)</t>
  </si>
  <si>
    <t>143 : (5,6*2+5,7)*(5,61-2,1)</t>
  </si>
  <si>
    <t>144 : (2,42+4,11)*2*(5,61-2,1)</t>
  </si>
  <si>
    <t>145 : (1,6+1,985)*2*(5,61-2,1)</t>
  </si>
  <si>
    <t>146 : (1,6+1,985)*2*(5,61-2,1)</t>
  </si>
  <si>
    <t>147 : (1,6+1,985)*2*(5,61-2,1)</t>
  </si>
  <si>
    <t xml:space="preserve">2NP : </t>
  </si>
  <si>
    <t>202, 210, 218 : ((6,45+7,67)*2*3,3)*3</t>
  </si>
  <si>
    <t>(-0,8*2,1-1,6*2,1-3,0*2,6+8,2*0,25-1,0*2,6*3+6,2*0,25*3-3,1*0,65)*3</t>
  </si>
  <si>
    <t>203, 211, 219 : ((4,0+3,99)*2*3,3)*3</t>
  </si>
  <si>
    <t>(-0,8*2,1-1,0*2,6*2+6,2*0,25*2)*3</t>
  </si>
  <si>
    <t>204, 212, 220 : ((1,36+2,65)*2*3,3-5,31*2,1-0,8*2,1)*3</t>
  </si>
  <si>
    <t>205, 213, 221 : ((1,66+1,2)*2*3,3)*3</t>
  </si>
  <si>
    <t>(-0,8*2,1*3)*3</t>
  </si>
  <si>
    <t>206, 214, 222 : ((2,4+2,3)*2*3,3)*3</t>
  </si>
  <si>
    <t>(-1,6*2,1-0,8*2,1-0,9*2,1)*3</t>
  </si>
  <si>
    <t>207, 215, 223 : ((5,21+3,36)*2*3,3)*3</t>
  </si>
  <si>
    <t>208, 216, 224 : ((3,32+2,0)*2*3,3-4,32*2,1)*3</t>
  </si>
  <si>
    <t>(-0,8*2,1-1,0*2,6+6,2*0,25)*3</t>
  </si>
  <si>
    <t>226 : (5,8+5,86)*2*3,3-3,51*3,3</t>
  </si>
  <si>
    <t>-0,9*2,1*3-1,0*2,6*3+6,2*0,25*3</t>
  </si>
  <si>
    <t>227 : (1,85+2,2)*2*(3,3-2,1)</t>
  </si>
  <si>
    <t>228 : (3,86+2,0)*2*3,3</t>
  </si>
  <si>
    <t>-0,8*2,1*2-0,9*2,1*3</t>
  </si>
  <si>
    <t>229 : (1,96+2,0)*2*3,3</t>
  </si>
  <si>
    <t>-0,8*2,1</t>
  </si>
  <si>
    <t>230 : (3,38+1,85)*2*3,3-3,38*3,3-0,8*0,65*2</t>
  </si>
  <si>
    <t>231 : (2,18+1,85+1,7)*(3,3-2,1)</t>
  </si>
  <si>
    <t>-1,0*0,5+2,0*0,25</t>
  </si>
  <si>
    <t>232 : (3,52+3,66)*2*3,3-2,3*2,1</t>
  </si>
  <si>
    <t>-0,8*2,1-1,0*2,6*2+6,2*0,25*2</t>
  </si>
  <si>
    <t>233 : (4,0+3,66)*2*3,3-7,01*0,65</t>
  </si>
  <si>
    <t>-0,9*2,1-1,0*2,6+6,2*0,25</t>
  </si>
  <si>
    <t>234 : (4,0+3,66)*2*3,3-7,01*0,65</t>
  </si>
  <si>
    <t>-0,9*2,1-1,0*2,6+6,2*0,25-3,0*2,6+8,2*0,25</t>
  </si>
  <si>
    <t xml:space="preserve">3NP : </t>
  </si>
  <si>
    <t>302, 310, 318 : ((7,67+6,45)*2*3,3-3,1*0,65)*3</t>
  </si>
  <si>
    <t>(-1,6*2,1-0,8*2,1-1,0*2,6*4+6,2*0,25*4)*3</t>
  </si>
  <si>
    <t>304, 312, 320 : ((2,65+1,36)*2*3,3-5,31*2,1)*3</t>
  </si>
  <si>
    <t>(-0,8*2,1)*3</t>
  </si>
  <si>
    <t>308, 316, 324 : ((2,0+3,32)*2*3,3-4,32*2,1-3,32*1,2)*3</t>
  </si>
  <si>
    <t>303, 311, 319 : ((3,99+4,0)*2*3,3)*3</t>
  </si>
  <si>
    <t>305, 313, 321 : ((1,2+1,66)*2*3,3)*3</t>
  </si>
  <si>
    <t>306, 314, 322 : ((2,3+2,4)*2*3,3)*3</t>
  </si>
  <si>
    <t>(-0,8*2,1*2-0,9*2,1-1,6*2,1)*3</t>
  </si>
  <si>
    <t>307, 315, 323 : ((3,36+5,21)*2*3,3)*3</t>
  </si>
  <si>
    <t>326 : (11,8+5,8)*2*3,3-2,65*3,3</t>
  </si>
  <si>
    <t>-1,6*2,1-1,0*2,6*6+6,2*0,25*6</t>
  </si>
  <si>
    <t>327 : (2,6+2,23)*2*3,3</t>
  </si>
  <si>
    <t>-0,8*2,1*2-0,6*2,1-1,6*2,1</t>
  </si>
  <si>
    <t>328 : (3,06+5,25*2)*3,3</t>
  </si>
  <si>
    <t>329 : (2,3+1,5)*2*(3,3-2,1)</t>
  </si>
  <si>
    <t>330 : (2,3+1,85)*2*(3,3-2,1)</t>
  </si>
  <si>
    <t xml:space="preserve">4NP, 5NP : </t>
  </si>
  <si>
    <t>402, 410, 502, 510 : ((6,45+7,67)*2*3,25-3,1*0,65)*4</t>
  </si>
  <si>
    <t>(-0,8*2,1-1,6*2,1-1,0*2,6*4+6,2*0,25*4)*4</t>
  </si>
  <si>
    <t>403, 411, 503, 511 : ((4,0+3,99)*2*3,25)*4</t>
  </si>
  <si>
    <t>(-0,8*2,1-1,0*2,6*2+6,2*0,25*2)*4</t>
  </si>
  <si>
    <t>404, 412, 504, 512 : ((1,36+2,65)*2*3,25-5,31*2,1-2,65*1,15)*4</t>
  </si>
  <si>
    <t>(-0,8*2,1)*4</t>
  </si>
  <si>
    <t>405, 413, 505, 513 : ((1,66+1,2)*2*3,25)*4</t>
  </si>
  <si>
    <t>(-0,8*2,1*3)*4</t>
  </si>
  <si>
    <t>406, 414, 506, 514 : ((2,4+2,3)*2*3,25)*4</t>
  </si>
  <si>
    <t>(-0,9*2,1-0,8*2,1*2-1,6*2,1)*4</t>
  </si>
  <si>
    <t>407, 415, 507, 515 : ((5,21+3,36)*2*3,25)*4</t>
  </si>
  <si>
    <t>408, 416, 508, 516 : ((3,32+2,0)*2*3,25-4,32*2,1-3,32*1,15)*4</t>
  </si>
  <si>
    <t>(-0,8*2,1-1,0*2,6+6,2*0,25)*4</t>
  </si>
  <si>
    <t>602011191R00</t>
  </si>
  <si>
    <t>Omítka stěn z hotových směsí Doplňkové práce pro omítky stěn z hotových směsí  podkladní nátěr pod tenkovrstvé omítky</t>
  </si>
  <si>
    <t>Odkaz na mn. položky pořadí 133 : 8194,04159</t>
  </si>
  <si>
    <t>610991004R00</t>
  </si>
  <si>
    <t>Začišťovací okenní lišta pro omítku tl. 15 mm</t>
  </si>
  <si>
    <t>nalepení a odříznutí po dokončení omítek</t>
  </si>
  <si>
    <t xml:space="preserve">úprava ostění vnějších výplní otvorů : </t>
  </si>
  <si>
    <t>DE01 : (1,2+4,76*2)*5</t>
  </si>
  <si>
    <t>DE02 : (1,4+4,76*2)*1</t>
  </si>
  <si>
    <t>DE03 : (1,9+2,3*2)*1</t>
  </si>
  <si>
    <t>DE04 : (1,9+2,1*2)*1</t>
  </si>
  <si>
    <t>DE05 : (1,2+2,1*2)*4</t>
  </si>
  <si>
    <t>DE06 : (1,2+2,1*2)*1</t>
  </si>
  <si>
    <t>O01 : (1,0+4,76*2)*66</t>
  </si>
  <si>
    <t>O02 : (1,0+2,6*2)*140</t>
  </si>
  <si>
    <t>O03 : (3,0+2,6*2)*4</t>
  </si>
  <si>
    <t>SE01 : (5,0+4,78*2)*3</t>
  </si>
  <si>
    <t>612451121R00</t>
  </si>
  <si>
    <t>Omítky vnitřního zdiva cementové hladké</t>
  </si>
  <si>
    <t>v podlaží i ve schodišti, zdiva cihelného, kamenného, smíšeného nebo betonového</t>
  </si>
  <si>
    <t xml:space="preserve">pod obklady do tmele mimo SDK konstrukce : </t>
  </si>
  <si>
    <t>107 : (2,0*2+1,26)*2,1-0,8*2,1*2</t>
  </si>
  <si>
    <t>108 : (2,0*2+1,2)*2,1-0,8*2,1-0,7*2,1</t>
  </si>
  <si>
    <t>109 : (2,0*2+1,22)*2,1-0,7*2,1-1,0*2,1+2,1*0,25*2</t>
  </si>
  <si>
    <t>112 : 3,6*0,65</t>
  </si>
  <si>
    <t>113 : (5,3+0,14+3,6)*2*2,1-0,8*2,1*2</t>
  </si>
  <si>
    <t>114 : (5,5+0,2+3,6+0,14)*2*2,1-0,8*2,1*2</t>
  </si>
  <si>
    <t>117 : 3,0*0,65</t>
  </si>
  <si>
    <t>119 : (2,41+1,8*2)*2,1-0,8*2,1</t>
  </si>
  <si>
    <t>122 : (3,45+1,8*2)*2,1-0,8*2,1</t>
  </si>
  <si>
    <t>131 : (1,0+1,8*2)*2,1-0,8*2,1</t>
  </si>
  <si>
    <t>135 : (2,16+1,95*2)*2,1-0,8*2,1</t>
  </si>
  <si>
    <t>136 : (5,9+2,595*2+0,68*2)*2,1-0,8*2,1-3,6*2,1</t>
  </si>
  <si>
    <t>137 : (5,9+2,665+0,54)*2*2,1-0,8*2,1-3,6*2,1</t>
  </si>
  <si>
    <t>139 : 2,4*0,65</t>
  </si>
  <si>
    <t>141 : (1,8+1,801*2)*2,1-0,8*2,1</t>
  </si>
  <si>
    <t>142 : (1,5+1,801*2)*2,1-0,8*2,1</t>
  </si>
  <si>
    <t>143 : (5,6*2+5,7)*2,1-0,8*2,1*3-1,0*2,1*3+2,1*0,25*6</t>
  </si>
  <si>
    <t>144 : (2,42+4,11)*2*2,1-0,8*2,1*2</t>
  </si>
  <si>
    <t>145 : (1,6+1,985)*2*2,1-0,8*2,1</t>
  </si>
  <si>
    <t>146 : (1,6+1,985)*2*2,1-0,8*2,1</t>
  </si>
  <si>
    <t>147 : (1,6+1,985)*2*2,1-0,8*2,1</t>
  </si>
  <si>
    <t>202 : 3,1*0,65</t>
  </si>
  <si>
    <t>204 : (1,36*2+2,65)*2,1-0,8*2,1</t>
  </si>
  <si>
    <t>208 : 1,0*2,1</t>
  </si>
  <si>
    <t>210 : 3,1*0,65</t>
  </si>
  <si>
    <t>212 : (1,36+0,9+0,4)*2,1</t>
  </si>
  <si>
    <t>216 : 1,0*2,1</t>
  </si>
  <si>
    <t>218 : 3,1*0,65</t>
  </si>
  <si>
    <t>220 : (1,36+0,9+0,4)*2,1</t>
  </si>
  <si>
    <t>224 : 1,0*2,1</t>
  </si>
  <si>
    <t>227 : (1,85*2+2,2)*2,1-0,9*2,1</t>
  </si>
  <si>
    <t>230 : 0,8*0,65*2</t>
  </si>
  <si>
    <t>231 : (2,18+1,85+1,7)*2,1-0,8*2,1-1,0*2,1+2,1*0,25*2</t>
  </si>
  <si>
    <t>232 : 2,3*2,1</t>
  </si>
  <si>
    <t>233 : (2,75+3,66+0,6)*0,65</t>
  </si>
  <si>
    <t>234 : (2,6+3,66+0,75)*0,65</t>
  </si>
  <si>
    <t>302, 310, 318 : (3,1*0,65)*3</t>
  </si>
  <si>
    <t>304, 312, 320 : ((1,36+0,9+0,4)*2,1)*3</t>
  </si>
  <si>
    <t>308, 316, 324 : (1,0*2,1)*3</t>
  </si>
  <si>
    <t>326 : 0,15*0,65</t>
  </si>
  <si>
    <t>329 : (2,3*2+1,5)*2,1-0,8*2,1*2</t>
  </si>
  <si>
    <t>330 : (2,3*2+1,85)*2,1-0,8*2,1-1,0*2,1+2,1*0,25*2</t>
  </si>
  <si>
    <t xml:space="preserve">4NP : </t>
  </si>
  <si>
    <t>402, 410 : (3,1*0,65)*2</t>
  </si>
  <si>
    <t>404, 412 : ((1,36+0,9+0,4)*2,1)*2</t>
  </si>
  <si>
    <t>408, 416 : (1,0*2,1)*2</t>
  </si>
  <si>
    <t xml:space="preserve">5NP : </t>
  </si>
  <si>
    <t>502, 510 : (3,1*0,65)*2</t>
  </si>
  <si>
    <t>504, 512 : ((1,36+0,9+0,4)*2,1)*2</t>
  </si>
  <si>
    <t>508, 516 : (1,0*2,1)*2</t>
  </si>
  <si>
    <t>612473185R00</t>
  </si>
  <si>
    <t>Omítky vnitřní zdiva ze suchých směsí příplatek za zabudované omítníky v ploše stěn</t>
  </si>
  <si>
    <t>omítka vápenocementová, strojně nebo ručně nanášená v podlaží i ve schodišti na jakýkoliv druh podkladu, kompletní souvrství</t>
  </si>
  <si>
    <t>612481211RT8</t>
  </si>
  <si>
    <t>Vyztužení povrchu vnitřních stěn sklotextilní síťovinou s dodávkou síťoviny a stěrkového tmelu</t>
  </si>
  <si>
    <t xml:space="preserve">poznámka 6 schodiště : </t>
  </si>
  <si>
    <t>(5,5+5,5)*19,56*2</t>
  </si>
  <si>
    <t>(5,5+5,5)*12,66*2</t>
  </si>
  <si>
    <t>-0,9*2,1*15</t>
  </si>
  <si>
    <t>612473186R01</t>
  </si>
  <si>
    <t>Příplatek za zabudované hliníkové rohovníky</t>
  </si>
  <si>
    <t>602019193R01</t>
  </si>
  <si>
    <t>Podkladní nátěr (penetrace pod KZS)</t>
  </si>
  <si>
    <t>620991121R00</t>
  </si>
  <si>
    <t>Zakrývání výplní vnějších otvorů z postaveného lešení, Fólie hladká separační</t>
  </si>
  <si>
    <t>s rámy a zárubněmi, zábradlí, předmětů oplechování apod., které se zřizují ještě před úpravami povrchu, před jejich znečištěním při úpravách povrchu nástřikem plastických (lepivých) maltovin</t>
  </si>
  <si>
    <t>1,0*4,76*66</t>
  </si>
  <si>
    <t>1,0*2,6*140</t>
  </si>
  <si>
    <t>3,0*2,6*4</t>
  </si>
  <si>
    <t>5,0*4,76*3</t>
  </si>
  <si>
    <t>1,2*4,76*5</t>
  </si>
  <si>
    <t>1,4*4,76*1</t>
  </si>
  <si>
    <t>1,9*2,3*1</t>
  </si>
  <si>
    <t>1,9*2,1*2</t>
  </si>
  <si>
    <t>1,2*2,1*5</t>
  </si>
  <si>
    <t>622319512R00</t>
  </si>
  <si>
    <t>Zateplení suterénu extrudovaným polysterenem, tloušťky 100 mm</t>
  </si>
  <si>
    <t>nanesení lepicího tmelu na izolační desky, nalepení desek a zajištění talířovými hmoždinkami (6 ks/m2). Bez povrchové úpravy desek.</t>
  </si>
  <si>
    <t xml:space="preserve">skladba k terénu zateplená 08 tl. 100 mm : </t>
  </si>
  <si>
    <t>PJ : 70,29</t>
  </si>
  <si>
    <t>PZ : 91,59</t>
  </si>
  <si>
    <t>622319515R20</t>
  </si>
  <si>
    <t>Zateplení suterénu extrudovaným polysterenem, tloušťky 200 mm</t>
  </si>
  <si>
    <t xml:space="preserve">skladba k terénu zateplená 08 tl. 200mm : </t>
  </si>
  <si>
    <t>PJ : 34,24</t>
  </si>
  <si>
    <t>PS : 42,8</t>
  </si>
  <si>
    <t>PZ : 34,24</t>
  </si>
  <si>
    <t>PV : 42,8</t>
  </si>
  <si>
    <t>622319527RV1</t>
  </si>
  <si>
    <t>Zateplení soklu extrudovaným polystyrénem, tloušťky 200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</si>
  <si>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</si>
  <si>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1PP mč 106 sokl : 97,2*0,3</t>
  </si>
  <si>
    <t>fasáda 300mm nad terénem : 142,7*0,3</t>
  </si>
  <si>
    <t>622432112R00</t>
  </si>
  <si>
    <t>Omítky vnější stěn z umělého kamene v přírodní barvě drtí dekorativní střednězrnné, akrylátové</t>
  </si>
  <si>
    <t>Odkaz na mn. položky pořadí 144 : 71,97000</t>
  </si>
  <si>
    <t>ostění 1PP : 0,2*0,3*14</t>
  </si>
  <si>
    <t>621481211RU1</t>
  </si>
  <si>
    <t>Vyztužení vnějších omítek podhledů sklotextilní síťovinou s dodávkou výztužné sítě a stěrkového tmelu</t>
  </si>
  <si>
    <t xml:space="preserve">skladba podlah 13 balkon : </t>
  </si>
  <si>
    <t>(10,0+11,34*0,2)*8</t>
  </si>
  <si>
    <t>622319832RV1</t>
  </si>
  <si>
    <t xml:space="preserve">Zateplení fasády  , minerálními deskami s podélným vláknem, tloušťky 100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</si>
  <si>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</si>
  <si>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Položka neobsahuje kontaktní nátěr a povrchovou úpravu omítkou.</t>
  </si>
  <si>
    <t>1PP mč 106 průvlaky : 570,95</t>
  </si>
  <si>
    <t>622319837RV1</t>
  </si>
  <si>
    <t xml:space="preserve">Zateplení fasády  , minerálními deskami s podélným vláknem, tloušťky 200 mm, zakončené stěrkou s výztužnou tkaninou,  </t>
  </si>
  <si>
    <t>1PP podhled mč 106 : 1470,0</t>
  </si>
  <si>
    <t>1PP podhled ochozu : (47,0+42,4)*2*2,3</t>
  </si>
  <si>
    <t>622391002R00</t>
  </si>
  <si>
    <t>Příplatek za montáž KZS na podhledu, bez dodávky materiálu</t>
  </si>
  <si>
    <t>Nanesení lepicího tmelu na izolační desky, nalepení desek, zajištění talířovými hmoždinkami (6 ks/m2), natažení stěrky, vtlačení výztužné tkaniny (1,15 m2/m2), rohových lišt (0,14 m/m2), přehlazení stěrky, nanesení druhé vyrovnávací stěrky.</t>
  </si>
  <si>
    <t>Bez dodávky materiálu.</t>
  </si>
  <si>
    <t>Odkaz na mn. položky pořadí 147 : 570,95000</t>
  </si>
  <si>
    <t>Odkaz na mn. položky pořadí 148 : 1881,24000</t>
  </si>
  <si>
    <t>601015183RT6</t>
  </si>
  <si>
    <t xml:space="preserve">Omítka stropů a podhledů z hotových směsí vrchní tenkovrstvá, silikátová, zatíraná, zrnitost 1,5 mm,  </t>
  </si>
  <si>
    <t>1PP mč 106 podhled : 1470,0</t>
  </si>
  <si>
    <t>1PP podhled ochozu a čelo ochozu : (47,0+42,8)*2*2,1+47,0*0,53*4</t>
  </si>
  <si>
    <t>1NP podhled ochozu a čelo ochozu : 83,36*3,0+47,0*0,87*4</t>
  </si>
  <si>
    <t>skladba podlah 13 podhled balkonu : (10,0+11,34*0,2)*8</t>
  </si>
  <si>
    <t>601015191R00</t>
  </si>
  <si>
    <t>Omítka stropů a podhledů z hotových směsí Doplňkové práce pro omítky stropů z hotových směsí podkladní nátěr stropů pod tenkovrstvé omítky, Penetrace akrylátová; funkce: proti tvorbě skvrn, úprava savosti, adhezní můstek; ředidlo: voda (disperzní)</t>
  </si>
  <si>
    <t>Odkaz na mn. položky pořadí 150 : 3029,53400</t>
  </si>
  <si>
    <t>622319835RV2</t>
  </si>
  <si>
    <t>Zateplení podhledů min.desky PV 160 mm, nalepené a mechanicky kotvené, bez povrchové úpravy</t>
  </si>
  <si>
    <t>podhled zastřešení ochozu 1NP skladba střechy 06 : (47,0+42,4)*2*2,3+5,0*3,0</t>
  </si>
  <si>
    <t>622319834RV1</t>
  </si>
  <si>
    <t xml:space="preserve">Zateplení fasády  , minerálními deskami s podélným vláknem, tloušťky 140 mm, zakončené stěrkou s výztužnou tkaninou,  </t>
  </si>
  <si>
    <t>věž č. 1, 3 : 138,18*2</t>
  </si>
  <si>
    <t>věž č. 2, 4 : 41,172*2</t>
  </si>
  <si>
    <t xml:space="preserve">1PP mč 106 : </t>
  </si>
  <si>
    <t>97,2*2,62</t>
  </si>
  <si>
    <t xml:space="preserve">1PP fasáda : </t>
  </si>
  <si>
    <t>203,0</t>
  </si>
  <si>
    <t xml:space="preserve">1NP fasáda : </t>
  </si>
  <si>
    <t>(42,8+42,8)*2*5,21+3,0*5,21*2</t>
  </si>
  <si>
    <t xml:space="preserve">2-5NP : </t>
  </si>
  <si>
    <t xml:space="preserve">věž č. 1, 3 : </t>
  </si>
  <si>
    <t>((12,8+12,8)*2*15,41)*2</t>
  </si>
  <si>
    <t xml:space="preserve">věž č. 2, 4 : </t>
  </si>
  <si>
    <t>((12,8+12,8)*2*8,51)*2</t>
  </si>
  <si>
    <t xml:space="preserve">odpočet KZS tl 140mm : </t>
  </si>
  <si>
    <t>věž č. 1, 3 : -138,18*2</t>
  </si>
  <si>
    <t>věž č. 2, 4 : -41,172*2</t>
  </si>
  <si>
    <t xml:space="preserve">výtahy : </t>
  </si>
  <si>
    <t>(2,65+2,85)*2*2,0*4</t>
  </si>
  <si>
    <t xml:space="preserve">odpočet otvorů : </t>
  </si>
  <si>
    <t>-1,0*4,76*66</t>
  </si>
  <si>
    <t>-1,0*2,6*140</t>
  </si>
  <si>
    <t>-3,0*2,6*4</t>
  </si>
  <si>
    <t>-5,0*4,76*3</t>
  </si>
  <si>
    <t>-1,2*4,76*5</t>
  </si>
  <si>
    <t>-1,4*4,76*1</t>
  </si>
  <si>
    <t>-1,9*2,3*1</t>
  </si>
  <si>
    <t>-1,9*1,8*2</t>
  </si>
  <si>
    <t>-1,2*1,8*5</t>
  </si>
  <si>
    <t>622319850RV1</t>
  </si>
  <si>
    <t>Povrchová úprava ostění zateplovacího systému  , stěrka s výztužnou tkaninou</t>
  </si>
  <si>
    <t>okenní a rohové lišty, výztužná stěrka. Povrchová úprava dle popisu položky.</t>
  </si>
  <si>
    <t>Položka obsahuje podkladní stěrku,okenní a rohové lišty a výztužnou stěrku.</t>
  </si>
  <si>
    <t>(1,0+4,76*2)*0,2*66</t>
  </si>
  <si>
    <t>(1,0+2,6*2)*0,2*140</t>
  </si>
  <si>
    <t>(3,0+2,6*2)*0,2*4</t>
  </si>
  <si>
    <t>(5,0+4,76*2)*0,2*3</t>
  </si>
  <si>
    <t>(1,2+4,76*2)*0,2*5</t>
  </si>
  <si>
    <t>(1,4+4,76*2)*0,2</t>
  </si>
  <si>
    <t>(1,9+2,3*2)*0,2</t>
  </si>
  <si>
    <t>(1,9+2,1*2)*0,2*2</t>
  </si>
  <si>
    <t>(1,2+2,1*2)*0,2*5</t>
  </si>
  <si>
    <t>602015183RT6</t>
  </si>
  <si>
    <t xml:space="preserve">Omítka stěn z hotových směsí vrchní tenkovrstvá, silikátová, zatřená, tloušťka vrstvy 1,5 mm,  </t>
  </si>
  <si>
    <t>-83,36*1,8+1,5*1,5*0,5*2*80</t>
  </si>
  <si>
    <t>((12,8+12,8)*2*15,41+294,0*0,06)*2</t>
  </si>
  <si>
    <t>((12,8+12,8)*2*8,51+87,6*0,06)*2</t>
  </si>
  <si>
    <t xml:space="preserve">přípočet ostění : </t>
  </si>
  <si>
    <t>(1,9+1,8*2)*0,2*2</t>
  </si>
  <si>
    <t>(1,2+1,8*2)*0,2*5</t>
  </si>
  <si>
    <t>602015191R00</t>
  </si>
  <si>
    <t>Omítka stěn z hotových směsí Doplňkové práce pro omítky stěn z hotových směsí  podkladní nátěr pod tenkovrstvé omítky, Penetrace akrylátová; funkce: proti tvorbě skvrn, úprava savosti, adhezní můstek; ředidlo: voda (disperzní)</t>
  </si>
  <si>
    <t>Odkaz na mn. položky pořadí 156 : 3504,97400</t>
  </si>
  <si>
    <t>622319563R00</t>
  </si>
  <si>
    <t>Zateplení parapetu extrudovaným polystyrénem, tloušťky 30 mm</t>
  </si>
  <si>
    <t>nanesení lepicího tmelu na izolační desky, nalepení desek, natažení stěrky, vtlačení výztužné tkaniny a přehlazení stěrky. Včetně parapetních lišt.</t>
  </si>
  <si>
    <t>parapet (mimo pochůzí) : 184,0*0,2</t>
  </si>
  <si>
    <t>622319015R00</t>
  </si>
  <si>
    <t>Profily zakládací hliníkový, pro izolaci tl. 160 mm</t>
  </si>
  <si>
    <t>622319017R00</t>
  </si>
  <si>
    <t>Profily zakládací hliníkový, pro izolaci tl. 200 mm</t>
  </si>
  <si>
    <t>622421491R00</t>
  </si>
  <si>
    <t>Doplňky zateplovacích systémů rohová lišta</t>
  </si>
  <si>
    <t>Kompletační prvky nad rámec obsahu položek zateplovacích systémů.</t>
  </si>
  <si>
    <t>ochoz 1NP : 20,75*2+29,75*4+20,25*2</t>
  </si>
  <si>
    <t>balkony : 11,34*8</t>
  </si>
  <si>
    <t>622401938R00</t>
  </si>
  <si>
    <t>Příplatek za barevnost fasády - přírodní odstín</t>
  </si>
  <si>
    <t xml:space="preserve">viz TZ - barevné řešení fasády : </t>
  </si>
  <si>
    <t>631571008R00</t>
  </si>
  <si>
    <t>Násyp pod podlahy z kameniva pod plovoucí nebo tepelně izolační vrstvy podlah  z písku prosátého tl. do 20 mm</t>
  </si>
  <si>
    <t>pod mazaniny a dlažby, popř. na plochých střechách, vodorovný nebo ve spádu, s udusáním a urovnáním povrchu,</t>
  </si>
  <si>
    <t>zeminová deska prosívka 5mm : 1554,2</t>
  </si>
  <si>
    <t>631591115R00</t>
  </si>
  <si>
    <t>Násyp pod podlahy z lehkých materiálů z keramzitu</t>
  </si>
  <si>
    <t>pod  mazaniny a dlažby, popř. na plochých střechách vodorovný nebo ve spádu s udusáním a urovnáním povrchu</t>
  </si>
  <si>
    <t>1PP skladba podlah 10 : 24,0*0,465*4</t>
  </si>
  <si>
    <t>631313511R00</t>
  </si>
  <si>
    <t xml:space="preserve">Mazanina z betonu prostého tl. přes 80 do 120 mm třídy C 12/15,  </t>
  </si>
  <si>
    <t>(z kameniva) hlazená dřevěným hladítkem</t>
  </si>
  <si>
    <t>vyrovnávací vrstva pod základy : 26,0</t>
  </si>
  <si>
    <t>631313611R00</t>
  </si>
  <si>
    <t xml:space="preserve">Mazanina z betonu prostého tl. přes 80 do 120 mm třídy C 16/20 ,  </t>
  </si>
  <si>
    <t>podkladní konstrukce gabionových zídek : 65,0*0,1+72,0*0,1+21,0*0,1</t>
  </si>
  <si>
    <t>631315711RT3</t>
  </si>
  <si>
    <t>Mazanina z betonu vyztuženého tl. přes 120 do 240 mm třídy C 25/30 , s rozptýlenou výztuží z ocelových vláken, v množství 25 kg / m3</t>
  </si>
  <si>
    <t>hlazená dřevěným hladítkem, s vytvořením dilatačních spár v mazanině uložením dočasného dilatačního profilu, s odstraněním dočasného profilu. Bez zaplnění spáry trvalým materiálem (634 60).</t>
  </si>
  <si>
    <t>1PP skladba podlah 12 : 1470,0*0,2</t>
  </si>
  <si>
    <t>631316211R01</t>
  </si>
  <si>
    <t>Povrchový vsyp na betonové podlahy strojně hlazený</t>
  </si>
  <si>
    <t>1PP skladba podlah 12 : 1470,0</t>
  </si>
  <si>
    <t>631316115R00</t>
  </si>
  <si>
    <t xml:space="preserve">Mazanina z betonu prostého speciální povrchové úpravy mazanin postřik nových betonových podlah proti prvotnímu vysychání,  </t>
  </si>
  <si>
    <t>Odkaz na mn. položky pořadí 168 : 1470,00000</t>
  </si>
  <si>
    <t>631317901</t>
  </si>
  <si>
    <t>Dilatace v drátkobetonu 6 x 6 m</t>
  </si>
  <si>
    <t>631317902</t>
  </si>
  <si>
    <t>Montáž dilatačního pásku podél stěn, včetně dodávky PU pásu tl. 10 mm</t>
  </si>
  <si>
    <t>skladba podlah 12 : 371,0</t>
  </si>
  <si>
    <t>632443111R00</t>
  </si>
  <si>
    <t>Potěr litý cementový pevnost v tlaku 20 MPa, pokládaná plocha do 100 m2, tloušťky 50 mm</t>
  </si>
  <si>
    <t>dovoz směsi, doprava pomocí šnekového čerpadla, lití hadicí na plochu, srovnání latí do roviny</t>
  </si>
  <si>
    <t>skladba podlah 10 : (34,75-2,85*2,65-2,5)*4</t>
  </si>
  <si>
    <t>skladba podlah 11 : 53,25+10,6+17,92+34,2+5,56</t>
  </si>
  <si>
    <t>skladba podlah 07 : (47,0+42,4)*2*2,3+5,4*3,2</t>
  </si>
  <si>
    <t>632441491R01</t>
  </si>
  <si>
    <t>Broušení potěrů</t>
  </si>
  <si>
    <t>Odkaz na mn. položky pořadí 172 : 648,84000</t>
  </si>
  <si>
    <t>631361921RT5</t>
  </si>
  <si>
    <t>Výztuž mazanin z betonů a z lehkých betonů ze svařovaných sítí průměr drátu 6 mm, velikost oka 150/150 mm</t>
  </si>
  <si>
    <t>1PP u výjezdu řez B-B : ((3,0*6,0)*1,2*3,03*0,001)*2</t>
  </si>
  <si>
    <t>skladba podlah 10 : ((34,75-2,85*2,65-2,5)*4)*1,2*3,03*0,001</t>
  </si>
  <si>
    <t>skladba podlah 11 : (53,25+10,6+17,92+34,2+5,56)*1,2*3,03*0,001</t>
  </si>
  <si>
    <t>skladba podlah 07 : ((47,0+42,4)*2*2,3+5,4*3,2)*1,2*3,03*0,001</t>
  </si>
  <si>
    <t>631319171R00</t>
  </si>
  <si>
    <t xml:space="preserve">Příplatek za stržení povrchu tloušťka mazaniny do 80 mm </t>
  </si>
  <si>
    <t>spodní vrstvy mazaniny latí před vložením výztuže nebo pletiva pro tloušťku obou vrstev mazaniny</t>
  </si>
  <si>
    <t>1PP skladba podlah 10 : ((34,75-2,85*2,65-2,5)*4)*0,05</t>
  </si>
  <si>
    <t>1PP skladba podlah 11 : (53,25+10,6+17,92+34,2+5,56)*0,05</t>
  </si>
  <si>
    <t>skladba podlah 07 : ((47,0+42,4)*2*2,3+5,4*3,2)*0,05</t>
  </si>
  <si>
    <t>631319175R00</t>
  </si>
  <si>
    <t>Příplatek za stržení povrchu tloušťka mazaniny od 120 mm do 240 mm</t>
  </si>
  <si>
    <t>1PP u výjezdu : ((3,0*6,0)*0,2)*2</t>
  </si>
  <si>
    <t>631571004R01</t>
  </si>
  <si>
    <t>Násyp z kameniva TK fr. 32-63</t>
  </si>
  <si>
    <t>vč 16, 17 schodiště a rampa : (8,1*2,6*4+2,3*2,15+6,1*2,15+13,2*2,15)*0,4</t>
  </si>
  <si>
    <t>631571005R00</t>
  </si>
  <si>
    <t>Násyp pod podlahy z kameniva z kameniva  z kačírku frakce 22-32 mm</t>
  </si>
  <si>
    <t xml:space="preserve">kačírek 16-32 : </t>
  </si>
  <si>
    <t>skladba střechy S3 : (11,64*11,64-2,85*2,65)*4*0,05</t>
  </si>
  <si>
    <t>skladba střechy S1-3 : (176*0,5+20,5*0,25)*0,1</t>
  </si>
  <si>
    <t>skladba střechy 06 : (46,4+42,8)*2*1,8*0,05</t>
  </si>
  <si>
    <t>632423115R00</t>
  </si>
  <si>
    <t>Potěr ze suchých směsí vyrovnávací stěrka samonivelační anhydritová, tloušťka 5 mm, včetně penetrace, Penetrace</t>
  </si>
  <si>
    <t>s rozprostřením a uhlazením</t>
  </si>
  <si>
    <t>včetně penetrace podkladu.</t>
  </si>
  <si>
    <t xml:space="preserve">skladba podlah 03 : </t>
  </si>
  <si>
    <t>(46,44+15,96+1,99+5,52+17,48)*10</t>
  </si>
  <si>
    <t xml:space="preserve">skladba podlah 04 : </t>
  </si>
  <si>
    <t>275,6+16,23+12,28+8,0+69,3+26,27+7,71+3,9+6,22+12,83+14,6*2+67,6+5,8+15,92+3,44</t>
  </si>
  <si>
    <t>632441015R00</t>
  </si>
  <si>
    <t>Potěr litý anhydritový anhydritový, pevnost v tlaku 20 MPa, pokládaná plocha do 100 m2, tloušťka 50 mm</t>
  </si>
  <si>
    <t>dovoz směsi, doprava pomocí šnekového čerpadla, lití hadicí na plochu, dvojí (křížem vedené) rozvlnění hrazdami</t>
  </si>
  <si>
    <t>Položka obsahuje vložení dilatační okrajové pásky ke stěnám.</t>
  </si>
  <si>
    <t xml:space="preserve">skladba podlah 01 : </t>
  </si>
  <si>
    <t>(10,6*2+4,18*2*3)*4</t>
  </si>
  <si>
    <t>17,12+2,26+2,16+2,64+31,69+33,51+96,4+31,7+12,05+4,35+6,2+20,51+23,35+16,24+17,89+3,43+1,79+5,04+211,05+4,17+13,74+13,25+10,54+10,55+8,75+5,85+3,22+2,69+32,5+9,88+3,16+3,15+6,56</t>
  </si>
  <si>
    <t>(10,6+3,5*2)*4</t>
  </si>
  <si>
    <t>4,06+3,86</t>
  </si>
  <si>
    <t>4,25</t>
  </si>
  <si>
    <t>(10,6+3,5*2)*2</t>
  </si>
  <si>
    <t>10,6*2</t>
  </si>
  <si>
    <t xml:space="preserve">skladba podlah 02 (tl. 40mm + 50% mezi nopy v. 20mm) celkem 50mm : </t>
  </si>
  <si>
    <t>3,6+6,66+3,6+6,66+3,6+6,66</t>
  </si>
  <si>
    <t>3,6+6,66+3,6+6,66</t>
  </si>
  <si>
    <t xml:space="preserve">skladba podlah 05 : </t>
  </si>
  <si>
    <t>53,22+315,28+76,62+16,19</t>
  </si>
  <si>
    <t>632441491R00</t>
  </si>
  <si>
    <t xml:space="preserve">Potěr litý anhydritový broušení anhydritových potěrů </t>
  </si>
  <si>
    <t>Odkaz na mn. položky pořadí 180 : 3059,99000</t>
  </si>
  <si>
    <t>632451014R00</t>
  </si>
  <si>
    <t>Vyrovnávací potěr ze suché směsi v pásu tloušťky 50 mm</t>
  </si>
  <si>
    <t>skladba střechy věže - atika : ((12,4+11,8)*2*0,3)*4</t>
  </si>
  <si>
    <t>632922953RT9</t>
  </si>
  <si>
    <t>Kladení dlaždic na stavitel. terče plast.; přířez z folie PVC-P tl. 1,8mm, včetně výškově stavitelné podstavce a vibrolisované dvouvrstvé dlažby tl. 40 mm</t>
  </si>
  <si>
    <t>skladba střechy S2 : 4,0*11,44+4,0*11,54+4,0*11,44+4,0*11,44</t>
  </si>
  <si>
    <t>639571210R00</t>
  </si>
  <si>
    <t>Kačírek pro okapový chodník tl. 100 mm, Kamenivo nestanovené těžené; frakce 32,0 až 63,0 mm; typ: praný; kačírek</t>
  </si>
  <si>
    <t>okapový chodník : 200,0</t>
  </si>
  <si>
    <t>639561121R00</t>
  </si>
  <si>
    <t>Obrubník pro okapový chodník výšky 250 mm, šedý</t>
  </si>
  <si>
    <t>se zřízením lože z betonu prostého tl. 5 až 10 cm. Včetně dodávky obrubníku.</t>
  </si>
  <si>
    <t>okapový chodník : 162,0</t>
  </si>
  <si>
    <t>639571311R01</t>
  </si>
  <si>
    <t>Okapový chodník - textilie proti prorůstání 200 g/m2</t>
  </si>
  <si>
    <t>Odkaz na mn. položky pořadí 184 : 200,00000</t>
  </si>
  <si>
    <t>59710900101</t>
  </si>
  <si>
    <t>Odpařovací žlab z SMC kompozitu šířky 150mm výšky 30 mm zatížení B125 kN včetně přísliušenství, červená barva</t>
  </si>
  <si>
    <t>1PP poznámka 2 : 24,0*4</t>
  </si>
  <si>
    <t>V cenách jednotlivých položek jsou započteny všechny náklady dle PD Výpisy PSV  PPS-08/21-D.1.1.b. včetně vnitrostaveništního přesunu hmot.</t>
  </si>
  <si>
    <t>64090DE01a</t>
  </si>
  <si>
    <t>Dveře AL včetně rámu 1200/4760+150 mm prosklené s nadsvětlíkem, Uw=0,95 W/m2.K, kování, zámek, samozavírač, ostatní příslušenství dle specifikace, dodávka, montáž, komprimační páska</t>
  </si>
  <si>
    <t>specifikace dle výpisu vstupních dveří DE01 (s panikovým kováním) : 4</t>
  </si>
  <si>
    <t>64090DE01b</t>
  </si>
  <si>
    <t>specifikace dle výpisu vstupních dveří DE01 (bez panikového kování) : 1</t>
  </si>
  <si>
    <t>64090DE02</t>
  </si>
  <si>
    <t>Dveře AL včetně rámu 1400/4760+150 mm prosklené s nadsvětlíkem, Uw=0,95 W/m2.K, kování, zámek, samozavírač, ostatní příslušenství dle specifikace, dodávka, montáž, komprimační páska</t>
  </si>
  <si>
    <t>specifikace dle výpisu vstupních dveří DE02 : 1</t>
  </si>
  <si>
    <t>64090DE03</t>
  </si>
  <si>
    <t>Dveře AL včetně rámu 1900/2300+150 mm plné, Uw=0,95 W/m2.K, kování, zámek, samozavírač, ostatní příslušenství dle specifikace, dodávka, montáž, komprimační páska</t>
  </si>
  <si>
    <t>Cena</t>
  </si>
  <si>
    <t>specifikace dle výpisu vstupních dveří DE03 : 1</t>
  </si>
  <si>
    <t>64090DE04</t>
  </si>
  <si>
    <t>Dveře AL včetně rámu 1900/2100+250 mm plné, Uw=0,95 W/m2.K, PO EW 30DP3, kování, zámek, samozavírač, ostatní příslušenství dle specifikace, dodávka, montáž, komprimační páska</t>
  </si>
  <si>
    <t>64090DE05</t>
  </si>
  <si>
    <t>Dveře AL včetně rámu 1200/2100+250 mm plné, Uw=0,95 W/m2.K, PO EW 30 DP3-S-C, kování, zámek, samozavírač, ostatní příslušenství dle specifikace, dodávka, montáž, komprimační páska</t>
  </si>
  <si>
    <t>specifikace dle výpisu vstupních dveří DE05 : 4</t>
  </si>
  <si>
    <t>64090DE06</t>
  </si>
  <si>
    <t>Dveře AL včetně rámu 1200/2100+250 mm plné, Uw=0,95 W/m2.K, PO EW 30 DP3, kování, zámek, samozavírač, ostatní příslušenství dle specifikace, dodávka, montáž, komprimační páska</t>
  </si>
  <si>
    <t>specifikace dle výpisu vstupních dveří DE06 : 1</t>
  </si>
  <si>
    <t>64090DI01</t>
  </si>
  <si>
    <t>Dveře ocelové 800 x 2100 mm včetně ocelové zárubně, kování a zámku, dodávka, montáž, doplňky, povrchová úprava</t>
  </si>
  <si>
    <t>specifikace dle výpisu vnitřních dveří DI01 : 4</t>
  </si>
  <si>
    <t>64090DI02</t>
  </si>
  <si>
    <t>Dveře ocelové 900 x 2100 mm včetně ocelové zárubně, kování a zámku, PO EW 30 DP3-S-C; dodávka, montáž, doplňky, povrchová úprava</t>
  </si>
  <si>
    <t>specifikace dle výpisu vnitřních dveří DI02 : 2</t>
  </si>
  <si>
    <t>64090DI0301</t>
  </si>
  <si>
    <t>Dveře dřevěné 1600 x 2100 mm včetně dřevěné zárubně, kování a zámku, dodávka, montáž, doplňky, povrchová úprava</t>
  </si>
  <si>
    <t>specifikace dle výpisu vnitřních dveří DI03 : 2</t>
  </si>
  <si>
    <t>64090DI0302</t>
  </si>
  <si>
    <t>Dveře dřevěné 1600 x 2100 mm včetně dřevěné zárubně, kování a zámku, PO EW 30 DP3-S-C; dodávka, montáž, doplňky, povrchová úprava</t>
  </si>
  <si>
    <t>64090DI04</t>
  </si>
  <si>
    <t>Dveře dřevěné 900 x 2100 mm včetně dřevěné zárubně, kování a zámku, dodávka, montáž, doplňky, povrchová úprava</t>
  </si>
  <si>
    <t>specifikace dle výpisu vnitřních dveří DI04 : 3</t>
  </si>
  <si>
    <t>64090DI0501</t>
  </si>
  <si>
    <t>Dveře dřevěné 800 x 2100 mm včetně dřevěné zárubně, kování a zámku, dodávka, montáž, doplňky, povrchová úprava</t>
  </si>
  <si>
    <t>specifikace dle výpisu vnitřních dveří DI05 : 14</t>
  </si>
  <si>
    <t>64090DI0502</t>
  </si>
  <si>
    <t>Dveře dřevěné 800 x 2100 mm včetně dřevěné zárubně, kování a zámku, PO EW 30 DP3-S-C; dodávka, montáž, doplňky, povrchová úprava</t>
  </si>
  <si>
    <t>specifikace dle výpisu vnitřních dveří DI05 : 3</t>
  </si>
  <si>
    <t>64090DI0503</t>
  </si>
  <si>
    <t>specifikace dle výpisu vnitřních dveří DI05 : 1</t>
  </si>
  <si>
    <t>64090DI0504</t>
  </si>
  <si>
    <t>Dveře dřevěné 800 x 2100 mm včetně dřevěné zárubně, kování a zámku, PO EW 60 DP1-S-C; dodávka, montáž, doplňky, povrchová úprava</t>
  </si>
  <si>
    <t>64090DI051a01</t>
  </si>
  <si>
    <t>specifikace dle výpisu vnitřních dveří DI05a : 7</t>
  </si>
  <si>
    <t>64090DI051a02</t>
  </si>
  <si>
    <t>Dveře dřevěné 800 x 2100 mm včetně dřevěné zárubně, kování a zámku, PO EW 45 DP1-S-C; dodávka, montáž, doplňky, povrchová úprava</t>
  </si>
  <si>
    <t>specifikace dle výpisu vnitřních dveří DI05a : 3</t>
  </si>
  <si>
    <t>64090DI051b</t>
  </si>
  <si>
    <t>Dveře dřevěné 800 x 2100 mm včetně dřevěné zárubně, kování a zámku, kruhové okno, dodávka, montáž, doplňky, povrchová úprava</t>
  </si>
  <si>
    <t>specifikace dle výpisu vnitřních dveří DI05b : 2</t>
  </si>
  <si>
    <t>64090DI06</t>
  </si>
  <si>
    <t>Dveře dřevěné 700 x 2100 mm včetně dřevěné zárubně, kování a zámku, dodávka, montáž, doplňky, povrchová úprava</t>
  </si>
  <si>
    <t>specifikace dle výpisu vnitřních dveří DI06 : 1</t>
  </si>
  <si>
    <t>64090DI07</t>
  </si>
  <si>
    <t>Dveře dřevěné 1800 x 2300 mm včetně dřevěné zárubně, kování a zámku, PO EW 30 DP3-S-C; dodávka, montáž, doplňky, povrchová úprava</t>
  </si>
  <si>
    <t>specifikace dle výpisu vnitřních dveří DI07 : 2</t>
  </si>
  <si>
    <t>64090DI08</t>
  </si>
  <si>
    <t>Dveře dřevěné 1100 x 2100 mm včetně dřevěné zárubně, kování a zámku, dodávka, montáž, doplňky, povrchová úprava</t>
  </si>
  <si>
    <t>specifikace dle výpisu vnitřních dveří DI07 : 1</t>
  </si>
  <si>
    <t>64090DI09</t>
  </si>
  <si>
    <t>Dveře dřevěné 900 x 2100 mm včetně dřevěné zárubně, kování a zámku, PO EW 30 DP3-S-C; dodávka, montáž, doplňky, povrchová úprava</t>
  </si>
  <si>
    <t>specifikace dle výpisu vnitřních dveří DI09 : 3</t>
  </si>
  <si>
    <t>64090DI10</t>
  </si>
  <si>
    <t>Dveře ocelové 900 x 2100 mm včetně ocelové zárubně s dřevěným obložením, kování a zámku, PO EW 30 DP3-S-C; dodávka, montáž, doplňky, povrchová úprava</t>
  </si>
  <si>
    <t>specifikace dle výpisu vnitřních dveří DI10 : 12</t>
  </si>
  <si>
    <t>64090DI11</t>
  </si>
  <si>
    <t>specifikace dle výpisu vnitřních dveří DI11 : 3</t>
  </si>
  <si>
    <t>64090DI11a</t>
  </si>
  <si>
    <t>specifikace dle výpisu vnitřních dveří DI11a : 1</t>
  </si>
  <si>
    <t>64090DI12</t>
  </si>
  <si>
    <t>specifikace dle výpisu vnitřních dveří DI12 : 6</t>
  </si>
  <si>
    <t>64090DI12a</t>
  </si>
  <si>
    <t>specifikace dle výpisu vnitřních dveří DI12a : 1</t>
  </si>
  <si>
    <t>64090DI13</t>
  </si>
  <si>
    <t>specifikace dle výpisu vnitřních dveří DI13 : 1</t>
  </si>
  <si>
    <t>64090DI14</t>
  </si>
  <si>
    <t>Dveře dřevěné 1600 x 2100 mm včetně dřevěné zárubně, kování a zámku, bezpečnostní sklo, dodávka, montáž, doplňky, povrchová úprava</t>
  </si>
  <si>
    <t>specifikace dle výpisu vnitřních dveří DI14 : 10</t>
  </si>
  <si>
    <t>64090DI15</t>
  </si>
  <si>
    <t>specifikace dle výpisu vnitřních dveří DI15 : 50</t>
  </si>
  <si>
    <t>64090O01</t>
  </si>
  <si>
    <t>Okno AL 1000 x 4760+150 mm, Uw=0,95 W/m2.K, kování, žaluzie, ostatní příslušenství dle specifikace, dodávka, montáž, komprimační páska</t>
  </si>
  <si>
    <t>specifikace dle výpisu okenní výpně O01 : 66</t>
  </si>
  <si>
    <t>64090O02</t>
  </si>
  <si>
    <t>Okno AL 1000 x 2600+150 mm, Uw=0,95 W/m2.K, kování, žaluzie, síť proti hmyzu, ostatní příslušenství dle specifikace, dodávka, montáž, komprimační páska</t>
  </si>
  <si>
    <t>specifikace dle výpisu okenní výpně O02 : 140</t>
  </si>
  <si>
    <t>64090O03</t>
  </si>
  <si>
    <t>Okno AL 3000 x 2600+150 mm posuvné, Uw=0,95 W/m2.K, kování, žaluzie, síť proti hmyzu, ostatní příslušenství dle specifikace, dodávka, montáž, komprimační páska</t>
  </si>
  <si>
    <t>specifikace dle výpisu okenní výpně O03 : 4</t>
  </si>
  <si>
    <t>64090SE01</t>
  </si>
  <si>
    <t>Atěna AL s dveřmi a nadsvětlíkem 5000 x 4760+150 mm, Uw=0,95 W/m2.K, zámek, kování, ostatní příslušenství dle specifikace, dodávka, montáž, komprimační páska</t>
  </si>
  <si>
    <t>specifikace dle výpisu venkovních prosklených stěn SE01 : 3</t>
  </si>
  <si>
    <t>64090SI01</t>
  </si>
  <si>
    <t>Atěna AL s dveřmi a nadsvětlíkem 5600 x 4610+150 mm, lamelové okno, zámek, kování, ostatní příslušenství dle specifikace, dodávka, montáž</t>
  </si>
  <si>
    <t>specifikace dle výpisu vnitřních prosklených stěn SI01 : 1</t>
  </si>
  <si>
    <t>64090SI02</t>
  </si>
  <si>
    <t>Atěna AL s dveřmi a nadsvětlíkem 5600 x 5060+150 mm, lamelové okno, zámek, kování, ostatní příslušenství dle specifikace, dodávka, montáž</t>
  </si>
  <si>
    <t>specifikace dle výpisu vnitřních prosklených stěn SI02 : 3</t>
  </si>
  <si>
    <t>64090SI03</t>
  </si>
  <si>
    <t>Atěna AL s dveřmi a nadsvětlíkem 5600 x 5060+150 mm, zámek, kování, ostatní příslušenství dle specifikace, dodávka, montáž</t>
  </si>
  <si>
    <t>specifikace dle výpisu vnitřních prosklených stěn SI03 : 3</t>
  </si>
  <si>
    <t>64090SI04</t>
  </si>
  <si>
    <t>Atěna AL s dveřmi a nadsvětlíkem 5600 x 4610+150 mm, zámek, kování, ostatní příslušenství dle specifikace, dodávka, montáž</t>
  </si>
  <si>
    <t>specifikace dle výpisu vnitřních prosklených stěn SI04 : 1</t>
  </si>
  <si>
    <t>64090SI04a</t>
  </si>
  <si>
    <t>Atěna AL s dveřmi a nadsvětlíkem 5300+300 x 4610+150 mm, zámek, kování, ostatní příslušenství dle specifikace, dodávka, montáž</t>
  </si>
  <si>
    <t>specifikace dle výpisu vnitřních prosklených stěn SI04a : 1</t>
  </si>
  <si>
    <t>64091001</t>
  </si>
  <si>
    <t>Požární roleta 6000/3000 mm včetně příslušenství, dodávka, montáž</t>
  </si>
  <si>
    <t>PO odolnost: EW 45 DP1-S-C</t>
  </si>
  <si>
    <t>Materiál: Tkanina ze skelných a antikorozních vláken</t>
  </si>
  <si>
    <t>Hmotnost tkaniny: 1 660 g/m2</t>
  </si>
  <si>
    <t>Barva: šedostříbrná</t>
  </si>
  <si>
    <t>Napájení: 230 V AC</t>
  </si>
  <si>
    <t>Pohon: 24 V DC, 230 V AC</t>
  </si>
  <si>
    <t>Rozměr vodící lišty: 120 x 60 mm</t>
  </si>
  <si>
    <t>Rozměr kastlíku: 300 x 300 mm, v podhledu</t>
  </si>
  <si>
    <t>Barva viditelnýc částí: RAL 9003</t>
  </si>
  <si>
    <t>viz TZ str.9 : 1</t>
  </si>
  <si>
    <t>914001125R00</t>
  </si>
  <si>
    <t xml:space="preserve">Osazení a montáž svislých dopravních značek značka, na sloupek,sloup, konzolu nebo objekt,  </t>
  </si>
  <si>
    <t>včetně sady na osazení DZ</t>
  </si>
  <si>
    <t>vč 02a : 7</t>
  </si>
  <si>
    <t>40444984.AR</t>
  </si>
  <si>
    <t>značka dopravní silniční svislá; upravující přednost P4; tvar trojúhelník; 700 mm; štít z pozink.plechu s dvoj.ohybem,retroref.folie I.tř.; záruka 7 let</t>
  </si>
  <si>
    <t>P4 : 1</t>
  </si>
  <si>
    <t>40445020.AR</t>
  </si>
  <si>
    <t>značka dopravní silniční svislá; zákazová B1-B34; tvar kruh; 500 mm; štít z pozink.plechu s dvoj.ohybem,retroref.folie I.tř.; záruka 7 let</t>
  </si>
  <si>
    <t>B16, B20a, B50 : 1+1+1</t>
  </si>
  <si>
    <t>40445029.AR</t>
  </si>
  <si>
    <t>značka dopravní silniční svislá; příkazová C1-C14; tvar kruh; 500 mm; štít z pozink.plechu s dvoj.ohybem,retroref.folie I.tř.; záruka 7 let</t>
  </si>
  <si>
    <t>C2e, C2b : 1+1</t>
  </si>
  <si>
    <t>40445044.AR</t>
  </si>
  <si>
    <t>značka dopravní silniční svislá; informativní provozní IP4b-IP7,IP10; tvar čtverec; 500 mm; štít z pozink.plechu s dvoj.ohybem,retroref.folie I.tř.; záruka 7 let</t>
  </si>
  <si>
    <t>IP4b : 1</t>
  </si>
  <si>
    <t>915791111R00</t>
  </si>
  <si>
    <t>Předznačení pro vodorovné značení pro dělící čáry, vodící proužky</t>
  </si>
  <si>
    <t>stříkané barvou nebo prováděné z nátěrových hmot</t>
  </si>
  <si>
    <t>vč 02a VDZ : 252,0</t>
  </si>
  <si>
    <t>915711111RT8</t>
  </si>
  <si>
    <t>Vodorovné značení krytů stříkané barvou, dělicích čar šířky 120 mm</t>
  </si>
  <si>
    <t>Odkaz na mn. položky pořadí 237 : 252,00000</t>
  </si>
  <si>
    <t>915791112R00</t>
  </si>
  <si>
    <t xml:space="preserve">Předznačení pro vodorovné značení pro stopčáry, zebry,stíny, šipky, nápisy, přechody </t>
  </si>
  <si>
    <t>vč 02a VDZ : 32,0</t>
  </si>
  <si>
    <t>915721111RT8</t>
  </si>
  <si>
    <t>Vodorovné značení krytů stříkané barvou, stopčar, zeber, stínů, šipek, nápisů, přechodů apod.</t>
  </si>
  <si>
    <t>Odkaz na mn. položky pořadí 239 : 32,00000</t>
  </si>
  <si>
    <t>915721111RT9</t>
  </si>
  <si>
    <t>Vodorovné dopravní značení - piktogram VZP</t>
  </si>
  <si>
    <t>vč 02a : 3</t>
  </si>
  <si>
    <t>931981011R01</t>
  </si>
  <si>
    <t>Těsnění prac.spár bentonit.páskou</t>
  </si>
  <si>
    <t>PD D12c vč 12 : 110</t>
  </si>
  <si>
    <t>931900001</t>
  </si>
  <si>
    <t>Distanční prvky betonových konstrukcí, ostatní doplňující konstrukce, bednění otvorů</t>
  </si>
  <si>
    <t>distanční prvky budou upřesněny výrobní dokumentací : 1</t>
  </si>
  <si>
    <t>943943221R00</t>
  </si>
  <si>
    <t>Montáž lešení prostorového lehkého bez podlah výšky do 10 m</t>
  </si>
  <si>
    <t>800-3</t>
  </si>
  <si>
    <t>pro zatížení podlahové plochy do 2 kPa (200 kg/m2),</t>
  </si>
  <si>
    <t>mč 123 : 315,28*6,0</t>
  </si>
  <si>
    <t>943943292R00</t>
  </si>
  <si>
    <t xml:space="preserve">Montáž lešení prostorového lehkého bez podlah příplatek  za každý další i započatý měsíc použití lešení pro zatížení podlahové plochy do 2 kPa (200 kg/m2) </t>
  </si>
  <si>
    <t>Odkaz na mn. položky pořadí 244 : 1891,68000</t>
  </si>
  <si>
    <t>943943821R00</t>
  </si>
  <si>
    <t>Demontáž lešení prostorového lehkého výšky do 10 m</t>
  </si>
  <si>
    <t>bez podlah pro zatížení podlahové plochy do 2 kPa (200 kg/m2),</t>
  </si>
  <si>
    <t>943955021R00</t>
  </si>
  <si>
    <t>Montáž lešeňové podlahy s příčníky nebo podélníky, výšky do 10 m</t>
  </si>
  <si>
    <t>mč 123 : 315,28</t>
  </si>
  <si>
    <t>943955198R00</t>
  </si>
  <si>
    <t xml:space="preserve">Montáž lešeňové podlahy Pronájem lešeňových podlážek za den použití </t>
  </si>
  <si>
    <t>pro prostorové lešení</t>
  </si>
  <si>
    <t>Odkaz na mn. položky pořadí 247 : 315,28000*30</t>
  </si>
  <si>
    <t>943955821R00</t>
  </si>
  <si>
    <t>Demontáž lešeňové podlahy s příčníky nebo podélníky, výšky do 10 m</t>
  </si>
  <si>
    <t>Odkaz na mn. položky pořadí 247 : 315,28000</t>
  </si>
  <si>
    <t>943943222R00</t>
  </si>
  <si>
    <t>Montáž lešení prostorového lehkého bez podlah výšky přes 10 do 22 m</t>
  </si>
  <si>
    <t>výtahová šachta : (1,6*2,25+0,85*2,25)*(15,96*2+22,86*2)</t>
  </si>
  <si>
    <t>943943291R00</t>
  </si>
  <si>
    <t>Montáž lešení prostorového lehkého bez podlah příplatek  za půdorysnou plochu do 6 m2</t>
  </si>
  <si>
    <t>Odkaz na mn. položky pořadí 250 : 427,99050</t>
  </si>
  <si>
    <t>943943822R00</t>
  </si>
  <si>
    <t>Demontáž lešení prostorového lehkého výšky přes 10 do 22 m</t>
  </si>
  <si>
    <t>943955141R00</t>
  </si>
  <si>
    <t xml:space="preserve">Montáž lešeňové podlahy ve světlíku nebo šachtě o půdorysné ploše do 6 m2 s příčníky nebo podélníky,  </t>
  </si>
  <si>
    <t>výtahová šachta : (1,6*2,25+0,85*2,25)*(6*2+9*2)</t>
  </si>
  <si>
    <t>Odkaz na mn. položky pořadí 254 : 165,37500*30</t>
  </si>
  <si>
    <t>943955841R00</t>
  </si>
  <si>
    <t xml:space="preserve">Demontáž lešeňové podlahy ve světlíku nebo šachtě o půdorysné ploše do 6 m2 s příčníky nebo podélníky,  </t>
  </si>
  <si>
    <t>Odkaz na mn. položky pořadí 254 : 165,37500</t>
  </si>
  <si>
    <t>941955002R00</t>
  </si>
  <si>
    <t>Lešení lehké pracovní pomocné pomocné, o výšce lešeňové podlahy přes 1,2 do 1,9 m</t>
  </si>
  <si>
    <t>1PP : 1470,0</t>
  </si>
  <si>
    <t>(3,6+6,66)*3+4,06+3,86</t>
  </si>
  <si>
    <t>(3,6+6,66)*3+4,25</t>
  </si>
  <si>
    <t>(3,6+6,66)*2</t>
  </si>
  <si>
    <t>941955004R00</t>
  </si>
  <si>
    <t>Lešení lehké pracovní pomocné pomocné, o výšce lešeňové podlahy přes 2,5 do 3,5 m</t>
  </si>
  <si>
    <t xml:space="preserve">podhledy 1NP mimo mč 123 : </t>
  </si>
  <si>
    <t>17,12+275,6+16,23+12,28+8,0+69,3+96,4+12,05+53,22+76,62+20,51+23,35+16,24+17,89+3,43+5,04+16,19+211,05</t>
  </si>
  <si>
    <t>2,26+2,16+2,64+31,69+33,51+4,35+6,2+1,79+4,17+13,74+12,25+3,22+2,69</t>
  </si>
  <si>
    <t>31,7+15,08</t>
  </si>
  <si>
    <t xml:space="preserve">podhledy 1NP ochoz : </t>
  </si>
  <si>
    <t>(47,0+42,4)*2*2,3+5,0*3,0</t>
  </si>
  <si>
    <t>941955101R00</t>
  </si>
  <si>
    <t>Lešení lehké pracovní pomocné ve schodišti, o výšce lešeňové podlahy do 1,5 m</t>
  </si>
  <si>
    <t>29,9*20</t>
  </si>
  <si>
    <t>941955102R00</t>
  </si>
  <si>
    <t>Lešení lehké pracovní pomocné ve schodišti, o výšce lešeňové podlahy přes 1,5 do 3,5 m</t>
  </si>
  <si>
    <t>29,9*4</t>
  </si>
  <si>
    <t>941941032R00</t>
  </si>
  <si>
    <t>Montáž lešení lehkého pracovního řadového s podlahami šířky od 0,80 do 1,00 m, výšky přes 10 do 30 m</t>
  </si>
  <si>
    <t>včetně kotvení</t>
  </si>
  <si>
    <t xml:space="preserve">fasáda : </t>
  </si>
  <si>
    <t>(49,0+49,0)*2*8,0</t>
  </si>
  <si>
    <t>(14,8+14,8)*2*8,5*2</t>
  </si>
  <si>
    <t>(14,8+14,8)*2*15,4*2</t>
  </si>
  <si>
    <t>941941192R00</t>
  </si>
  <si>
    <t>Montáž lešení lehkého pracovního řadového s podlahami příplatek za každý další i započatý měsíc použití lešení  šířky šířky od 0,80 do 1,00 m a výšky přes 10 do 30 m</t>
  </si>
  <si>
    <t>Odkaz na mn. položky pořadí 261 : 4397,76000*3</t>
  </si>
  <si>
    <t>941941832R00</t>
  </si>
  <si>
    <t>Demontáž lešení lehkého řadového s podlahami šířky od 0,8 do 1 m, výšky přes 10 do 30 m</t>
  </si>
  <si>
    <t>Odkaz na mn. položky pořadí 261 : 4397,76000</t>
  </si>
  <si>
    <t>944944011R00</t>
  </si>
  <si>
    <t xml:space="preserve">Montáž ochranné sítě z umělých vláken </t>
  </si>
  <si>
    <t>944944031R00</t>
  </si>
  <si>
    <t>Montáž ochranné sítě příplatek k ceně za každý další i započatý měsíc použití ochranných sítí  z umělých vláken</t>
  </si>
  <si>
    <t>Odkaz na mn. položky pořadí 264 : 4397,76000*3</t>
  </si>
  <si>
    <t>944944081R00</t>
  </si>
  <si>
    <t xml:space="preserve">Demontáž ochranné sítě z umělých vláken </t>
  </si>
  <si>
    <t>Odkaz na mn. položky pořadí 264 : 4397,76000</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</si>
  <si>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</si>
  <si>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</si>
  <si>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1PP : 42,8*42,8-1470,0</t>
  </si>
  <si>
    <t>2NP-5NP : 12,8*12,8*12+10,0*8</t>
  </si>
  <si>
    <t>pochůzí terasy : (4,0*11,44*4)*0,3</t>
  </si>
  <si>
    <t>952901114R00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</si>
  <si>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přes 4 m</t>
  </si>
  <si>
    <t>1NP : 47,0*47,0</t>
  </si>
  <si>
    <t>953946111R01</t>
  </si>
  <si>
    <t>Osazení ventilačních mřížek, včetně dodávky nerezové mřížky 100/200mm</t>
  </si>
  <si>
    <t>1PP pozn.3 : 2</t>
  </si>
  <si>
    <t>952901221R00</t>
  </si>
  <si>
    <t>Vyčištění budov a ostatních objektů průmyslových budov a objektů výrobních, skladovacích, garáží, dílen nebo hal apod. s nespalnou podlahou - zametení podlahy, umytí dlažeb nebo keramických podlah v přilehlých místnostech, chodbách a schodištích, umytí obkladů, schodů,vyčištění a umytí oken a dveří s rámy a zárubněmi, umytí a vyčištění jiných zasklených a natíraných ploch a zařizovacích předmětů před předáním do užívání jakékoliv výšky podlaží</t>
  </si>
  <si>
    <t>1PP garáže : 1470,0</t>
  </si>
  <si>
    <t>961054113R00</t>
  </si>
  <si>
    <t>Odbourání vrchní znehodnocené části výplně pilot průměr piloty přes 650 do 1250 mm</t>
  </si>
  <si>
    <t>betonových,</t>
  </si>
  <si>
    <t>64,0*0,2</t>
  </si>
  <si>
    <t>979081111R00</t>
  </si>
  <si>
    <t>Odvoz suti a vybouraných hmot na skládku do 1 km</t>
  </si>
  <si>
    <t>Včetně naložení na dopravní prostředek a složení na skládku, bez poplatku za skládku.</t>
  </si>
  <si>
    <t xml:space="preserve">271, : </t>
  </si>
  <si>
    <t>Součet: : 21,74720</t>
  </si>
  <si>
    <t>979081121R00</t>
  </si>
  <si>
    <t>Odvoz suti a vybouraných hmot na skládku příplatek za každý další 1 km</t>
  </si>
  <si>
    <t>Součet: : 413,19680</t>
  </si>
  <si>
    <t>979082111R00</t>
  </si>
  <si>
    <t>Vnitrostaveništní doprava suti a vybouraných hmot do 10 m</t>
  </si>
  <si>
    <t>979990103R00</t>
  </si>
  <si>
    <t>Poplatek za skládku za uložení, betonu,  , skupina 17 01 01 z Katalogu odpadů</t>
  </si>
  <si>
    <t>998012023R00</t>
  </si>
  <si>
    <t>Přesun hmot pro budovy s nosnou konstr. monolit. výšky přes 12 do 24 m</t>
  </si>
  <si>
    <t>přesun hmot pro budovy občanské výstavby (JKSO 801), budovy pro bydlení (JKSO 803) budovy pro výrobu a služby (JKSO 812) s nosnou svislou konstrukcí monolitickou betonovou tyčovou nebo plošnou</t>
  </si>
  <si>
    <t xml:space="preserve">13,14,16,17,18,19,20,21,22,23,24,25,26,27,28,29,30,31,32,33,35,36,37,39,40,41,43,45,46,47,48,49,50, : </t>
  </si>
  <si>
    <t xml:space="preserve">51,52,53,54,55,56,57,58,59,60,61,62,64,65,67,68,69,70,71,72,73,75,76,77,79,81,82,83,84,85,86,87,88, : </t>
  </si>
  <si>
    <t xml:space="preserve">89,90,92,94,96,97,98,100,102,104,105,106,107,108,111,112,113,114,115,116,117,118,119,120,121,123, : </t>
  </si>
  <si>
    <t xml:space="preserve">124,125,127,128,129,130,131,132,133,134,135,136,137,138,139,140,141,142,143,144,145,146,147,148,150, : </t>
  </si>
  <si>
    <t xml:space="preserve">151,152,153,154,155,156,157,158,159,160,161,163,164,165,166,167,168,169,171,172,174,177,178,179,180, : </t>
  </si>
  <si>
    <t xml:space="preserve">182,183,184,185,186,187,231,233,234,235,236,238,240,241,242,244,245,247,250,252,254,257,258,259,260, : </t>
  </si>
  <si>
    <t xml:space="preserve">261,262,265,267,268,269,270, : </t>
  </si>
  <si>
    <t>Součet: : 15420,46005</t>
  </si>
  <si>
    <t>711111001RZ1</t>
  </si>
  <si>
    <t>Provedení izolace proti zemní vlhkosti natěradly za studena na ploše vodorovné nátěrem penetračním, 1 x nátěr, včetně dodávky penetračního laku ALP, Penetrace asfaltová; funkce: zpevnění povrchu, adhezní můstek; ředidlo: organické</t>
  </si>
  <si>
    <t>800-711</t>
  </si>
  <si>
    <t>penetrační emulze</t>
  </si>
  <si>
    <t xml:space="preserve">skladba podlah 07 : </t>
  </si>
  <si>
    <t>(47,0+42,4)*2*2,3+5,4*3,2</t>
  </si>
  <si>
    <t>711141559RY1</t>
  </si>
  <si>
    <t>Provedení izolace proti zemní vlhkosti pásy přitavením vodorovná, 1 vrstva, s dodávkou izolačního pásu se skleněnou nebo polyesterovou vložkou, s minerálním posypem, Pás hydroizolační asfaltový tl. = 4,0 mm; funkce: protiradonová, parobrzdná; asfalt: modifikovaný; nosná vložka: PES rohož; horní strana: minerální...</t>
  </si>
  <si>
    <t>Provedení očištění povrchu a natavení jedné vrstvy modifikovaného asfaltového pásu včetně dodávky materiálů.</t>
  </si>
  <si>
    <t>Odkaz na mn. položky pořadí 277 : 428,52000</t>
  </si>
  <si>
    <t>711112001RZ1</t>
  </si>
  <si>
    <t>Provedení izolace proti zemní vlhkosti natěradly za studena na ploše svislé, včetně pomocného lešení o výšce podlahy do 1900 mm a pro zatížení do 1,5 kPa. nátěrem penetračním, 1x nátěr, včetně dodávky penetračního laku ALP, Penetrace asfaltová; funkce: zpevnění povrchu, adhezní můstek; ředidlo: organické</t>
  </si>
  <si>
    <t xml:space="preserve">skladba k terénu zateplená 08 : </t>
  </si>
  <si>
    <t>PJ : 103,88</t>
  </si>
  <si>
    <t>PS : 42,4</t>
  </si>
  <si>
    <t>PZ : 125,08</t>
  </si>
  <si>
    <t>PV : 42,4</t>
  </si>
  <si>
    <t>711142559RY1</t>
  </si>
  <si>
    <t>Provedení izolace proti zemní vlhkosti pásy přitavením svislá, 1 vrstva, s dodávkou izolačního pásu se skleněnou nebo polyesterovou vložkou, s minerálním posypem, Pás hydroizolační asfaltový tl. = 4,0 mm; funkce: protiradonová, parobrzdná; asfalt: modifikovaný; nosná vložka: PES rohož; horní strana: minerální...</t>
  </si>
  <si>
    <t>Odkaz na mn. položky pořadí 279 : 313,76000</t>
  </si>
  <si>
    <t>711191171RT2</t>
  </si>
  <si>
    <t>Provedení izolace proti zemní vlhkosti ostatní vodorovné uložení, podkladní textilie, 300 g/m2</t>
  </si>
  <si>
    <t>vodorovná hydroizolace : 42,4*42,4-6,3*6,3*4</t>
  </si>
  <si>
    <t>711171559RU2</t>
  </si>
  <si>
    <t>Provedení izolace proti zemní vlhkosti termoplasty vodorovné, volně položené, fólie z PVC, tloušťky 1,5 mm, Fólie hladká hydroizolační tl. = 1,50 mm; funkce: protiradonová; materiál: PVC-P</t>
  </si>
  <si>
    <t>Odkaz na mn. položky pořadí 281 : 1639,00000</t>
  </si>
  <si>
    <t>711191271RT2</t>
  </si>
  <si>
    <t>Provedení izolace proti zemní vlhkosti ostatní svislé uložení, podkladní textilie, 300 g/m2</t>
  </si>
  <si>
    <t>vytažení izolace : 100,0</t>
  </si>
  <si>
    <t>711172559RU2</t>
  </si>
  <si>
    <t>Provedení izolace proti zemní vlhkosti termoplasty svislé, volně položené, fólie z PVC, tloušťky 1,5 mm, Fólie hladká hydroizolační tl. = 1,50 mm; funkce: protiradonová; materiál: PVC-P</t>
  </si>
  <si>
    <t>Odkaz na mn. položky pořadí 283 : 100,00000</t>
  </si>
  <si>
    <t>711823121RT3</t>
  </si>
  <si>
    <t>Ochrana konstrukcí nopovou fólií svisle, výška nopu 8 mm, včetně dodávky fólie</t>
  </si>
  <si>
    <t xml:space="preserve">skladba k terénu zateplená : </t>
  </si>
  <si>
    <t>PJ : 104,86</t>
  </si>
  <si>
    <t>PZ : 126,26</t>
  </si>
  <si>
    <t>711820009</t>
  </si>
  <si>
    <t>Obložení stěn, z desek na sraz, včetně dodávky desky dřevoštěpkové tl. 12 mm</t>
  </si>
  <si>
    <t xml:space="preserve">ochrana drenážní vrstvy : </t>
  </si>
  <si>
    <t>Odkaz na mn. položky pořadí 285 : 316,72000</t>
  </si>
  <si>
    <t>711823129RT2</t>
  </si>
  <si>
    <t>Ochrana konstrukcí nopovou fólií ukončovací lišta,  , včetně dodávky lišty</t>
  </si>
  <si>
    <t>skladba k terénu zateplená 08 : 171,2</t>
  </si>
  <si>
    <t>711212000R00</t>
  </si>
  <si>
    <t>Izolace proti vodě nátěr podkladní pod hydroizolační stěrky</t>
  </si>
  <si>
    <t>Odkaz na mn. položky pořadí 289 : 1260,24000</t>
  </si>
  <si>
    <t>711212114R00</t>
  </si>
  <si>
    <t>Izolace proti vodě nátěr hydroizolační proti vlhkosti</t>
  </si>
  <si>
    <t xml:space="preserve">vodorovná izolace : </t>
  </si>
  <si>
    <t xml:space="preserve">skladba podlah 02 : </t>
  </si>
  <si>
    <t xml:space="preserve">svislá izolace sprchové kouty : </t>
  </si>
  <si>
    <t>119, 141, : (1,0*2,1*2)*2</t>
  </si>
  <si>
    <t>204, 212, 220, 304, 312, 320, 404, 412, 504, 512 : ((1,36+0,9*2)*2,1)*10</t>
  </si>
  <si>
    <t>208, 216, 224, 308, 316, 324, 408, 416, 508, 513 : (1,0*2,1)*10</t>
  </si>
  <si>
    <t>711212601R00</t>
  </si>
  <si>
    <t>Izolace proti vodě doplňky  těsnicí pás š.120 mm do spoje podlaha-stěna</t>
  </si>
  <si>
    <t>skladba podlah PD01, PD02 1NP-5NP : 446,05</t>
  </si>
  <si>
    <t>711212602R00</t>
  </si>
  <si>
    <t>Izolace proti vodě doplňky  těsnicí roh do spoje podlaha stěna</t>
  </si>
  <si>
    <t>skladba podlah PD01, PD02 1NP-5NP : 338</t>
  </si>
  <si>
    <t>711212611R00</t>
  </si>
  <si>
    <t>Izolace proti vodě doplňky  těsnicí pás šířky 120 mm do svislých koutů</t>
  </si>
  <si>
    <t>119, 141, : 2,1*2</t>
  </si>
  <si>
    <t>204, 212, 220, 304, 312, 320, 404, 412, 504, 512 : 2,1*2*10</t>
  </si>
  <si>
    <t>711141109</t>
  </si>
  <si>
    <t>Systémová izolace balkónů a teras</t>
  </si>
  <si>
    <t xml:space="preserve">m2    </t>
  </si>
  <si>
    <t>kontaktní stěrka pro izolace rohožemi (nátěr na bázi akrylátové disperze)</t>
  </si>
  <si>
    <t>izolace vodotěsná pásy (kontaktní izolace z polyethylenu do lepidla)</t>
  </si>
  <si>
    <t>fólie izolační zemní separační, drenážní; tloušťka 4,00 mm; výška nopů 4,0 mm; PE; kašírování PP filtrační tkanina (drenážní rohož do lepidla)</t>
  </si>
  <si>
    <t>doplňující prvky systémové izolace ( spoje, napojení na sokl, ukončení u okapu, ostatní doplňky)</t>
  </si>
  <si>
    <t xml:space="preserve">přístupové schodiště vč 16 dle TZ skladba 07 : </t>
  </si>
  <si>
    <t>5,5*22*(0,31+0,1577)+5,5*1,9</t>
  </si>
  <si>
    <t>5,5*18*(0,31+0,1577)+5,5*3,12</t>
  </si>
  <si>
    <t xml:space="preserve">rampa venkovní scény vč 17 dle TZ skladba 07 : </t>
  </si>
  <si>
    <t>2,75*9*(0,3+0,16)+2,75*6,5+2,75*13,8</t>
  </si>
  <si>
    <t xml:space="preserve">skladba podlah 13 : </t>
  </si>
  <si>
    <t>10,0*8</t>
  </si>
  <si>
    <t>711823111RT3</t>
  </si>
  <si>
    <t>Položení nopové fólie vodorovně, včetně dodávky drenážní a hydroakumulační folie vegetačních střech tl. 63 mm</t>
  </si>
  <si>
    <t>včetně dodávky těsnicí pásky</t>
  </si>
  <si>
    <t>998711203R00</t>
  </si>
  <si>
    <t>Přesun hmot pro izolace proti vodě svisle do 60 m</t>
  </si>
  <si>
    <t>50 m vodorovně měřeno od těžiště půdorysné plochy skládky do těžiště půdorysné plochy objektu</t>
  </si>
  <si>
    <t>712311106RT3</t>
  </si>
  <si>
    <t>Povlakové krytiny střech do 10° za studena asfaltovou penetrační suspenzí, včetně dodávky emulze, Penetrace asfaltová; funkce: adhezní můstek; ředidlo: voda (disperzní)</t>
  </si>
  <si>
    <t>skladba střechy 01 : 13,4*11,8+13,4*11,9+17,6*11,9+9,2*11,8</t>
  </si>
  <si>
    <t>skladba střechy 02 : 4,2*11,8+4,2*11,9+4,2*11,8+4,2*11,8</t>
  </si>
  <si>
    <t>skladba střechy 03 : (11,8*11,8-2,85*2,65)*4</t>
  </si>
  <si>
    <t>skladba střechy 04 : (18,0*18,25-1,8*2,3*4)*1,8</t>
  </si>
  <si>
    <t>skladba střechy 05 : (2,85*2,65)*4</t>
  </si>
  <si>
    <t>skladba střechy 06 : (47,0+42,4)*2*2,3</t>
  </si>
  <si>
    <t>712341659RZ5</t>
  </si>
  <si>
    <t>Povlakové krytiny střech do 10° pásy přitavením bodově, 1 vrstva, včetně dodávky pásu izolačního z oxidovaného asfaltu natavitelného; nosná vložka skelná tkanina, Pás hydroizolační asfaltový tl. = 4,0 mm; funkce: protiradonová, parobrzdná; asfalt: oxidovaný; nosná vložka: skelná tkanina; horní strana: minerál...</t>
  </si>
  <si>
    <t>712399095RT3</t>
  </si>
  <si>
    <t>Povlakové krytiny střech do 10° ostatní příplatek k ceně za plochu jednotlivě přes 5 do 10 m2, natěradly</t>
  </si>
  <si>
    <t>712399097RT3</t>
  </si>
  <si>
    <t>Povlakové krytiny střech do 10° ostatní příplatek k ceně za plochu jednotlivě přes 5 do 10 m2, NAIP, pryžemi, termoplasty</t>
  </si>
  <si>
    <t>712371801RZ6</t>
  </si>
  <si>
    <t>Provedení povlakové krytiny střech do 10°, fólií PVC, 1 vrstva - včetně dodávky fólie tl. 1,8 mm</t>
  </si>
  <si>
    <t>skladba střechy 02 : 4,0*11,44+4,0*11,54+4,0*11,44+4,0*11,44</t>
  </si>
  <si>
    <t>skladba střechy 03 : (11,64*11,64-2,85*2,65)*4</t>
  </si>
  <si>
    <t>skladba střechy 06 (pod kačírek) : (46,4+42,8)*2*1,8</t>
  </si>
  <si>
    <t>712391171RZ1</t>
  </si>
  <si>
    <t>Provedení povlakové krytiny střech do 10°, podkladní textilií, 1 vrstva - včetně dodávky textilie 120g/m2</t>
  </si>
  <si>
    <t>skladba střechy 04 : 18,4*18,65-1,8*2,3*4</t>
  </si>
  <si>
    <t>skladba střechy 05 : (3,25*3,05)*4</t>
  </si>
  <si>
    <t>skladba střechy 06 : (47,0+42,8)*2*2,1+46,4*0,3*4+42,8*0,3*4</t>
  </si>
  <si>
    <t>712391171RZ2</t>
  </si>
  <si>
    <t>Provedení povlakové krytiny střech do 10°, podkladní textilií, 1 vrstva - včetně dodávky textilie 300g/m2</t>
  </si>
  <si>
    <t>skladba střechy věže - stěna atiky : (11,64*4*(0,715+0,58))*4</t>
  </si>
  <si>
    <t>712391172RZ6</t>
  </si>
  <si>
    <t>Provedení povlakové krytiny střech do 10°, ochranná textilií, 1 vrstva - včetně dodávky textilie 500g/m2</t>
  </si>
  <si>
    <t>skladba střechy 06 (pod kačírek) : (46,4+42,8)*2*1,9</t>
  </si>
  <si>
    <t>712351111RT6</t>
  </si>
  <si>
    <t>Provedení povlakové krytiny střech do 10°, samolepicími asfaltovými pásy, včetně dodávky asfaltového pásu 0,45 mm</t>
  </si>
  <si>
    <t>skladba střechy 04 : 19,0*19,25</t>
  </si>
  <si>
    <t>712373111RV5</t>
  </si>
  <si>
    <t>Provedení povlakové krytiny střech do 10°, fólií kotvenou do betonového podkladu, včetně kotvení, pro tloušťku tepelné izolace do 400 mm, včetně dodávky fólie tl. 1,8mm</t>
  </si>
  <si>
    <t>včetně ukotvení k podkladu hmoždinkami, svaření všech spojů a překrytí kotev fólií.</t>
  </si>
  <si>
    <t>712379000</t>
  </si>
  <si>
    <t>Natavení dekoračního profilu pro imitaci stojaté drážky á 600 mm, včetně dodávky PVC profilu</t>
  </si>
  <si>
    <t>včetně dodávky tvarovky</t>
  </si>
  <si>
    <t>712373121RU4</t>
  </si>
  <si>
    <t>Provedení povlakové krytiny střech do 10°, fólií kotvená do profil. plechu, včetně kotvení, pro tloušťku tepelné izolace do 300 mm, včetně dodávky fólie tl. 1,8 mm</t>
  </si>
  <si>
    <t>712871801RZ6</t>
  </si>
  <si>
    <t>Provedení povlakové krytiny střech, samostatné vytažení povlaku, fólie , položená volně, 1 vrstva - včetně dodávky fólie tl. 1,8 mm</t>
  </si>
  <si>
    <t>včetně zálivky spojů z tekutého PVC</t>
  </si>
  <si>
    <t>střechy věže : 241,18</t>
  </si>
  <si>
    <t>střechy nad 1NP : 190,40</t>
  </si>
  <si>
    <t>skladba střechy 06 (mimo kačírek) : 47,0*0,6*4+42,8*0,3*4</t>
  </si>
  <si>
    <t>712378002R00</t>
  </si>
  <si>
    <t>Doplňkové konstrukce k povlakovým krytinám z fólií atiková okapnice, RŠ 200 mm, z pozinkovaného plechu s povrchovou úpravou PVC</t>
  </si>
  <si>
    <t>včetně dodávek výrobků</t>
  </si>
  <si>
    <t>Úprava délky a připevnění okapnice natloukacími hmoždinkami včetně dodávky okapnice.</t>
  </si>
  <si>
    <t>odkaz K03 : 82,0</t>
  </si>
  <si>
    <t>712378003R00</t>
  </si>
  <si>
    <t>Doplňkové konstrukce k povlakovým krytinám z fólií atiková okapnice, RŠ 250 mm, z pozinkovaného plechu s povrchovou úpravou PVC</t>
  </si>
  <si>
    <t>odkaz K01 : 653,8</t>
  </si>
  <si>
    <t>712378003R01</t>
  </si>
  <si>
    <t>Doplňkové konstrukce k povlakovým krytinám z fólií Krycí lišta závětrné lišty z pozinkovaného plechu s povrchovou úpravou PVC rš 115 mm</t>
  </si>
  <si>
    <t>odkaz K02 : 653,8</t>
  </si>
  <si>
    <t>712378005R00</t>
  </si>
  <si>
    <t>Doplňkové konstrukce k povlakovým krytinám z fólií stěnová lišta vyhnutá, RŠ 70 mm, z pozinkovaného plechu s povrchovou úpravou PVC</t>
  </si>
  <si>
    <t>Úprava délky a připevnění stěnové lišty natloukacími hmoždinkami včetně dodávky lišty.</t>
  </si>
  <si>
    <t>odkaz K06 : 352,2</t>
  </si>
  <si>
    <t>712378005R01</t>
  </si>
  <si>
    <t>Doplňkové konstrukce k povlakovým krytinám z fólií Lišta na hřeben z pozinkovaného plechu s povrchovou úpravou PVC rš 70 mm</t>
  </si>
  <si>
    <t>odkaz K09 : 18,6</t>
  </si>
  <si>
    <t>712378006R00</t>
  </si>
  <si>
    <t>Doplňkové konstrukce k povlakovým krytinám z fólií rohová lišta vnější, RŠ 100 mm, z pozinkovaného plechu s povrchovou úpravou PVC</t>
  </si>
  <si>
    <t>Úprava délky a připevnění rohové lišty natloukacími hmoždinkami včetně dodávky lišty.</t>
  </si>
  <si>
    <t>odkaz K04 : 236,6</t>
  </si>
  <si>
    <t>712378007R00</t>
  </si>
  <si>
    <t>Doplňkové konstrukce k povlakovým krytinám z fólií rohová lišta vnitřní, RŠ 100 mm, z pozinkovaného plechu s povrchovou úpravou PVC</t>
  </si>
  <si>
    <t>odkaz K05 : 657,6</t>
  </si>
  <si>
    <t>998712203R00</t>
  </si>
  <si>
    <t>Přesun hmot pro povlakové krytiny v objektech výšky přes 12 do 24 m</t>
  </si>
  <si>
    <t>50 m vodorovně</t>
  </si>
  <si>
    <t>713121111R00</t>
  </si>
  <si>
    <t>Montáž tepelné izolace podlah  jednovrstvá, bez dodávky materiálu</t>
  </si>
  <si>
    <t>800-713</t>
  </si>
  <si>
    <t>skladba podlah 02 : 102,6</t>
  </si>
  <si>
    <t>skladba podlah 03 : (46,44+15,96+1,99+5,52+17,48)*10</t>
  </si>
  <si>
    <t>skladba podlah 04 : 275,6+16,23+12,28+8,0+69,3+26,27+7,71+3,9+6,22+12,83+14,6*2+67,6+5,8+15,92+3,44</t>
  </si>
  <si>
    <t>713121121R00</t>
  </si>
  <si>
    <t>Montáž tepelné izolace podlah  dvouvrstvá, bez dodávky materiálu</t>
  </si>
  <si>
    <t>skladba podlah 01 : 1061,88</t>
  </si>
  <si>
    <t>skladba podlah 05 : 461,31</t>
  </si>
  <si>
    <t>713191100RT10</t>
  </si>
  <si>
    <t>Položení separační fólie, včetně dodávky PE fólie tl. 0,2mm</t>
  </si>
  <si>
    <t>skladba podlah 05 : 53,22+315,28+76,62+16,19</t>
  </si>
  <si>
    <t>28375635R</t>
  </si>
  <si>
    <t>Výrobek izolační pro budovy z pěnového polystyrenu (EPS) tvar: deska; typ: T; tloušťka d = 40,0 mm; lambda = 0,044 W/(m.K); Lw = 28 dB; RtF: E</t>
  </si>
  <si>
    <t>skladba podlah 01 : 1061,88*1,02</t>
  </si>
  <si>
    <t>skladba podlah 02 : 102,6*1,02</t>
  </si>
  <si>
    <t>skladba podlah 03 : 873,9*1,02</t>
  </si>
  <si>
    <t>skladba podlah 05 : 461,31*1,02</t>
  </si>
  <si>
    <t>28375639R</t>
  </si>
  <si>
    <t>Výrobek izolační pro budovy z pěnového polystyrenu (EPS) tvar: deska; typ: T; tloušťka d = 90,0 mm, lambda = 0,044 W/(m.K); Lw = 28 dB; RtF: E</t>
  </si>
  <si>
    <t>skladba podlah 04 : 560,3*1,02</t>
  </si>
  <si>
    <t>28375768.AR</t>
  </si>
  <si>
    <t>Výrobek izolační pro budovy z pěnového polystyrenu (EPS) tvar: deska; OH = 25 kg/m3; lambda = 0,035 W/(m.K); pevnost v tlaku CS 150 kPa; RtF: E</t>
  </si>
  <si>
    <t>skladba podlah 10 : (34,75-2,85*2,65-2,5)*4*0,16*1,02</t>
  </si>
  <si>
    <t>skladba podlah 11 : (53,25+10,6+17,92+34,2+5,56)*0,14*1,02</t>
  </si>
  <si>
    <t>skladba podlah 01 : 1061,88*0,04*1,02</t>
  </si>
  <si>
    <t>skladba podlah 05 : 461,31*0,04*1,02</t>
  </si>
  <si>
    <t>713121211RT2</t>
  </si>
  <si>
    <t>Izolace podlah tepelná lepená, tloušťky 60 mm, jednovrstvá</t>
  </si>
  <si>
    <t>713131131RT2</t>
  </si>
  <si>
    <t>Montáž tepelné izolace stěn lepením</t>
  </si>
  <si>
    <t>Nařezání izolačních desek na požadovaný rozměr, nanesení lepicího tmelu, osazení desek.</t>
  </si>
  <si>
    <t>1PP základové konstrukce pod úr. terénu : 27,2*0,8+27,2*0,2+70,0*1,0</t>
  </si>
  <si>
    <t>28376426.AR</t>
  </si>
  <si>
    <t>Výrobek izolační pro budovy z extrudovaného polystyrenu (XPS) tvar: deska; tloušťka d = 100,0 mm; lambda = 0,036 W/(m.K); pevnost v tlaku CS 300 kPa; RtF: E</t>
  </si>
  <si>
    <t>1PP základové konstrukce pod úr. terénu : 27,2*0,8*1,02</t>
  </si>
  <si>
    <t>283764293R</t>
  </si>
  <si>
    <t>Výrobek izolační pro budovy z extrudovaného polystyrenu (XPS) tvar: deska; tloušťka d = 200,0 mm; lambda = 0,035 W/(m.K); pevnost v tlaku CS 300 kPa; RtF: E</t>
  </si>
  <si>
    <t>1PP základové konstrukce pod úr. terénu : (27,2*0,2+70,0*1,0)*1,02</t>
  </si>
  <si>
    <t>713131131R00</t>
  </si>
  <si>
    <t>střechy věže tl. 80mm : 207,68</t>
  </si>
  <si>
    <t>střechy nad 1NP tl. 200mm : 169,28</t>
  </si>
  <si>
    <t>spodní okaj PIR panelu tl. 160mm : 51,63</t>
  </si>
  <si>
    <t>střechy věže : 207,68*0,08*1,05</t>
  </si>
  <si>
    <t>střechy nad 1NP tl. 200 mm : 169,28*0,2*1,05</t>
  </si>
  <si>
    <t>spodní okaj PIR panelu tl. 160mm : 51,63*0,16*1,05</t>
  </si>
  <si>
    <t xml:space="preserve">1NP poznámka 6 schodiště : </t>
  </si>
  <si>
    <t>63141421R</t>
  </si>
  <si>
    <t>Výrobek izolační pro budovy z minerální vlny (MW) tvar: deska; tloušťka d = 50,0 mm; vlákna: příčná; OH = 145 kg/m3; lambda = 0,040 W/(m.K); pevnost v tlaku CS 40 kPa; RtF: A1</t>
  </si>
  <si>
    <t>Odkaz na mn. položky pořadí 329 : 680,49000*1,05</t>
  </si>
  <si>
    <t>713141131R00</t>
  </si>
  <si>
    <t>Montáž tepelné izolace plochých střech lepená plnoplošně za studena, jednovrstvé</t>
  </si>
  <si>
    <t>skladba střechy 01 1 vrstva : 13,2*11,44+13,2*11,54+17,2*11,54+9,2*11,44</t>
  </si>
  <si>
    <t>skladba střechy 02 1 vrstva : 4,0*11,44+4,0*11,54+4,0*11,44+4,0*11,44</t>
  </si>
  <si>
    <t>skladba střechy 03 2 vrstvy : ((11,64*11,64-2,85*2,65)*4)*2</t>
  </si>
  <si>
    <t>skladba střechy 05 2 vrstvy : ((2,85*2,65)*4)*2</t>
  </si>
  <si>
    <t>skladba střechy 06 1 vrstva : (47,0+42,4)*2*2,3</t>
  </si>
  <si>
    <t>713141151R00</t>
  </si>
  <si>
    <t>Montáž tepelné izolace plochých střech kladená na sucho, jednovrstvá</t>
  </si>
  <si>
    <t>skladba střechy 04 (2 x 2 vrstvy) : (18,0*18,25-1,8*2,3*4)*4</t>
  </si>
  <si>
    <t>skladba střechy 01 : (13,2*11,44+13,2*11,54+17,2*11,54+9,2*11,44)*0,3*1,05</t>
  </si>
  <si>
    <t>skladba střechy 02 : (4,0*11,44+4,0*11,54+4,0*11,44+4,0*11,44)*0,03*1,05</t>
  </si>
  <si>
    <t>skladba střechy 03 : (11,64*11,64-2,85*2,65)*4*0,3*1,05</t>
  </si>
  <si>
    <t>skladba střechy 04 2 x 120 mm : (18,0*18,25-1,8*2,3*4)*2*0,12*1,05</t>
  </si>
  <si>
    <t>skladba střechy 05 : ((2,85*2,65)*4)*0,16*1,05</t>
  </si>
  <si>
    <t>skladba střechy 06 : (47,0+42,4)*2*2,3*0,12*1,05</t>
  </si>
  <si>
    <t>28375972R</t>
  </si>
  <si>
    <t>Výrobek izolační pro budovy z pěnového polystyrenu (EPS) tvar: spádová deska; označení: S; OH = 25 kg/m3; lambda = 0,035 W/(m.K); pevnost v tlaku CS 150 kPa; RtF: E</t>
  </si>
  <si>
    <t>skladba střechy 01 : (13,2*11,44+13,2*11,54+17,2*11,54+9,2*11,44)*0,08*1,05</t>
  </si>
  <si>
    <t>skladba střechy 02 : (4,0*11,44+4,0*11,54+4,0*11,44+4,0*11,44)*0,08*1,05</t>
  </si>
  <si>
    <t>skladba střechy 03 : (11,64*11,64-2,85*2,65)*4*0,08*1,05</t>
  </si>
  <si>
    <t>skladba střechy 05 : ((2,85*2,65)*4)*0,07*1,05</t>
  </si>
  <si>
    <t>skladba střechy 06 : (47,0+42,4)*2*2,3*0,105*1,05</t>
  </si>
  <si>
    <t>63141262R1</t>
  </si>
  <si>
    <t>Výrobek izolační pro budovy z minerální vlny (MW) tvar: deska; tloušťka d = 30,0 mm</t>
  </si>
  <si>
    <t>skladba střechy 04 2 x 30 mm : (18,0*18,25-1,8*2,3*4)*2*1,05</t>
  </si>
  <si>
    <t>998713203R00</t>
  </si>
  <si>
    <t>Přesun hmot pro izolace tepelné v objektech výšky do 24 m</t>
  </si>
  <si>
    <t>764819213R00</t>
  </si>
  <si>
    <t>Odpadní trouby kruhové, průměr 120 mm, z lakovaného pozinkovaného plechu,  , dodávka a montáž</t>
  </si>
  <si>
    <t>800-764</t>
  </si>
  <si>
    <t>včetně kolena, objímky, spojovacího materiálu a zednické výpomoci.</t>
  </si>
  <si>
    <t>odkaz K08 : 8,0</t>
  </si>
  <si>
    <t>764815212R00</t>
  </si>
  <si>
    <t>Žlaby podokapní půlkruhové, z lakovaného pozinkovaného plechu, rš 330 mm, dodávka a montáž</t>
  </si>
  <si>
    <t>včetně háků, čel, rohů, rovných hrdel a dilatací</t>
  </si>
  <si>
    <t>včetně háku, čela a spojky.</t>
  </si>
  <si>
    <t>odkaz K08 : 35,0</t>
  </si>
  <si>
    <t>764815810R00</t>
  </si>
  <si>
    <t>Ostatní prvky ke žlabům a odpadním troubám kotlík žlabový oválného tvaru o rozměru 310/100 mm, z lakovaného pozinkovaného plechu,  , dodávka a montáž</t>
  </si>
  <si>
    <t>odkaz K08 : 4</t>
  </si>
  <si>
    <t>764812330R00</t>
  </si>
  <si>
    <t xml:space="preserve">Oplechování  okapů střech z živičné krytiny, z lakovaného pozinkovaného plechu, rš 330 mm, dodávka a montáž </t>
  </si>
  <si>
    <t>včetně zhotovení rohů, spojů a dilatací</t>
  </si>
  <si>
    <t>detail okapu zastřešení sálu : 36,0</t>
  </si>
  <si>
    <t>764815103R00</t>
  </si>
  <si>
    <t>Žlaby podokapní čtyřhranné, z lakovaného pozinkovaného plechu, rš 330 mm, dodávka a montáž</t>
  </si>
  <si>
    <t>764371321R01</t>
  </si>
  <si>
    <t>Profil okapní balkonová lišta nerez včetně rohových tvarovek</t>
  </si>
  <si>
    <t>včetně spojky profilů, překrývací pásky a pružné pásky.</t>
  </si>
  <si>
    <t>764815810R01</t>
  </si>
  <si>
    <t>Košík pro zachycení listí do okapového svodu</t>
  </si>
  <si>
    <t>764816125R01</t>
  </si>
  <si>
    <t>Oplechování parapetů včetně rohů, z lakovaného pozinkovaného plechu, rš 250 mm, dodávka a montáž</t>
  </si>
  <si>
    <t>plech tl 0,6mm lakovaný z obou povrchů, včetně příponek a kotevního materiálu</t>
  </si>
  <si>
    <t>odkaz K07 : 144,0</t>
  </si>
  <si>
    <t>764817175R01</t>
  </si>
  <si>
    <t>Oplechování zdí (atik), z lakovaného pozinkovaného plechu, rš 950 mm, dodávka a montáž</t>
  </si>
  <si>
    <t>odkaz K11 : 68,8</t>
  </si>
  <si>
    <t>7649001K10</t>
  </si>
  <si>
    <t>Kačírková lišta nerez v. 150 mm, dodávka, montáž, spojovací a kotevní materiál</t>
  </si>
  <si>
    <t>odkaz K10 : 189,6</t>
  </si>
  <si>
    <t>998764203R00</t>
  </si>
  <si>
    <t>Přesun hmot pro konstrukce klempířské v objektech výšky do 24 m</t>
  </si>
  <si>
    <t>76690T01</t>
  </si>
  <si>
    <t>Osazení parapet.desek materiál DTD povrch laminátová fólie, tl 19mm s nosem 38mm, včetně dodávky parapetní desky š. 130mm</t>
  </si>
  <si>
    <t>specifikace dle výpisu truhlářských výrobků T01 : 50,0</t>
  </si>
  <si>
    <t>76690T02</t>
  </si>
  <si>
    <t>Dělící sanitární stěna s dveřmi 6000+4x1900/2200mm, oboustranně laminovaná DTD tl. 32mm, dveřní kování, nerezové lemovací profily; ostatní příslušenství dle specifikace, dodávka, montáž</t>
  </si>
  <si>
    <t>specifikace dle výpisu truhlářských výrobků T02 : 2</t>
  </si>
  <si>
    <t>76690T03</t>
  </si>
  <si>
    <t>Dělící sanitární stěna s dveřmi 3600+3x1550/2200mm, oboustranně laminovaná DTD tl. 32mm, dveřní kování, nerezové lemovací profily; ostatní příslušenství dle specifikace, dodávka, montáž</t>
  </si>
  <si>
    <t>specifikace dle výpisu truhlářských výrobků T03 : 1</t>
  </si>
  <si>
    <t>76690T04</t>
  </si>
  <si>
    <t>Dělící sanitární stěna s dveřmi 1820+2x1550/2200mm, oboustranně laminovaná DTD tl. 32mm, dveřní kování, nerezové lemovací profily; ostatní příslušenství dle specifikace, dodávka, montáž</t>
  </si>
  <si>
    <t>specifikace dle výpisu truhlářských výrobků T04 : 1</t>
  </si>
  <si>
    <t>76690T05</t>
  </si>
  <si>
    <t>Stropní schody 800 x 1400 mm pro výšku 2800 mm, horní a spodní poklop, teleskopické madlo, ostatní příslušenství dle specifikace, dodávka, montáž</t>
  </si>
  <si>
    <t>specifikace dle výpisu truhlářských výrobků T05 : 4</t>
  </si>
  <si>
    <t>76690T06</t>
  </si>
  <si>
    <t>Stropní schody 700 x 1400 mm pro výšku 3000 mm, teleskopické do podhledu, ostatní příslušenství dle specifikace, dodávka, montáž</t>
  </si>
  <si>
    <t>specifikace dle výpisu truhlářských výrobků T06 : 2</t>
  </si>
  <si>
    <t>76690T07</t>
  </si>
  <si>
    <t>Vyrovnávací schody 3000/1500/1000 mm, dřevěná nosná konstrukce, stupnice, podesta, zábradlí, ostatní příslušenství dle specifikace, dodávka, montáž, povrchová úprava</t>
  </si>
  <si>
    <t>specifikace dle výpisu truhlářských výrobků T07 : 1</t>
  </si>
  <si>
    <t>76690T08A</t>
  </si>
  <si>
    <t>Dřevěný sedák lavičky 2000/300 na gabionové zídce, lamely 40/60, dodávka, montáž, kotvení, povrchová úprava</t>
  </si>
  <si>
    <t>specifikace dle výpisu truhlářských výrobků T08 : 10</t>
  </si>
  <si>
    <t>76690T08B</t>
  </si>
  <si>
    <t>Dřevěný sedák lavičky 2000/500 na gabionové zídce, lamely 40/60, dodávka, montáž, kotvení, povrchová úprava</t>
  </si>
  <si>
    <t>specifikace dle výpisu truhlářských výrobků T08 : 8</t>
  </si>
  <si>
    <t>998766203R00</t>
  </si>
  <si>
    <t>Přesun hmot pro konstrukce truhlářské v objektech výšky do 24 m</t>
  </si>
  <si>
    <t>800-766</t>
  </si>
  <si>
    <t>767392112R01</t>
  </si>
  <si>
    <t>Montáž krytiny střech, tvar. plechem včetně spojovacího materiálu, včetně dodávky krytiny TR 150/280/0,75 PZ</t>
  </si>
  <si>
    <t>skladba střechy 04 : 18,0*18,25-1,8*2,3*4</t>
  </si>
  <si>
    <t>76784Z01</t>
  </si>
  <si>
    <t>Prvky záchytného systému; kotevní body 54ks; ocelové lano 420 m; materiál nerez, příslušenství</t>
  </si>
  <si>
    <t>specifikace dle výpisu zámečnických výrobků Z01 : 420,0</t>
  </si>
  <si>
    <t>76790001</t>
  </si>
  <si>
    <t>Obložení atiky, včetně dodávky vodovzdorné překližky tl. 22mm, včetně kotvení</t>
  </si>
  <si>
    <t>střechy věže - atika vodorovně : ((12,8+11,64)*2*0,58)*4</t>
  </si>
  <si>
    <t>střechy nad 1NP - atika vodorovně : 17,6*0,7*4</t>
  </si>
  <si>
    <t>spodní okaj PIR panelu svisle : (18,2+18,0)*2*0,7</t>
  </si>
  <si>
    <t>76790002</t>
  </si>
  <si>
    <t>Obložení atiky okapu střechy na distanční "Z" profil, včetně dodávky vodovzdorné překližky, včetně kotvení a "Z" profilu v. 200mm</t>
  </si>
  <si>
    <t>okap na zdi výtahu : 3,25*4</t>
  </si>
  <si>
    <t>76790003</t>
  </si>
  <si>
    <t>Obložení atiky okapu střechy na ocelové profly "C", včetně dodávky vodovzdorné překližky, včetně kotvení a "C" profilů v. 300mm</t>
  </si>
  <si>
    <t>atika zastřešení ochozu 1NP : 47,0*4*(0,3+0,3)</t>
  </si>
  <si>
    <t>76790004</t>
  </si>
  <si>
    <t>Obložení okapu střechy na ocelové profly "Z", včetně dodávky vodovzdorné překližky, včetně kotvení a "Z" profilů v. 300mm</t>
  </si>
  <si>
    <t>okap zastřešení sálu : 18,4*1,2*2</t>
  </si>
  <si>
    <t>76790005</t>
  </si>
  <si>
    <t>Obložení okenního otvoru u balkonu na nerezové profly "Z", včetně dodávky vodovzdorné překližky, včetně kotvení a "Z" profilů v. 120mm</t>
  </si>
  <si>
    <t>pochůzí parapet : (3,0*4+1,0*22)*0,45</t>
  </si>
  <si>
    <t>76790Z02</t>
  </si>
  <si>
    <t>Zábradlí skleněné výška 1100 mm, bezpečnostní sklo, kotvení do systémového pásu, nerezové kotvy, folie, ostatní příslušenství dle specifikace, dodávka, montáž</t>
  </si>
  <si>
    <t>specifikace dle výpisu zámečnických výrobků Z02 : 88,0</t>
  </si>
  <si>
    <t>76790Z03</t>
  </si>
  <si>
    <t>Zábradlí ocelové 1500 x 1000 mm, nerezové lanko, nerezové kotvení, ostatní příslušenství dle specifikace, dodávka, montáž, povrchová úprava</t>
  </si>
  <si>
    <t>specifikace dle výpisu zámečnických výrobků Z03 : 4</t>
  </si>
  <si>
    <t>76790Z04</t>
  </si>
  <si>
    <t>Zábradlí ocelové 1000 x 1000 mm, nerezové lanko, nerezové kotvení, ostatní příslušenství dle specifikace, dodávka, montáž, povrchová úprava</t>
  </si>
  <si>
    <t>specifikace dle výpisu zámečnických výrobků Z04 : 56</t>
  </si>
  <si>
    <t>76790Z05</t>
  </si>
  <si>
    <t>Madlo ocelové schodiště jäkl 50/30/3, kotvení kulatina pr. 10mmm, ostatní příslušenství dle specifikace, dodávka, montáž, povrchová úprava</t>
  </si>
  <si>
    <t>specifikace dle výpisu zámečnických výrobků Z05 : 240,0</t>
  </si>
  <si>
    <t>76790Z06</t>
  </si>
  <si>
    <t>Zábradlí ocelové madlo jäkl 50x30x3 mm, stojky jäkl 40x20x3, nerezové lanko, kotvení přes přírubu, ostatní příslušenství dle specifikace, dodávka, montáž, povrchová úprava</t>
  </si>
  <si>
    <t>specifikace dle výpisu zámečnických výrobků Z06 : 166,0</t>
  </si>
  <si>
    <t>76790Z07</t>
  </si>
  <si>
    <t>Zábradlí skleněné 940 x 1100 mm, bezpečnostní sklo, kotvení do systémových kotev, nerezové pracny, folie, ostatní příslušenství dle specifikace, dodávka, montáž</t>
  </si>
  <si>
    <t>specifikace dle výpisu zámečnických výrobků Z07 : 82</t>
  </si>
  <si>
    <t>76790Z08</t>
  </si>
  <si>
    <t>specifikace dle výpisu zámečnických výrobků Z08 : 12,5</t>
  </si>
  <si>
    <t>76790Z09</t>
  </si>
  <si>
    <t>Zábradlí ocelové madlo jäkl 50x30x3 mm, stojky jäkl 40x20x3, nerezové lanko, kotvení 200/200/3, přířezy krytiny, podpěra, ostatní příslušenství dle specifikace, dodávka, montáž, povrchová úprava</t>
  </si>
  <si>
    <t>specifikace dle výpisu zámečnických výrobků Z09 : 42,6</t>
  </si>
  <si>
    <t>76790Z10</t>
  </si>
  <si>
    <t>Schodiště požárního zásahu včetně zábradlí, kompletní konstrukce dle specifikace, dodávka, montáž, povrchová úprava, kotvení do patek</t>
  </si>
  <si>
    <t>specifikace dle výpisu zámečnických výrobků Z10 : 1</t>
  </si>
  <si>
    <t>76790Z11</t>
  </si>
  <si>
    <t>Výplně otvorů v 1PP žeb. pletivo 50x50/4 v rámu TR 35/3, dodávka, montáž, povrchová úprava</t>
  </si>
  <si>
    <t>specifikace dle výpisu zámečnických výrobků Z11 : 110,0</t>
  </si>
  <si>
    <t>76790Z12</t>
  </si>
  <si>
    <t>Rolovací roleta do podzemních garáží 5600/2520 mm, ostatní příslušenství dle specifikace, dodávka, montáž, povrchová úprava</t>
  </si>
  <si>
    <t>specifikace dle výpisu zámečnických výrobků Z12 : 2</t>
  </si>
  <si>
    <t>76790Z13</t>
  </si>
  <si>
    <t>Podpěrné konstrukce pro VZT jednotky, ostatní příslušenství dle specifikace, dodávka, montáž, povrchová úprava</t>
  </si>
  <si>
    <t>specifikace dle výpisu zámečnických výrobků Z13 : 900,0+1035,0</t>
  </si>
  <si>
    <t>76790Z14</t>
  </si>
  <si>
    <t>Madlo ocelové schodiště jäkl 50/50/3, kotvení PL. 10mm, ostatní příslušenství dle specifikace, dodávka, montáž, povrchová úprava</t>
  </si>
  <si>
    <t>specifikace dle výpisu zámečnických výrobků Z14 : 56,0</t>
  </si>
  <si>
    <t>76790Z15</t>
  </si>
  <si>
    <t>specifikace dle výpisu zámečnických výrobků Z15 : 39,0</t>
  </si>
  <si>
    <t>7679KD19</t>
  </si>
  <si>
    <t>Ocelové konzoly pracovní desky pod umývadla, dodávka, montáž, povrchová úprava</t>
  </si>
  <si>
    <t>odkaz interiér KD19 : 18,5*5*2</t>
  </si>
  <si>
    <t>76791001</t>
  </si>
  <si>
    <t>Obložení stěn ochozu deskou konstrukční cementovou tl. 12,5 mm včetně kotvení a tmelení</t>
  </si>
  <si>
    <t>stěna zastřešení ochozu 1NP : 47,0*4*0,87</t>
  </si>
  <si>
    <t>76791002</t>
  </si>
  <si>
    <t>Obklad podhledu deskou konstrukční cementovou tl. 12,5 mm včetně kotvení na dvojitý rastr, tmelení</t>
  </si>
  <si>
    <t>76791003</t>
  </si>
  <si>
    <t>Obklad podhledu deskou konstrukční cementovou tl. 12,5 mm, včetně nosné konstrukce a tmelení</t>
  </si>
  <si>
    <t>úprava fasády 1 NP oblouk a stěny oblouku : 82,64*3,2+1,5*1,5*0,5*160</t>
  </si>
  <si>
    <t>76792001</t>
  </si>
  <si>
    <t>Obklad stěn PIR panely tl. 200 mm s konečnou povrchovou úpravou, včetně dodávky PIR panelů, ocelové podpůrné konstrukce, zakládací lišty a doplňkových konstrukcí opláštění</t>
  </si>
  <si>
    <t>opláštění bočních stěn střechy sálu : 120,0</t>
  </si>
  <si>
    <t>76793001</t>
  </si>
  <si>
    <t>Válcovaný profil 100/100/5 osazený na příponkách do betonové desky, dodávka, montáž, povrchová úprava</t>
  </si>
  <si>
    <t>1PP u výjezdu : 2</t>
  </si>
  <si>
    <t>998767203R00</t>
  </si>
  <si>
    <t>Přesun hmot pro kovové stavební doplňk. konstrukce v objektech výšky do 24 m</t>
  </si>
  <si>
    <t>800-767</t>
  </si>
  <si>
    <t>771101210R00</t>
  </si>
  <si>
    <t>Příprava podkladu pod dlažby penetrace podkladu pod dlažby, Penetrace epoxidová (EP); funkce: zpevnění povrchu, úprava savosti, adhezní můstek; ředidlo: voda (disperzní)</t>
  </si>
  <si>
    <t>800-771</t>
  </si>
  <si>
    <t xml:space="preserve">schody : </t>
  </si>
  <si>
    <t>1,5*416*(0,32+0,1568)</t>
  </si>
  <si>
    <t xml:space="preserve">skladba podlah 11 : </t>
  </si>
  <si>
    <t>53,25+10,6+17,92+34,2+5,56</t>
  </si>
  <si>
    <t xml:space="preserve">skladba podlah 10 : </t>
  </si>
  <si>
    <t>(34,75-2,85*2,65-2,5)*4</t>
  </si>
  <si>
    <t>771275511R00</t>
  </si>
  <si>
    <t>Montáž obkladů schodišť z dlaždic keramických a ze schodovek na stupnice,  , kladených do tmele, C2TS1</t>
  </si>
  <si>
    <t>komunikační prostor věže 1,2,3,4 : 1,5*416</t>
  </si>
  <si>
    <t>771275521R00</t>
  </si>
  <si>
    <t>Montáž obkladů schodišť z dlaždic keramických z dlaždic na podstupnice,  , kladených do tmele, C2TS1</t>
  </si>
  <si>
    <t>Odkaz na mn. položky pořadí 388 : 624,00000</t>
  </si>
  <si>
    <t>59701</t>
  </si>
  <si>
    <t>Dlažba schodovka</t>
  </si>
  <si>
    <t>specifikace dlažby viz TZ a skladba podlah</t>
  </si>
  <si>
    <t xml:space="preserve">komunikační prostor věže 1,2,3,4 : </t>
  </si>
  <si>
    <t>1,5*416*(0,32+0,1568)*1,1</t>
  </si>
  <si>
    <t>771577131R01</t>
  </si>
  <si>
    <t>Hrana schodů z nerezového profilu 5 mm</t>
  </si>
  <si>
    <t>viz TZ první a schod. stupeň : 1,5*(416-120)</t>
  </si>
  <si>
    <t>771577131R02</t>
  </si>
  <si>
    <t>Hrana schodů z nerezového profilu 30 mm</t>
  </si>
  <si>
    <t>viz TZ první a poslední stupeň : 1,5*120</t>
  </si>
  <si>
    <t>771475014R00</t>
  </si>
  <si>
    <t>Montáž soklíků z dlaždic keramických výšky 100 mm, soklíků vodorovných, kladených do flexibilního tmele</t>
  </si>
  <si>
    <t>((5,85+5,85+2,65+2,85)*2-1,18-0,9*2+0,2*4)*4</t>
  </si>
  <si>
    <t>((5,85+5,85+2,65+2,85)*2-0,9-1,18+0,2*2)*20-416*0,32*2</t>
  </si>
  <si>
    <t>105 : (5,9+11,9+0,15*2)*2-1,6</t>
  </si>
  <si>
    <t>107 : (2,0+2,8)*2-0,9</t>
  </si>
  <si>
    <t>108 : (6,0+3,0)*2-0,9*2+0,15*2</t>
  </si>
  <si>
    <t>109 : (5,9+5,9)*2-1,6+0,15*2</t>
  </si>
  <si>
    <t>110 : (3,85+2,8)*2-0,9*2</t>
  </si>
  <si>
    <t>111, 112, 113, 114 : (1,5*2-0,8)*4</t>
  </si>
  <si>
    <t>115 : (11,9+8,031+0,4*2+0,2+0,1)*2-5,0-5,6-0,8*2-1,6-6,0-1,0+0,25*2</t>
  </si>
  <si>
    <t>116 : (6,0+5,289+0,2*2)*2-6,0-0,8</t>
  </si>
  <si>
    <t>117 : (6,0+2,0)*2-0,8*3-0,9*2</t>
  </si>
  <si>
    <t>118 : (5,7+9,469+0,2+0,1)*2-1,6-0,9*2-1,0*5+0,25*10</t>
  </si>
  <si>
    <t>125 : (11,9+1,7)*2-1,4-1,1+0,25*2</t>
  </si>
  <si>
    <t>126 : (5,9+3,9)*2-1,6-1,0*2+0,25*4</t>
  </si>
  <si>
    <t>127 : (2,9+5,6)*2-1,6*3+0,25*2-0,8</t>
  </si>
  <si>
    <t>128 : (3,0*2+5,0)-1,6</t>
  </si>
  <si>
    <t>129 : (4,8+3,66)*2-0,8*3-1,0*2+0,25*4</t>
  </si>
  <si>
    <t>130 : (1,8+1,8*2)-0,8-1,0+0,25*2</t>
  </si>
  <si>
    <t>132 : (2,82+1,8)*2-0,8</t>
  </si>
  <si>
    <t>134 : (17,6+11,9+4,7+0,14+0,1*2+0,2*2+0,4*4)*2-5,6*3-5,0-1,0*6+0,25*14-0,8*5-0,9</t>
  </si>
  <si>
    <t>138a : (5,9+1,81)*2-0,8*3</t>
  </si>
  <si>
    <t>138b : (5,86+1,81)*2-0,8*3-0,9+0,25*2</t>
  </si>
  <si>
    <t>139 : (2,28+3,65)*2-0,8-1,0*2+0,25*4</t>
  </si>
  <si>
    <t>140 : (3,44+1,709)*2-0,8*3</t>
  </si>
  <si>
    <t>204, 212, 220 : ((1,36+2,65)*2-5,31-0,8)*3</t>
  </si>
  <si>
    <t>208, 216, 224 : ((3,32+2,0)*2-4,32-0,8-1,0+0,25*2)*3</t>
  </si>
  <si>
    <t>304, 312, 320 : ((2,65+1,36)*2-5,31-0,8)*3</t>
  </si>
  <si>
    <t>308, 316, 324 : ((2,0+3,32)*2-4,32-0,8-1,0+0,25*2)*3</t>
  </si>
  <si>
    <t>404, 412, 504, 512 : ((1,36+2,65)*2-5,31-0,8)*4</t>
  </si>
  <si>
    <t>408, 416, 508, 516 : ((3,32+2,0)*2-4,32-0,8-1,0+0,25*2)*4</t>
  </si>
  <si>
    <t>771475034R00</t>
  </si>
  <si>
    <t>Montáž soklíků z dlaždic keramických výšky 100 mm, soklíků schodišťových stupňovitých, kladených do flexibilního tmele</t>
  </si>
  <si>
    <t>schodiště : (0,32+0,1568)*416*2</t>
  </si>
  <si>
    <t>59706</t>
  </si>
  <si>
    <t>Dlažba sokl 300 x 80 mm</t>
  </si>
  <si>
    <t>Odkaz na mn. položky pořadí 393 : 940,87600*3,5</t>
  </si>
  <si>
    <t>Odkaz na mn. položky pořadí 394 : 396,69760*3,5</t>
  </si>
  <si>
    <t>771475014R01</t>
  </si>
  <si>
    <t>Obklad soklíků keram.rovných, tmel,výška 150 cm</t>
  </si>
  <si>
    <t>obklad soklíku - balkony : 7,0*8</t>
  </si>
  <si>
    <t>771479001R00</t>
  </si>
  <si>
    <t>Řezání dlaždic pro soklíky</t>
  </si>
  <si>
    <t>Odkaz na mn. položky pořadí 396 : 56,00000</t>
  </si>
  <si>
    <t>59707</t>
  </si>
  <si>
    <t>Dlažba pro sokl v. 150 mm</t>
  </si>
  <si>
    <t>Odkaz na mn. položky pořadí 396 : 56,00000*0,1575</t>
  </si>
  <si>
    <t>771575109R00</t>
  </si>
  <si>
    <t>Montáž podlah z dlaždic keramických 300 x 300 mm, režných nebo glazovaných, hladkých, kladených do flexibilního tmele</t>
  </si>
  <si>
    <t>10,54+10,55+8,75+5,85+3,22+2,69+32,5+9,88+3,16+3,15+6,56</t>
  </si>
  <si>
    <t>59702</t>
  </si>
  <si>
    <t>Dlažba 300 x 300 mm</t>
  </si>
  <si>
    <t>Odkaz na mn. položky pořadí 399 : 218,38000*1,05</t>
  </si>
  <si>
    <t>771575118R00</t>
  </si>
  <si>
    <t>Montáž podlah z dlaždic keramických 600 x 600 mm, režných nebo glazovaných, hladkých, kladených do flexibilního tmele</t>
  </si>
  <si>
    <t>2,26+2,16+2,64+12,05+20,51+23,35+16,24+17,89+3,43+5,04+4,17+13,74+13,25</t>
  </si>
  <si>
    <t xml:space="preserve">skladba podlah 07 ochoz : </t>
  </si>
  <si>
    <t>(47,0+42,8)*2*2,1+5,0*3,0+5,0*0,2*3+1,2*0,2*4+1,4*0,3+1,68*0,2</t>
  </si>
  <si>
    <t>59703</t>
  </si>
  <si>
    <t>Dlažba 600 x 600 mm</t>
  </si>
  <si>
    <t>Odkaz na mn. položky pořadí 401 : 1129,48600*1,05</t>
  </si>
  <si>
    <t>skladba podlah 13 : 10,0*8</t>
  </si>
  <si>
    <t>59704</t>
  </si>
  <si>
    <t>Odkaz na mn. položky pořadí 403 : 80,00000*1,05</t>
  </si>
  <si>
    <t>771575119R00</t>
  </si>
  <si>
    <t>Montáž podlah vnitřních z dlaždic keramických nad 600 x 600 mm, režných nebo glazovaných, hladkých, kladených do flexibilního tmele</t>
  </si>
  <si>
    <t>17,12+31,69+33,51+96,4+31,7+4,35+6,2+1,79+211,05</t>
  </si>
  <si>
    <t>59705</t>
  </si>
  <si>
    <t>Dlažba 1200 x 1200 mm</t>
  </si>
  <si>
    <t>Odkaz na mn. položky pořadí 405 : 433,81000*1,05</t>
  </si>
  <si>
    <t>771579791R00</t>
  </si>
  <si>
    <t>Příplatky k položkám montáže podlah keramických příplatek za plochu podlah keramických do 5 m2 jednotlivě</t>
  </si>
  <si>
    <t>771577113R00</t>
  </si>
  <si>
    <t>Hrany schodů, dilatační, koutové, ukončovací a přechodové profily profily přechodové eloxovaný hliník, dekorativní spojení dvou podlah stejné výšky, uložení do tmele, výška profilu 8 mm, šířka profilu 10 mm</t>
  </si>
  <si>
    <t>998771203R00</t>
  </si>
  <si>
    <t>Přesun hmot pro podlahy z dlaždic v objektech výšky do 24 m</t>
  </si>
  <si>
    <t>přístupové schodiště vč 16 : 5,5*22+5,5*18</t>
  </si>
  <si>
    <t>rampa venkovní scény vč 17 : 2,75*9</t>
  </si>
  <si>
    <t>Odkaz na mn. položky pořadí 410 : 244,75000</t>
  </si>
  <si>
    <t>597101</t>
  </si>
  <si>
    <t>Dlažba schodovka s vyfrézovanou drážkou</t>
  </si>
  <si>
    <t>specifikace dlažby viz TZ</t>
  </si>
  <si>
    <t xml:space="preserve">přístupové schodiště vč 16 : </t>
  </si>
  <si>
    <t>5,5*22*(0,31+0,1577)*1,1</t>
  </si>
  <si>
    <t>5,5*18*(0,31+0,1577)*1,1</t>
  </si>
  <si>
    <t xml:space="preserve">rampa venkovní scény vč 17 : </t>
  </si>
  <si>
    <t>2,75*9*(0,3+0,16)*1,1</t>
  </si>
  <si>
    <t>771577131R03</t>
  </si>
  <si>
    <t>Hrana schodů z nerezového profilu</t>
  </si>
  <si>
    <t>přístupové schodiště vč 16 : 5,5*1,9+5,5*3,12</t>
  </si>
  <si>
    <t>rampa venkovní scény vč 17 : 2,75*6,5+2,75*13,8</t>
  </si>
  <si>
    <t>597103</t>
  </si>
  <si>
    <t>Odkaz na mn. položky pořadí 414 : 83,43500*1,05</t>
  </si>
  <si>
    <t>775101101R00</t>
  </si>
  <si>
    <t>Příprava podkladu vysávání vlysových, parketových a lamelových podlah průmyslovým vysavačem</t>
  </si>
  <si>
    <t>800-775</t>
  </si>
  <si>
    <t>Odkaz na mn. položky pořadí 419 : 461,31000</t>
  </si>
  <si>
    <t>775101121R01</t>
  </si>
  <si>
    <t>Provedení penetrace podkladu pod.vlysové podlahy, včetně dodávky penetračního nátěru</t>
  </si>
  <si>
    <t>775510010RAE</t>
  </si>
  <si>
    <t>Podlahy vlysové lepené do tmele, vlysy dubové 80/600/22 mm včetně broušení a konečné povrchové úpravy</t>
  </si>
  <si>
    <t>775413023R01</t>
  </si>
  <si>
    <t>Masivní dubová lišta, zaoblená hrana, dodávka, montáž, povrchová úprava</t>
  </si>
  <si>
    <t>včetně spojovacích prostředků.</t>
  </si>
  <si>
    <t xml:space="preserve">lišta 04 : </t>
  </si>
  <si>
    <t>123 : (17,6+18,0+0,2*4)*2-5,6*4-1,6-1,8*2-1,1</t>
  </si>
  <si>
    <t>124 : (12,9+5,8+0,2)*2-10,0+0,4*2-1,6-0,9</t>
  </si>
  <si>
    <t>133 : (5,8+2,8)*2-1,6</t>
  </si>
  <si>
    <t>998775203R00</t>
  </si>
  <si>
    <t>Přesun hmot pro podlahy vlysové a parketové v objektech výšky do 24 m</t>
  </si>
  <si>
    <t>776101101R00</t>
  </si>
  <si>
    <t>Přípravné práce vysávání povlakových podlah průmyslovým vysavačem</t>
  </si>
  <si>
    <t>položky neobsahují žádný materiál</t>
  </si>
  <si>
    <t>Odkaz na mn. položky pořadí 424 : 873,90000</t>
  </si>
  <si>
    <t>Odkaz na mn. položky pořadí 426 : 560,30000</t>
  </si>
  <si>
    <t>776101121R01</t>
  </si>
  <si>
    <t>Provedení penetrace podkladu pod.povlak.podlahy, včetně dodávky penetračního nátěru</t>
  </si>
  <si>
    <t>776521200R00</t>
  </si>
  <si>
    <t>Lepení povlakových podlah z plastů  Lepení povlakových podlah z plastů - čtverce z PVC nebo vinylu, montáž</t>
  </si>
  <si>
    <t>284001</t>
  </si>
  <si>
    <t>Podlaha Vinyl tl 2,0mm (např. Expona Domestic)</t>
  </si>
  <si>
    <t>vinylové dílce heterogenní bez obsahu ftalátů, tloušťka 2,00mm, nášlapná vrstva 0,40mm, PUR, třída zátěže 23/32/41, otlak 0,05mm, rozměrová stálost &lt;0,1%, protiskluznost R10, hořlavost Bfl S1, emisní certifikát INDOOR AIR COMFORD GOLD</t>
  </si>
  <si>
    <t>Odkaz na mn. položky pořadí 424 : 873,90000*1,05</t>
  </si>
  <si>
    <t>776521100R00</t>
  </si>
  <si>
    <t xml:space="preserve">Lepení povlakových podlah z plastů  Lepení povlakových podlah z plastů - pásy z PVC, montáž,  </t>
  </si>
  <si>
    <t>284002</t>
  </si>
  <si>
    <t>PVC vinyl akustický tl. 2,6 mm (např. Saron 15dB)</t>
  </si>
  <si>
    <t>PVC vinyl heterogenní zátěžový a akustický, role š. 2m, útlum 15dB, otlak do 0,05mm, tloušťka 2,60mm, nášlapná vrstva 0,70mm, rozměrová stálost &lt;0,1%, zátěž 34/42, Bfl S1,  protiskluz µ ? 0,6, R10, chemická odolnost vynikající, PUR úprava tvrzena laserem a UV, bez ftalátů, INDOOR AIR COMFORT GOLD</t>
  </si>
  <si>
    <t>Odkaz na mn. položky pořadí 426 : 560,30000*1,05</t>
  </si>
  <si>
    <t>776572110R00</t>
  </si>
  <si>
    <t>Položení povlakových podlah textilních montáž   volně položených, z pásů textilních</t>
  </si>
  <si>
    <t>všívaných a vpichovaných</t>
  </si>
  <si>
    <t>mč 106 (dětské oddělení) : 34,5</t>
  </si>
  <si>
    <t>697001</t>
  </si>
  <si>
    <t>Vinyl textilní (např. Flotex Colour, role)</t>
  </si>
  <si>
    <t>sametový hybridní vinyl textilní vyrobený systémem vločkování, role 2m, tl. 4,30mm, vlákno 100% Nylon 6.6, hustota min. 70mil./m2, útlum 20dB, protiskluz &gt; R10, Bfl-s1, zátěž 33, nepropustná spodní vrstva z PVC, bez ftalátů, INDOOR AIR COMFORD GOLD</t>
  </si>
  <si>
    <t>Odkaz na mn. položky pořadí 428 : 34,50000*1,05</t>
  </si>
  <si>
    <t>776971509R00</t>
  </si>
  <si>
    <t>Čisticí zóny a rohože textilní rohož, ze 100% polyamidu, podklad Vinyl, tloušťky 9 mm</t>
  </si>
  <si>
    <t>např. Coral Brush</t>
  </si>
  <si>
    <t>koberec čistící zóna střižená smyčka, role š. 155cm, 205cm, vlákno 920g/m2, 100 % Polyamide 6 Econyl, tloušťka 9mm, třída zátěže 33, hořlavost Bfl-s1, zadní strana nepromokavá vinyl bez obsahu ftalátů, pojme 6litrů vody/m2</t>
  </si>
  <si>
    <t>mč 105 : 17,12</t>
  </si>
  <si>
    <t>776972328R00</t>
  </si>
  <si>
    <t>Čisticí zóny a rohože vstupní rohož, z pružných gumových vlnovek přinýtovaných k hliníkovým páskům, tloušťky 28 nebo 18 mm</t>
  </si>
  <si>
    <t>1NP poznámka 4 : 2,4*1,5*3</t>
  </si>
  <si>
    <t>776976101R00</t>
  </si>
  <si>
    <t xml:space="preserve">Čisticí zóny a rohože rám z profilu L, z hliníku,  </t>
  </si>
  <si>
    <t xml:space="preserve">m     </t>
  </si>
  <si>
    <t>1NP poznámka 4 : (2,4+1,5)*2*3</t>
  </si>
  <si>
    <t>776421100R01</t>
  </si>
  <si>
    <t>Sokl, montáž včetně dodávky soklíku PVC 60/15 mm</t>
  </si>
  <si>
    <t>soklová lišta bílá s plastovým jádrem, ohebná, úprava proti poškrábání, výška 60 mm, šířka 15 mm, délka lišty 2200 mm</t>
  </si>
  <si>
    <t xml:space="preserve">lišta 01 : </t>
  </si>
  <si>
    <t>202, 210, 218 : ((6,45+7,67+0,3)*2-0,8-1,6-3,0+0,25*2)*3</t>
  </si>
  <si>
    <t>203, 211, 219 : ((4,0+3,99)*2-0,8)*3</t>
  </si>
  <si>
    <t>205, 213, 221 : ((1,66+1,2)*2-0,8*3)*3</t>
  </si>
  <si>
    <t>206, 214, 222 : ((2,4+2,3)*2-0,9-0,8*2-1,6)*3</t>
  </si>
  <si>
    <t>207, 215, 223 : ((5,21+3,36)*2-0,8)*3</t>
  </si>
  <si>
    <t>302, 310, 318 : ((7,67+6,45+0,3)*2-0,8-1,6)*3</t>
  </si>
  <si>
    <t>303, 311, 319 : ((3,99+4,0)*2-0,8)*3</t>
  </si>
  <si>
    <t>305, 313, 321 : ((1,2+1,66)*2-0,8*3)*3</t>
  </si>
  <si>
    <t>306, 314, 322 : ((2,3+2,4)*2-0,9-0,8*2-1,6)*3</t>
  </si>
  <si>
    <t>307, 315, 323 : ((3,36+5,21)*2-0,8)*3</t>
  </si>
  <si>
    <t>402, 410, 502, 510 : ((6,45+7,67+0,3)*2-0,8-1,6)*4</t>
  </si>
  <si>
    <t>403, 411, 503, 511 : ((4,0+3,99)*2-0,8)*4</t>
  </si>
  <si>
    <t>405, 413, 505, 513 : ((1,66+1,2)*2-0,8*3)*4</t>
  </si>
  <si>
    <t>406, 414, 506, 514 : ((2,4+2,3)*2-0,9-0,8-1,6)*4</t>
  </si>
  <si>
    <t>407, 415, 507, 515 : ((5,21+3,36)*2-0,8)*4</t>
  </si>
  <si>
    <t>776421100R02</t>
  </si>
  <si>
    <t>Sokl, montáž včetně dodávky soklíku AL výška 80 mm</t>
  </si>
  <si>
    <t xml:space="preserve">lišta 02 : </t>
  </si>
  <si>
    <t>106 : (41,8+8,84+2,2+0,5*2)*2-0,8*2-0,9*2-1,8*2-5,6*3-1,0*6+0,25*12</t>
  </si>
  <si>
    <t>110 : (4,02+3,96+0,2)*2-0,8-1,0*2+0,25*4</t>
  </si>
  <si>
    <t>111 : (2,999+3,96)*2-0,8-1,0*2+0,25*4</t>
  </si>
  <si>
    <t>112 : (1,961+3,96)*2-0,8-1,0+0,25*2</t>
  </si>
  <si>
    <t>120 : (11,6+5,9+0,2*2)*2-5,6*2-1,0*6+0,25*12</t>
  </si>
  <si>
    <t>226 : (5,8+5,86)*2-0,9*3-1,0*3+0,25*6</t>
  </si>
  <si>
    <t>228 : (3,86+2,0)*2-0,9*3-0,8*2</t>
  </si>
  <si>
    <t>229 : (1,96+2,0)*2-0,8</t>
  </si>
  <si>
    <t>230 : (3,38+1,85)*2-0,8*3</t>
  </si>
  <si>
    <t>232 : (3,52+3,66)*2-0,8-1,0*2+0,25*4</t>
  </si>
  <si>
    <t>233 : (4,0+3,66)*2-0,9-1,0+0,25*2</t>
  </si>
  <si>
    <t>234 : (4,0+3,66)*2-0,9-1,0-3,0+0,25*4</t>
  </si>
  <si>
    <t>326 : (11,8+5,8)*2-1,6-1,0*6+0,25*12</t>
  </si>
  <si>
    <t>327 : (2,6+2,23)*2-1,6-0,8*2-0,9</t>
  </si>
  <si>
    <t>328 : (3,06+5,25)*2-0,8-1,0*2+0,25*4</t>
  </si>
  <si>
    <t>776421100R03</t>
  </si>
  <si>
    <t>Sokl, montáž včetně dodávky soklíku PVC 55/10 mm</t>
  </si>
  <si>
    <t xml:space="preserve">lišta 03 : </t>
  </si>
  <si>
    <t>105 : 6,8</t>
  </si>
  <si>
    <t>776981112R00</t>
  </si>
  <si>
    <t>Přechodové, krycí a ukončující podlahové profily přechodová lišta, stejná výška podlahoviny, eloxovaný hliník, samolepicí profil,  , šířka profilu 30 mm</t>
  </si>
  <si>
    <t>998776203R00</t>
  </si>
  <si>
    <t>Přesun hmot pro podlahy povlakové v objektech výšky do 24 m</t>
  </si>
  <si>
    <t>vodorovně do 50 m</t>
  </si>
  <si>
    <t>777812222R09</t>
  </si>
  <si>
    <t>Podlahový epoxid.systém 5mm; epoxidová stěrka 3mm, stěrka tekuty polyuretan 1mm, dvouslož. nátěr, včetně dilatací a dilatačního pásku kolem stěn a sloupů</t>
  </si>
  <si>
    <t>ucelený sastém podlahové konstrukce</t>
  </si>
  <si>
    <t>998777203R00</t>
  </si>
  <si>
    <t>Přesun hmot pro podlahy syntetické v objektech výšky do 24 m</t>
  </si>
  <si>
    <t>800-773</t>
  </si>
  <si>
    <t>781101210R00</t>
  </si>
  <si>
    <t>Příprava podkladu pod obklady penetrace podkladu pod obklady, Penetrace epoxidová (EP); funkce: zpevnění povrchu, úprava savosti, adhezní můstek; ředidlo: voda (disperzní)</t>
  </si>
  <si>
    <t>včetně dodávky materiálu.</t>
  </si>
  <si>
    <t>Odkaz na mn. položky pořadí 441 : 701,09640</t>
  </si>
  <si>
    <t>781475124R00</t>
  </si>
  <si>
    <t>Montáž obkladů vnitřních z dlaždic keramických kladených do tmele 600 x 600 mm,  , kladených do flexibilního tmele</t>
  </si>
  <si>
    <t>velikost obkladů dle interiéru 300/300; 300/600; 600/600</t>
  </si>
  <si>
    <t>107 : (2,0+1,26)*2*2,1-0,8*2,1*2</t>
  </si>
  <si>
    <t>108 : (2,0+1,2)*2*2,1-0,8*2,1-0,7*2,1</t>
  </si>
  <si>
    <t>109 : (2,0+1,22)*2*2,1-0,7*2,1-1,0*2,1+2,1*0,25*2</t>
  </si>
  <si>
    <t>113 : (5,3+6,0+0,14+3,6)*2*2,1-0,8*2,1*2</t>
  </si>
  <si>
    <t>114 : (5,5*2+6,0+3,6*2+0,14*2)*2,1-0,8*2,1*2</t>
  </si>
  <si>
    <t>119 : (2,41+1,8)*2*2,1-0,8*2,1</t>
  </si>
  <si>
    <t>122 : (3,45+1,8)*2*2,1-0,8*2,1</t>
  </si>
  <si>
    <t>130 : 1,8*2,1</t>
  </si>
  <si>
    <t>131 : (1,0+1,8)*2*2,1-0,8*2,1</t>
  </si>
  <si>
    <t>132 : 2,82*0,65</t>
  </si>
  <si>
    <t>135 : (2,16+1,95)*2*2,1-0,8*2,1</t>
  </si>
  <si>
    <t>136 : (5,9+2,595*2+0,68*2)*2,1-0,8*2,1</t>
  </si>
  <si>
    <t>137 : (5,9+2,665+0,54)*2*2,1-0,8*2,1</t>
  </si>
  <si>
    <t>141 : (1,8+1,801)*2*2,1-0,8*2,1</t>
  </si>
  <si>
    <t>142 : (1,5+1,801)*2*2,1-0,8*2,1</t>
  </si>
  <si>
    <t>143 : (5,6+5,7)*2*2,1-0,8*2,1*3-1,0*2,1*3+2,1*0,25*6</t>
  </si>
  <si>
    <t>204 : (2,65+1,36+0,9+0,4)*2,1</t>
  </si>
  <si>
    <t>208 : (3,32+1,0)*2,1</t>
  </si>
  <si>
    <t>212 : (2,65+1,36+0,9+0,4)*2,1</t>
  </si>
  <si>
    <t>216 : (3,32+1,0)*2,1</t>
  </si>
  <si>
    <t>220 : (2,65+1,36+0,9+0,4)*2,1</t>
  </si>
  <si>
    <t>224 : (3,32+1,0)*2,1</t>
  </si>
  <si>
    <t>227 : (1,85+2,2)*2*2,1-0,9*2,1</t>
  </si>
  <si>
    <t>230 : (3,38+0,8*2)*0,65</t>
  </si>
  <si>
    <t>231 : (2,18+1,85)*2*2,1-0,8*2,1-1,0*2,1+2,1*0,25*2</t>
  </si>
  <si>
    <t>304, 312, 320 : ((2,65+1,36+0,9+0,4)*2,1)*3</t>
  </si>
  <si>
    <t>308, 316, 324 : ((3,32+1,0)*2,1)*3</t>
  </si>
  <si>
    <t>326 : 2,8*0,65</t>
  </si>
  <si>
    <t>329 : (2,3+1,5)*2*2,1-0,8*2,1*2</t>
  </si>
  <si>
    <t>330 : (2,3+1,85)*2*2,1-0,8*2,1-1,0*2,1+2,1*0,25*2</t>
  </si>
  <si>
    <t>404, 412 : ((2,65+1,36+0,9+0,4)*2,1)*2</t>
  </si>
  <si>
    <t>408, 416 : ((3,32+1,0)*2,1)*2</t>
  </si>
  <si>
    <t>504, 512 : ((2,65+1,36+0,9+0,4)*2,1)*2</t>
  </si>
  <si>
    <t>508, 516 : ((3,32+1,0)*2,1)*2</t>
  </si>
  <si>
    <t>5970201</t>
  </si>
  <si>
    <t>Keramický obklad, velikost obkladů dle interiéru 300/300; 300/600; 600/600</t>
  </si>
  <si>
    <t>obkladové dlaždice 598x598x9mm, MAT, slinutá glazovaná, hladký povrch se speciální antibakteriální glazurou s certifikovaným laboratorním testem. Specifikace viz TZ.</t>
  </si>
  <si>
    <t>Odkaz na mn. položky pořadí 441 : 701,09640*1,05</t>
  </si>
  <si>
    <t>781479711R00</t>
  </si>
  <si>
    <t>Montáž obkladů vnitřních z dlaždic keramických Příplatky k položkám montáže obkladů vnitřních stěn z dlaždic keramických příplatek k obkladu stěn keram.,za plochu do 10 m2</t>
  </si>
  <si>
    <t>781497131RT2</t>
  </si>
  <si>
    <t xml:space="preserve">Lišty k obkladům profil ukončovací rohové, uložení do tmele, výška profilu 10 mm,  </t>
  </si>
  <si>
    <t>1NP : 250,896</t>
  </si>
  <si>
    <t>2NP : 49,56</t>
  </si>
  <si>
    <t>3NP : 52,65</t>
  </si>
  <si>
    <t>4NP : 19,26</t>
  </si>
  <si>
    <t>5NP : 19,26</t>
  </si>
  <si>
    <t>781497132RS4</t>
  </si>
  <si>
    <t>Lišty k obkladům profil rohový nerez ododlná proti oděru, uložení do tmele,  , výška profilu 10 mm, rozměr 25 x 25 mm</t>
  </si>
  <si>
    <t>1NP-3NP : 63,0</t>
  </si>
  <si>
    <t>998781203R00</t>
  </si>
  <si>
    <t>Přesun hmot pro obklady keramické v objektech výšky do 24 m</t>
  </si>
  <si>
    <t>783900101</t>
  </si>
  <si>
    <t>Nátěr OK protipožární REI 45 včetně uzavíracého nátěru</t>
  </si>
  <si>
    <t>trapézový plech střešní konstrukce : 558,8</t>
  </si>
  <si>
    <t>784191101R00</t>
  </si>
  <si>
    <t>Příprava povrchu Penetrace (napouštění) podkladu disperzní, jednonásobná, Penetrace akrylátová; funkce: zpevnění povrchu, úprava savosti; ředidlo: voda (disperzní)</t>
  </si>
  <si>
    <t>800-784</t>
  </si>
  <si>
    <t>Odkaz na mn. položky pořadí 449 : 11359,47972</t>
  </si>
  <si>
    <t>784195212R00</t>
  </si>
  <si>
    <t>Malby z malířských směsí otěruvzdorných,  , bělost 82 %, dvojnásobné</t>
  </si>
  <si>
    <t xml:space="preserve">schodiště 1PP-5NP stěny : </t>
  </si>
  <si>
    <t xml:space="preserve">schodiště 1PP-5NP stropy : </t>
  </si>
  <si>
    <t>105 : (5,9+11,9+0,15*2)*2*3,12+53,25</t>
  </si>
  <si>
    <t>107 : (2,0+2,8)*2*3,12+10,8</t>
  </si>
  <si>
    <t>108 : (6,0+3,0)*2*3,12+17,92</t>
  </si>
  <si>
    <t>109 : (5,9+5,9)*2*3,12+34,2</t>
  </si>
  <si>
    <t>110 : (6,86+2,8)*2*3,12+5,56</t>
  </si>
  <si>
    <t>105 : (5,6+2,86*2)*4,71+17,12</t>
  </si>
  <si>
    <t>-5,0*4,76+4,0</t>
  </si>
  <si>
    <t>106 : (41,8+8,84+2,2+0,5*2)*2*4,71+275,6</t>
  </si>
  <si>
    <t>-5,6*4,71*3+4,0*3-1,8*2,3*2+4,0*2</t>
  </si>
  <si>
    <t>107 : (2,0+1,26)*2*(3,0-2,1)+2,26</t>
  </si>
  <si>
    <t>108 : (2,0+1,2)*2*(3,0+2,1)+2,16</t>
  </si>
  <si>
    <t>109 : (2,0+1,22)*2*(4,71-2,1)+2,64</t>
  </si>
  <si>
    <t>110 : (4,02+3,96+0,2)*2*4,71+16,23</t>
  </si>
  <si>
    <t>-1,0*4,76*2+4,0*2</t>
  </si>
  <si>
    <t>111 : (2,999+3,96)*2*4,71+12,28</t>
  </si>
  <si>
    <t>112 : (1,961+3,96)*2*4,71+8,0</t>
  </si>
  <si>
    <t>-1,0*4,76+4,0</t>
  </si>
  <si>
    <t>113 : (5,3+6,0+0,14+3,6)*2*(3,71-2,1)+31,69</t>
  </si>
  <si>
    <t>114 : (5,5+6,0+3,6+0,14)*2*(3,71-2,1)+33,51</t>
  </si>
  <si>
    <t>115 : (11,9+8,031+0,4*2+0,2+0,1)*2*4,71+95,4</t>
  </si>
  <si>
    <t>-5,6*4,61+4,0-5,0*4,71+4,0-6,0*3,0+4,0</t>
  </si>
  <si>
    <t>116 : (6,0+5,289+0,2*2)*2*3,0+31,7</t>
  </si>
  <si>
    <t>-6,0*3,0+4,0</t>
  </si>
  <si>
    <t>117 : (6,0+2,0)*2*3,0+12,05</t>
  </si>
  <si>
    <t>118 : (5,7+9,469+0,2+0,1)*2*4,71+53,22</t>
  </si>
  <si>
    <t>-1,0*4,76*5+4,0*5</t>
  </si>
  <si>
    <t>119 : (2,41+1,8)*2*(3,0-2,1)+4,35</t>
  </si>
  <si>
    <t>120 : (11,6+5,9+0,2*2)*2*4,61+69,3</t>
  </si>
  <si>
    <t>-5,6*4,61*2+4,0*2-1,0*4,76*6+4,0*6</t>
  </si>
  <si>
    <t>122 : (3,45+1,8*2)*(3,0-2,1)+6,2</t>
  </si>
  <si>
    <t>123 : (17,6+18,0+0,2*4)*2*5,5</t>
  </si>
  <si>
    <t>-5,6*5,06*3+4,0*3-5,6*4,61+4,0-10,0*3,56+4,0</t>
  </si>
  <si>
    <t>124 : (12,9+5,8+0,2)*2*4,06+76,62</t>
  </si>
  <si>
    <t>-10,0*3,56+4,0</t>
  </si>
  <si>
    <t>125 : (11,9+1,7)*2*3,71+20,51</t>
  </si>
  <si>
    <t>-1,4*4,76+4,0</t>
  </si>
  <si>
    <t>126 : (5,9+3,9)*2*4,71+23,35</t>
  </si>
  <si>
    <t>127 : (2,9+5,6)*2*3,71+16,24</t>
  </si>
  <si>
    <t>-1,9*2,45+4,0</t>
  </si>
  <si>
    <t>129 : (4,8+3,66)*2*4,71+17,89</t>
  </si>
  <si>
    <t>130 : (1,8+1,8)*2*4,71+3,43</t>
  </si>
  <si>
    <t>-1,8*2,1+4,0-1,0*4,76+4,0</t>
  </si>
  <si>
    <t>131 : (1,0+1,8)*2*(3,0-2,1)+1,79</t>
  </si>
  <si>
    <t>132 : (2,82+1,8)*2*3,0+5,04</t>
  </si>
  <si>
    <t>133 : (5,8+2,8)*2*3,71+16,19</t>
  </si>
  <si>
    <t>134 : (17,6+11,9+4,7+0,14+0,1*2+0,2*2+0,4*4)*2*4,71+211,05</t>
  </si>
  <si>
    <t>-5,6*3,71*3+4,0*3-5,0*4,71+4,0-1,0*4,76*6+4,0*6</t>
  </si>
  <si>
    <t>135 : (2,16+1,95)*2*(2,6-2,1)+4,17</t>
  </si>
  <si>
    <t>136 : (5,9+2,595+0,68)*2*4,71+13,74</t>
  </si>
  <si>
    <t>-24,465-1,0*4,76*3+4,0*3</t>
  </si>
  <si>
    <t>137 : (5,9+2,665+0,54)*2*(2,6-2,1)+13,25</t>
  </si>
  <si>
    <t>138a : (5,9+1,81)*2*3,0+10,54</t>
  </si>
  <si>
    <t>138b : (5,86+1,81)*2*4,71+10,55</t>
  </si>
  <si>
    <t>139 : (2,28+3,65)*2*4,71+8,75</t>
  </si>
  <si>
    <t>140 : (3,44+1,709)*2*3,0+5,85</t>
  </si>
  <si>
    <t>141 : (1,8+1,801)*2*(3,01-2,1)+3,22</t>
  </si>
  <si>
    <t>142 : (1,5+1,801)*2*(3,0-2,1)+2,69</t>
  </si>
  <si>
    <t>143 : (5,6+5,7)*2*(3,71-2,1)+32,5</t>
  </si>
  <si>
    <t>144 : (2,42+4,11)*2*(3,0-2,1)+9,88</t>
  </si>
  <si>
    <t>145 : (1,6+1,985)*2*(3,0-2,1)+3,16</t>
  </si>
  <si>
    <t>146 : (1,6+1,985)*2*(3,0-2,1)+3,15</t>
  </si>
  <si>
    <t>147 : (1,6+1,985)*2*(3,0-2,1)+6,56</t>
  </si>
  <si>
    <t>202, 210, 218 : ((6,45+7,67+0,3)*2*2,8+46,44)*3</t>
  </si>
  <si>
    <t>((5,8+3,36)*2*0,2)*3</t>
  </si>
  <si>
    <t>(-3,0*2,6+4,0)*3</t>
  </si>
  <si>
    <t>203, 211, 219 : ((4,0+3,99)*2*2,8+15,96)*3</t>
  </si>
  <si>
    <t>204, 212, 220 : ((1,36+2,65)*2*2,8+3,6-15,162)*3</t>
  </si>
  <si>
    <t>205, 213, 221 : ((1,66+1,2)*2*2,8+1,99)*3</t>
  </si>
  <si>
    <t>206, 214, 222 : ((2,4+2,3)*2*2,8+5,52)*3</t>
  </si>
  <si>
    <t>207, 215, 223 : ((5,21+3,36)*2*2,8+17,48)*3</t>
  </si>
  <si>
    <t>208, 216, 224 : ((3,32+2,0)*2*2,8+6,66-9,072)*3</t>
  </si>
  <si>
    <t>226 : (5,8+5,86)*2*2,8+26,27</t>
  </si>
  <si>
    <t>227 : (1,85+2,2)*2*(2,8-2,1)+4,06</t>
  </si>
  <si>
    <t>228 : (3,86+2,0)*2*2,8+7,71</t>
  </si>
  <si>
    <t>229 : (1,96+2,0)*2*2,8+3,9</t>
  </si>
  <si>
    <t>230 : (3,38+1,85)*2*2,8+6,22-3,237</t>
  </si>
  <si>
    <t>231 : (2,18+1,85)*2*2,8+3,86-14,196</t>
  </si>
  <si>
    <t>232 : (3,52+3,66)*2*2,8+12,83-2,3*2,1+4,0</t>
  </si>
  <si>
    <t>233 : (4,0+3,66)*2*2,8+14,6-7,01*0,65+4,0</t>
  </si>
  <si>
    <t>234 : (4,0+3,66)*2*2,8+14,6-7,01*0,65+4,0-3,0*2,6+4,0</t>
  </si>
  <si>
    <t>302, 310, 318 : ((7,67+6,45+0,3)*2*2,8+46,44)*3</t>
  </si>
  <si>
    <t>304, 312, 320 : ((2,65+1,36)*2*2,8+3,6-5,31*2,1)*3</t>
  </si>
  <si>
    <t>308, 316, 324 : ((2,0+3,32)*2*2,8+6,66-4,32*2,1)*3</t>
  </si>
  <si>
    <t>303, 311, 319 : ((3,99+4,0)*2*2,8+15,96)*3</t>
  </si>
  <si>
    <t>305, 313, 321 : ((1,2+1,66)*2*2,8+1,99)*3</t>
  </si>
  <si>
    <t>306, 314, 322 : ((2,3+2,4)*2*2,8+5,52)*3</t>
  </si>
  <si>
    <t>307, 315, 323 : ((3,36+5,21)*2*2,8+17,48)*3</t>
  </si>
  <si>
    <t>326 : (11,8+5,8)*2*2,8+67,6</t>
  </si>
  <si>
    <t>327 : (2,6+2,23)*2*2,8+5,8</t>
  </si>
  <si>
    <t>328 : (3,06+5,25)*2*2,8+15,92</t>
  </si>
  <si>
    <t>329 : (2,3+1,5)*2*(2,8-2,1)+3,44</t>
  </si>
  <si>
    <t>330 : (2,3+1,85)*2*(2,8-2,1)+4,25</t>
  </si>
  <si>
    <t>402, 410, 502, 510 : ((6,45+7,67)*2*2,8+46,44)*4</t>
  </si>
  <si>
    <t>((5,8+3,36)*2*0,2)*4</t>
  </si>
  <si>
    <t>403, 411, 503, 411 : ((4,0+3,99)*2*2,8+15,96)*4</t>
  </si>
  <si>
    <t>404, 412, 504, 512 : ((1,36+2,65)*2*2,8+3,6-5,31*2,1)*4</t>
  </si>
  <si>
    <t>405, 413, 505, 513 : ((1,66+1,2)*2*2,8+1,99)*4</t>
  </si>
  <si>
    <t>406, 414, 506, 514 : ((2,4+2,3)*2*2,8+5,52)*4</t>
  </si>
  <si>
    <t>407, 415, 507, 515 : ((5,21+3,36)*2*2,8+17,48)*4</t>
  </si>
  <si>
    <t>408, 416, 508, 516 : ((3,32+2,0)*2*2,8+6,66-4,32*2,1)*4</t>
  </si>
  <si>
    <t>784390020R00</t>
  </si>
  <si>
    <t>Ostatní práce příplatek, za práci ve schodišťovém prostoru</t>
  </si>
  <si>
    <t>4308620001</t>
  </si>
  <si>
    <t>Ocelová střecha - dodávka, montáž, spojovací materiál, kotvení, povrchová úprava, protipožární nátěr nebo obklad</t>
  </si>
  <si>
    <t>PD D12c vč 16 : 18720,0</t>
  </si>
  <si>
    <t>- dodávku a montáž zařízení v rozsahu přiložené technické specifikace</t>
  </si>
  <si>
    <t>- zhotovení technické a projektové dokumentace (3 paré)</t>
  </si>
  <si>
    <t>- dopravu na stavbu</t>
  </si>
  <si>
    <t>- ekologickou likvidaci nevratných obalů</t>
  </si>
  <si>
    <t>- vykonání předepsaných zkoušek</t>
  </si>
  <si>
    <t>- zaškolení obsluhy</t>
  </si>
  <si>
    <t>- uvedení do provozu</t>
  </si>
  <si>
    <t>- vydání prohlášení o shodě dle zákona č.90/2016 Sb.</t>
  </si>
  <si>
    <t>- osvětlení šachty</t>
  </si>
  <si>
    <t>V1</t>
  </si>
  <si>
    <t>Výtah V1 šachta 1600/2250 mm, 4 stanice, 4 nástupiště, nosnost 1000 kg</t>
  </si>
  <si>
    <t>V2</t>
  </si>
  <si>
    <t>Výtah V2 šachta 1600/2250 mm, 4 stanice, 4 nástupiště, nosnost 1000 kg</t>
  </si>
  <si>
    <t>V3</t>
  </si>
  <si>
    <t>Výtah V3 šachta 1600/2250 mm, 6 stanic, 6 nástupišť, nosnost 1000 kg</t>
  </si>
  <si>
    <t>V4</t>
  </si>
  <si>
    <t>Výtah V4 šachta 1600/2250 mm, 6 stanic, 6 nástupišť, nosnost 1000 kg</t>
  </si>
  <si>
    <t>90001</t>
  </si>
  <si>
    <t>Osazení závěsných systémů do ŽB stropů výtahů (dle požadavků dodavatele výtahů)</t>
  </si>
  <si>
    <t xml:space="preserve">montáž OK (dodávka je součást dodavatele výtahů) : </t>
  </si>
  <si>
    <t>výtahy V1, V2, V3, V4 : 4</t>
  </si>
  <si>
    <t>47101</t>
  </si>
  <si>
    <t>Prostorová akustika - samostatný rozpočet</t>
  </si>
  <si>
    <t>Divadelní technika - samostatný rozpočet</t>
  </si>
  <si>
    <t>7200101T01</t>
  </si>
  <si>
    <t>ZTI - samostatný rozpočet</t>
  </si>
  <si>
    <t>24000101T00</t>
  </si>
  <si>
    <t>VZT - samostatný rozpočet</t>
  </si>
  <si>
    <t>7300101T00</t>
  </si>
  <si>
    <t>ÚT - samostatný rozpočet</t>
  </si>
  <si>
    <t>21000101T00</t>
  </si>
  <si>
    <t>Elektroinstalace silnoproud - samostatný rozpočet</t>
  </si>
  <si>
    <t>22000101T00</t>
  </si>
  <si>
    <t>Elektroinstalace slaboproud - samostatný rozpočet</t>
  </si>
  <si>
    <t>22002</t>
  </si>
  <si>
    <t>MaR - samostatný rozpočet</t>
  </si>
  <si>
    <t>2410101T00</t>
  </si>
  <si>
    <t>ZOKT - samostatný rozpočet</t>
  </si>
  <si>
    <t>73301</t>
  </si>
  <si>
    <t>Plynoinstalace - samostatný rozpočet</t>
  </si>
  <si>
    <t>Interiér - samostatný rozpočet</t>
  </si>
  <si>
    <t>Závory - samostatný rozpočet</t>
  </si>
  <si>
    <t>Zpevněné plochy - samostatný rozpočet</t>
  </si>
  <si>
    <t>18001</t>
  </si>
  <si>
    <t>Náhradní výsadba sadovnicky vypěstovaných dřevin (habr obecný) obvod kmínku 16-18 cm, včetně pětileté péče na pozemku p.č. 414/4 k.ú. Muglinov</t>
  </si>
  <si>
    <t>specifikace náhradní výsadby viz TZ SO 00 : 12</t>
  </si>
  <si>
    <t>18002</t>
  </si>
  <si>
    <t>Sadové úpravy- samostatný rozpočet</t>
  </si>
  <si>
    <t>Venkovní osvětlení - samostatný rozpočet</t>
  </si>
  <si>
    <t>4,0*4,0*0,35</t>
  </si>
  <si>
    <t>Odkaz na mn. položky pořadí 1 : 5,60000</t>
  </si>
  <si>
    <t>181101111R00</t>
  </si>
  <si>
    <t>Úprava pláně v zářezech bez rozlišení horniny, se zhutněním - ručně</t>
  </si>
  <si>
    <t>4,0*4,0</t>
  </si>
  <si>
    <t>4,0*4,0*0,15</t>
  </si>
  <si>
    <t>631315711R00</t>
  </si>
  <si>
    <t xml:space="preserve">Mazanina z betonu prostého tl. přes 120 do 240 mm třídy C 25/30,  </t>
  </si>
  <si>
    <t>4,0*4,0*0,2</t>
  </si>
  <si>
    <t>Odkaz na mn. položky pořadí 7 : 3,20000*2</t>
  </si>
  <si>
    <t>631361921RT9</t>
  </si>
  <si>
    <t>Výztuž mazanin z betonů a z lehkých betonů ze svařovaných sítí průměr drátu 8 mm, velikost oka 150/150 mm</t>
  </si>
  <si>
    <t>(4,0*4,0*5,4)*1,2*0,001*2</t>
  </si>
  <si>
    <t>998152121R00</t>
  </si>
  <si>
    <t>Přesun hmot pro oplocení a objekty zvláštní,monol. vodorovně do 50 m výšky do 3 m</t>
  </si>
  <si>
    <t>801-5</t>
  </si>
  <si>
    <t>na novostavbách a změnách objektů pro oplocení (815 2 JKSo), objekty zvláštní pro chov živočichů (815 3 JKSO), objekty pozemní různé (815 9 JKSO) se svislou nosnou konstrukcí monolitickou betonovou tyčovou nebo plošnou ( KMCH 2 a 3 - JKSO šesté místo)</t>
  </si>
  <si>
    <t xml:space="preserve">6,7,9, : </t>
  </si>
  <si>
    <t>Součet: : 13,48510</t>
  </si>
  <si>
    <t>711212321R00</t>
  </si>
  <si>
    <t>Izolace proti vodě stěrka hydroizolační  proti zemní vlhkosti</t>
  </si>
  <si>
    <t>2 stěrkové vrstvy.</t>
  </si>
  <si>
    <t>998711201R00</t>
  </si>
  <si>
    <t>Přesun hmot pro izolace proti vodě svisle do 6 m</t>
  </si>
  <si>
    <t>772512111R00</t>
  </si>
  <si>
    <t>Kladení dlažby z kamene do tmele z pravoúhlých desek nebo dlaždic kladené nejvýše ze dvou rozdílných druhů desek, které se ve skladbě pravidelně opakují, tloušťky do 30 mm včetně</t>
  </si>
  <si>
    <t>800-782</t>
  </si>
  <si>
    <t>vč. spárování</t>
  </si>
  <si>
    <t>58381366R1</t>
  </si>
  <si>
    <t>Deska dlaž. žula tl. 3cm, pemrlovaná</t>
  </si>
  <si>
    <t>Odkaz na mn. položky pořadí 13 : 16,00000*1,1</t>
  </si>
  <si>
    <t>998782201R00</t>
  </si>
  <si>
    <t>Přesun hmot pro kamenné obklady v objektech výšky do 6 m</t>
  </si>
  <si>
    <t>strojovna technologie vč 02 : 60,0</t>
  </si>
  <si>
    <t>Odkaz na mn. položky pořadí 1 : 60,00000</t>
  </si>
  <si>
    <t>Odkaz na mn. položky pořadí 2 : 30,00000*-1</t>
  </si>
  <si>
    <t>Odkaz na mn. položky pořadí 3 : 30,00000</t>
  </si>
  <si>
    <t>311321312R00</t>
  </si>
  <si>
    <t>Beton nadzákladových zdí železový třídy C 20/25</t>
  </si>
  <si>
    <t>obetonování jímky : 7,52</t>
  </si>
  <si>
    <t>311351131R00</t>
  </si>
  <si>
    <t>Bednění nadzákladových zdí zabudované neodbedněné</t>
  </si>
  <si>
    <t>obetonování jímky : 33,0</t>
  </si>
  <si>
    <t>311361921RT9</t>
  </si>
  <si>
    <t>Výztuž nadzákladových zdí ze svařovaných sítí průměr drátu 8 mm, velikost oka 150/150 mm</t>
  </si>
  <si>
    <t>411321315R00</t>
  </si>
  <si>
    <t>Beton stropů železový stropů deskových, desek plochých střech, desek balkónových, desek hřibových stropů včetně hlavic hřibových sloupů, železový (bez výztuže) třídy C 20/25</t>
  </si>
  <si>
    <t>423355112R01</t>
  </si>
  <si>
    <t>Bednění ztracené stropů</t>
  </si>
  <si>
    <t>411361921RT9</t>
  </si>
  <si>
    <t>Výztuž stropů ze svařovaných sítí průměr drátu 8 mm, velikost oka 150/150 mm</t>
  </si>
  <si>
    <t>631312511R00</t>
  </si>
  <si>
    <t xml:space="preserve">Mazanina z betonu prostého tl. přes 50 do 80 mm třídy C 12/15,  </t>
  </si>
  <si>
    <t>Včetně vytvoření dilatačních spár, bez zaplnění.</t>
  </si>
  <si>
    <t>podkladní beton : 0,8</t>
  </si>
  <si>
    <t>631315621R00</t>
  </si>
  <si>
    <t xml:space="preserve">Mazanina z betonu prostého tl. přes 120 do 240 mm třídy C 20/25,  </t>
  </si>
  <si>
    <t>deska : 2,21</t>
  </si>
  <si>
    <t>Odkaz na mn. položky pořadí 15 : 2,21000*2</t>
  </si>
  <si>
    <t xml:space="preserve">8,9,10,11,12,13,14,15,17, : </t>
  </si>
  <si>
    <t>Součet: : 34,88843</t>
  </si>
  <si>
    <t>35001</t>
  </si>
  <si>
    <t>ING</t>
  </si>
  <si>
    <t>Vodovodní přípojka - samostatný rozpočet</t>
  </si>
  <si>
    <t>Splašková kanalizace včetně přípojky - samostatný rozpočet</t>
  </si>
  <si>
    <t>Dešťová kanalizace, vsak - samostatný rozpočet</t>
  </si>
  <si>
    <t>Přípojka plynu - samostatný rozpočet</t>
  </si>
  <si>
    <t>Datová přípojka - samostatný rozpočet</t>
  </si>
  <si>
    <t>Přípojka elektro (ČEZ) - samostatný rozpočet</t>
  </si>
  <si>
    <t>Přeložka VO - samostatný rozpočet</t>
  </si>
  <si>
    <t>47101-2</t>
  </si>
  <si>
    <t>47101-3</t>
  </si>
  <si>
    <t>Divadelní technika - AV, samostatný rozpočet</t>
  </si>
  <si>
    <t>Kontejner na odpad, podzemní kontejner na odpad</t>
  </si>
  <si>
    <t>podrobná specifikace viz TZ SO 03</t>
  </si>
  <si>
    <t>Nezbytné doplňující průzkumy nutné pro řádné provedení a dokončení díla. Podrobný geologický průzkum z důvodu hloubky zakládání a následné posouzení pilot (doplňující průzkum do hloubky cca 30m, tři vrty). Odtrhové a výtažné zkoušky pro stanovení vhodného kotevního systému a počtu kotev.</t>
  </si>
  <si>
    <t xml:space="preserve">Vypracování výrobní a technologické dokumentace včetně odsouhlasení. Náklady spojené s vypracováním výrobní projektové dokumentace OK zastřešení sálu, prosklených stěn, výplní otvorů, zámečnických a klempířských výrobků. Dílenká dokumentace výztuže betonových konstrukcí, podrobná specifikace distančních prvků betonových konstrukcí vč. statických návrhů ocelových spojů a některých detailů napojení betonových prvků atp. Výrobní dokumentace vodního prvku SO05 dodavatelem technologie. </t>
  </si>
  <si>
    <t>uznatelné množství</t>
  </si>
  <si>
    <t>celkem způsobilé přímé výdaje</t>
  </si>
  <si>
    <t>celkem nezpůsobilé a nepřímé výdaje</t>
  </si>
  <si>
    <t>Veškeré náklady spojené s vybudováním, provozem a odstraněním zařízení staveniště. Informační tabule stavby (dle standardů investora, velikost cca 5100x2400mm).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t>
  </si>
  <si>
    <t>Náklady zhotovitele související se zajištěním provedením kompletního díla dle PD a souvisejících dokladů, pamětní deska (300x400mm).</t>
  </si>
  <si>
    <t>IO2.1</t>
  </si>
  <si>
    <t>Lapol</t>
  </si>
  <si>
    <t>Lapol - samostatný rozpočet</t>
  </si>
  <si>
    <t>Odkaz na mn. položky pořadí 8 : 1828,38000</t>
  </si>
  <si>
    <t>Odkaz na mn. položky pořadí 2 : 5,60001</t>
  </si>
  <si>
    <t>Odkaz na mn. položky pořadí 4 : 30,00000</t>
  </si>
  <si>
    <t>Odkaz na mn. položky pořadí 13 : 4342,00000</t>
  </si>
  <si>
    <t>specifikace dle výpisu vstupních dveří DE04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</si>
</sst>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7"/>
      <name val="Arial CE"/>
      <family val="2"/>
      <charset val="238"/>
    </font>
    <font>
      <sz val="8"/>
      <color indexed="9"/>
      <name val="Arial CE"/>
      <family val="2"/>
      <charset val="238"/>
    </font>
    <font>
      <sz val="8"/>
      <color indexed="12"/>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5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style="thin">
        <color auto="1"/>
      </left>
      <right style="thin">
        <color indexed="64"/>
      </right>
      <top style="thin">
        <color auto="1"/>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bottom style="thin">
        <color indexed="64"/>
      </bottom>
      <diagonal/>
    </border>
    <border>
      <left style="thin">
        <color indexed="23"/>
      </left>
      <right style="thin">
        <color indexed="64"/>
      </right>
      <top/>
      <bottom style="thin">
        <color indexed="64"/>
      </bottom>
      <diagonal/>
    </border>
    <border>
      <left style="thin">
        <color indexed="64"/>
      </left>
      <right/>
      <top style="thin">
        <color auto="1"/>
      </top>
      <bottom style="thin">
        <color auto="1"/>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s>
  <cellStyleXfs count="2">
    <xf numFmtId="0" fontId="0" fillId="0" borderId="0"/>
    <xf numFmtId="0" fontId="1" fillId="0" borderId="0"/>
  </cellStyleXfs>
  <cellXfs count="310">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0" fillId="0" borderId="6" xfId="0" applyNumberFormat="1" applyBorder="1" applyAlignment="1">
      <alignmen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Font="1" applyAlignment="1">
      <alignment wrapText="1"/>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0" fontId="17" fillId="0" borderId="0" xfId="0" applyFont="1" applyAlignment="1">
      <alignment horizontal="center" vertical="top" shrinkToFit="1"/>
    </xf>
    <xf numFmtId="165" fontId="17" fillId="0" borderId="0" xfId="0" applyNumberFormat="1" applyFont="1" applyAlignment="1">
      <alignment vertical="top" shrinkToFit="1"/>
    </xf>
    <xf numFmtId="4" fontId="17" fillId="0" borderId="0" xfId="0" applyNumberFormat="1" applyFont="1" applyAlignment="1">
      <alignment vertical="top" shrinkToFit="1"/>
    </xf>
    <xf numFmtId="4" fontId="17" fillId="4" borderId="0" xfId="0" applyNumberFormat="1" applyFont="1" applyFill="1" applyAlignment="1" applyProtection="1">
      <alignment vertical="top" shrinkToFit="1"/>
      <protection locked="0"/>
    </xf>
    <xf numFmtId="4" fontId="5" fillId="3" borderId="0" xfId="0" applyNumberFormat="1" applyFont="1" applyFill="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0" fontId="5" fillId="3" borderId="12" xfId="0" applyFont="1" applyFill="1" applyBorder="1" applyAlignment="1">
      <alignment horizontal="center" vertical="top" shrinkToFit="1"/>
    </xf>
    <xf numFmtId="165" fontId="5" fillId="3" borderId="12" xfId="0" applyNumberFormat="1" applyFont="1" applyFill="1" applyBorder="1" applyAlignment="1">
      <alignment vertical="top" shrinkToFit="1"/>
    </xf>
    <xf numFmtId="4" fontId="5" fillId="3" borderId="12"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9" fillId="0" borderId="0" xfId="0" applyFont="1" applyAlignment="1">
      <alignment wrapText="1"/>
    </xf>
    <xf numFmtId="49" fontId="5"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20" fillId="0" borderId="0" xfId="0" applyNumberFormat="1" applyFont="1" applyAlignment="1">
      <alignment horizontal="center" vertical="top" wrapText="1" shrinkToFit="1"/>
    </xf>
    <xf numFmtId="165" fontId="20" fillId="0" borderId="0" xfId="0" applyNumberFormat="1" applyFont="1" applyAlignment="1">
      <alignment vertical="top" wrapText="1" shrinkToFi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165" fontId="20" fillId="0" borderId="0" xfId="0" quotePrefix="1" applyNumberFormat="1" applyFont="1" applyAlignment="1">
      <alignment horizontal="left" vertical="top" wrapText="1"/>
    </xf>
    <xf numFmtId="49" fontId="17" fillId="0" borderId="43" xfId="0" applyNumberFormat="1" applyFont="1" applyBorder="1" applyAlignment="1">
      <alignment horizontal="left" vertical="top" wrapText="1"/>
    </xf>
    <xf numFmtId="165" fontId="17" fillId="4" borderId="0" xfId="0" applyNumberFormat="1" applyFont="1" applyFill="1" applyAlignment="1" applyProtection="1">
      <alignment vertical="top" shrinkToFit="1"/>
      <protection locked="0"/>
    </xf>
    <xf numFmtId="49" fontId="17" fillId="0" borderId="0" xfId="0" applyNumberFormat="1" applyFont="1" applyAlignment="1">
      <alignment horizontal="left" vertical="top" wrapText="1"/>
    </xf>
    <xf numFmtId="4" fontId="17" fillId="0" borderId="38" xfId="0" applyNumberFormat="1" applyFont="1" applyBorder="1" applyAlignment="1">
      <alignment vertical="top" shrinkToFit="1"/>
    </xf>
    <xf numFmtId="0" fontId="17" fillId="0" borderId="35" xfId="0" applyFont="1" applyBorder="1" applyAlignment="1">
      <alignment vertical="top"/>
    </xf>
    <xf numFmtId="49" fontId="17" fillId="0" borderId="35" xfId="0" applyNumberFormat="1" applyFont="1" applyBorder="1" applyAlignment="1">
      <alignment vertical="top"/>
    </xf>
    <xf numFmtId="165" fontId="20" fillId="0" borderId="35" xfId="0" quotePrefix="1" applyNumberFormat="1" applyFont="1" applyBorder="1" applyAlignment="1">
      <alignment horizontal="left" vertical="top" wrapText="1"/>
    </xf>
    <xf numFmtId="165" fontId="20" fillId="0" borderId="35" xfId="0" applyNumberFormat="1" applyFont="1" applyBorder="1" applyAlignment="1">
      <alignment horizontal="center" vertical="top" wrapText="1" shrinkToFit="1"/>
    </xf>
    <xf numFmtId="165" fontId="20" fillId="0" borderId="35" xfId="0" applyNumberFormat="1" applyFont="1" applyBorder="1" applyAlignment="1">
      <alignment vertical="top" wrapText="1" shrinkToFit="1"/>
    </xf>
    <xf numFmtId="4" fontId="17" fillId="0" borderId="35" xfId="0" applyNumberFormat="1" applyFont="1" applyBorder="1" applyAlignment="1">
      <alignment vertical="top" shrinkToFit="1"/>
    </xf>
    <xf numFmtId="165" fontId="17" fillId="0" borderId="35" xfId="0" applyNumberFormat="1" applyFont="1" applyBorder="1" applyAlignment="1">
      <alignment vertical="top" shrinkToFit="1"/>
    </xf>
    <xf numFmtId="0" fontId="0" fillId="5" borderId="37" xfId="0" applyFill="1" applyBorder="1" applyAlignment="1">
      <alignment wrapText="1"/>
    </xf>
    <xf numFmtId="4" fontId="5" fillId="3" borderId="36" xfId="0" applyNumberFormat="1" applyFont="1" applyFill="1" applyBorder="1" applyAlignment="1">
      <alignment vertical="top" shrinkToFit="1"/>
    </xf>
    <xf numFmtId="4" fontId="5" fillId="3" borderId="35" xfId="0" applyNumberFormat="1" applyFont="1" applyFill="1" applyBorder="1" applyAlignment="1">
      <alignment vertical="top" shrinkToFit="1"/>
    </xf>
    <xf numFmtId="4" fontId="5" fillId="3" borderId="45" xfId="0" applyNumberFormat="1" applyFont="1" applyFill="1" applyBorder="1" applyAlignment="1">
      <alignment vertical="top" shrinkToFit="1"/>
    </xf>
    <xf numFmtId="0" fontId="0" fillId="5" borderId="45" xfId="0" applyFill="1" applyBorder="1" applyAlignment="1">
      <alignment wrapText="1"/>
    </xf>
    <xf numFmtId="4" fontId="5" fillId="3" borderId="34" xfId="0" applyNumberFormat="1" applyFont="1" applyFill="1" applyBorder="1" applyAlignment="1">
      <alignment vertical="top" shrinkToFit="1"/>
    </xf>
    <xf numFmtId="0" fontId="5" fillId="3" borderId="35" xfId="0" applyFont="1" applyFill="1" applyBorder="1" applyAlignment="1">
      <alignment vertical="top"/>
    </xf>
    <xf numFmtId="4" fontId="5" fillId="3" borderId="37" xfId="0" applyNumberFormat="1" applyFont="1" applyFill="1" applyBorder="1" applyAlignment="1">
      <alignment vertical="top" shrinkToFit="1"/>
    </xf>
    <xf numFmtId="0" fontId="17" fillId="0" borderId="37" xfId="0" applyFont="1" applyBorder="1" applyAlignment="1">
      <alignment vertical="top"/>
    </xf>
    <xf numFmtId="4" fontId="17" fillId="0" borderId="37" xfId="0" applyNumberFormat="1" applyFont="1" applyBorder="1" applyAlignment="1">
      <alignment vertical="top"/>
    </xf>
    <xf numFmtId="0" fontId="17" fillId="0" borderId="46" xfId="0" applyFont="1" applyBorder="1" applyAlignment="1">
      <alignment vertical="top"/>
    </xf>
    <xf numFmtId="4" fontId="17" fillId="0" borderId="46" xfId="0" applyNumberFormat="1" applyFont="1" applyBorder="1" applyAlignment="1">
      <alignment vertical="top"/>
    </xf>
    <xf numFmtId="4" fontId="17" fillId="0" borderId="0" xfId="0" applyNumberFormat="1" applyFont="1" applyAlignment="1">
      <alignment vertical="top"/>
    </xf>
    <xf numFmtId="49" fontId="5" fillId="3" borderId="35" xfId="0" applyNumberFormat="1" applyFont="1" applyFill="1" applyBorder="1" applyAlignment="1">
      <alignment horizontal="left" vertical="top" wrapText="1"/>
    </xf>
    <xf numFmtId="4" fontId="16" fillId="3" borderId="36" xfId="0" applyNumberFormat="1" applyFont="1" applyFill="1" applyBorder="1" applyAlignment="1">
      <alignment vertical="top" shrinkToFit="1"/>
    </xf>
    <xf numFmtId="4" fontId="17" fillId="0" borderId="47" xfId="0" applyNumberFormat="1" applyFont="1" applyBorder="1" applyAlignment="1">
      <alignment vertical="top" shrinkToFit="1"/>
    </xf>
    <xf numFmtId="4" fontId="17" fillId="0" borderId="48" xfId="0" applyNumberFormat="1" applyFont="1" applyBorder="1" applyAlignment="1">
      <alignment vertical="top" shrinkToFit="1"/>
    </xf>
    <xf numFmtId="4" fontId="5" fillId="3" borderId="6" xfId="0" applyNumberFormat="1" applyFont="1" applyFill="1" applyBorder="1" applyAlignment="1">
      <alignment vertical="top" shrinkToFit="1"/>
    </xf>
    <xf numFmtId="4" fontId="0" fillId="0" borderId="49" xfId="0" applyNumberFormat="1" applyBorder="1" applyAlignment="1">
      <alignment horizontal="left" vertical="center"/>
    </xf>
    <xf numFmtId="4" fontId="0" fillId="0" borderId="45" xfId="0" applyNumberFormat="1" applyBorder="1" applyAlignment="1">
      <alignment vertical="center" wrapText="1" shrinkToFit="1"/>
    </xf>
    <xf numFmtId="4" fontId="5" fillId="0" borderId="49" xfId="0" applyNumberFormat="1" applyFont="1" applyBorder="1" applyAlignment="1">
      <alignment vertical="center"/>
    </xf>
    <xf numFmtId="4" fontId="5" fillId="0" borderId="45" xfId="0" applyNumberFormat="1" applyFont="1" applyBorder="1" applyAlignment="1">
      <alignment vertical="center" wrapText="1" shrinkToFit="1"/>
    </xf>
    <xf numFmtId="0" fontId="17" fillId="0" borderId="50" xfId="0" applyFont="1" applyBorder="1" applyAlignment="1">
      <alignment vertical="top"/>
    </xf>
    <xf numFmtId="49" fontId="17" fillId="0" borderId="51" xfId="0" applyNumberFormat="1" applyFont="1" applyBorder="1" applyAlignment="1">
      <alignment vertical="top"/>
    </xf>
    <xf numFmtId="49" fontId="17" fillId="0" borderId="51" xfId="0" applyNumberFormat="1" applyFont="1" applyBorder="1" applyAlignment="1">
      <alignment horizontal="left" vertical="top" wrapText="1"/>
    </xf>
    <xf numFmtId="0" fontId="17" fillId="0" borderId="51" xfId="0" applyFont="1" applyBorder="1" applyAlignment="1">
      <alignment horizontal="center" vertical="top" shrinkToFit="1"/>
    </xf>
    <xf numFmtId="165" fontId="17" fillId="0" borderId="51" xfId="0" applyNumberFormat="1" applyFont="1" applyBorder="1" applyAlignment="1">
      <alignment vertical="top" shrinkToFit="1"/>
    </xf>
    <xf numFmtId="4" fontId="17" fillId="4" borderId="51" xfId="0" applyNumberFormat="1" applyFont="1" applyFill="1" applyBorder="1" applyAlignment="1" applyProtection="1">
      <alignment vertical="top" shrinkToFit="1"/>
      <protection locked="0"/>
    </xf>
    <xf numFmtId="4" fontId="17" fillId="0" borderId="51" xfId="0" applyNumberFormat="1" applyFont="1" applyBorder="1" applyAlignment="1">
      <alignment vertical="top" shrinkToFit="1"/>
    </xf>
    <xf numFmtId="3" fontId="0" fillId="0" borderId="0" xfId="0" applyNumberFormat="1"/>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0" fontId="0" fillId="0" borderId="18" xfId="0" applyBorder="1" applyAlignment="1">
      <alignment vertical="center" wrapText="1"/>
    </xf>
    <xf numFmtId="49" fontId="8" fillId="0" borderId="0" xfId="0" applyNumberFormat="1" applyFont="1" applyAlignment="1">
      <alignment horizontal="left" vertical="center" wrapText="1"/>
    </xf>
    <xf numFmtId="0" fontId="0" fillId="0" borderId="0" xfId="0" applyAlignment="1">
      <alignment vertical="center" wrapText="1"/>
    </xf>
    <xf numFmtId="49" fontId="8" fillId="0" borderId="6" xfId="0" applyNumberFormat="1"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0" borderId="32" xfId="0" applyNumberFormat="1" applyBorder="1" applyAlignment="1">
      <alignment vertical="center" wrapText="1"/>
    </xf>
    <xf numFmtId="4" fontId="5" fillId="0" borderId="32" xfId="0" applyNumberFormat="1" applyFont="1" applyBorder="1" applyAlignment="1">
      <alignment vertical="center" wrapText="1"/>
    </xf>
    <xf numFmtId="4" fontId="5" fillId="0" borderId="35" xfId="0" applyNumberFormat="1" applyFont="1" applyBorder="1" applyAlignment="1">
      <alignment vertical="center" wrapText="1"/>
    </xf>
    <xf numFmtId="4" fontId="0" fillId="0" borderId="35" xfId="0" applyNumberForma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0" fontId="0" fillId="0" borderId="0" xfId="0" applyAlignment="1">
      <alignmen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8" fillId="0" borderId="0" xfId="0" applyFont="1" applyAlignment="1">
      <alignment horizontal="left" vertical="top" wrapText="1"/>
    </xf>
    <xf numFmtId="0" fontId="18" fillId="0" borderId="0" xfId="0" applyFont="1" applyAlignment="1">
      <alignment vertical="top" wrapText="1"/>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17" fillId="0" borderId="0" xfId="0" applyFont="1" applyAlignment="1">
      <alignment horizontal="left" vertical="top" wrapText="1"/>
    </xf>
    <xf numFmtId="0" fontId="17" fillId="0" borderId="0" xfId="0" applyFont="1" applyAlignment="1">
      <alignmen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iroslav.pantucek\AppData\Local\Microsoft\Windows\INetCache\Content.Outlook\USJWPAOI\582303%20MD%20Muglinov%20soupis%20prac&#237;%20ocen&#283;n&#253;.xlsx" TargetMode="External"/><Relationship Id="rId1" Type="http://schemas.openxmlformats.org/officeDocument/2006/relationships/externalLinkPath" Target="file:///C:\Users\miroslav.pantucek\AppData\Local\Microsoft\Windows\INetCache\Content.Outlook\USJWPAOI\582303%20MD%20Muglinov%20soupis%20prac&#237;%20ocen&#283;n&#25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pro vyplnění"/>
      <sheetName val="Stavba"/>
      <sheetName val="VzorPolozky"/>
      <sheetName val="00 58230300 Naklady"/>
      <sheetName val="00. 58230300. Pol"/>
      <sheetName val="01 58230301A1 Pol"/>
      <sheetName val="01 58230301A2 Pol"/>
      <sheetName val="01 58230301A3 Pol"/>
      <sheetName val="01 58230301B Pol"/>
      <sheetName val="01 58230301C Pol"/>
      <sheetName val="01 58230301D Pol"/>
      <sheetName val="01 58230301E Pol"/>
      <sheetName val="01 58230301F Pol"/>
      <sheetName val="01 58230301G Pol"/>
      <sheetName val="01 58230301H Pol"/>
      <sheetName val="01 58230301I Pol"/>
      <sheetName val="01 58230301J Pol"/>
      <sheetName val="01 58230301K Pol"/>
      <sheetName val="02 58230302 Pol"/>
      <sheetName val="03 58230303 Pol"/>
      <sheetName val="04 58230304 Pol"/>
      <sheetName val="05 58230305A Pol"/>
      <sheetName val="05 58230305B Pol"/>
      <sheetName val="05 58230305C Pol"/>
      <sheetName val="I01 582303IO1 Pol"/>
      <sheetName val="IO2 582303IO2 Pol"/>
      <sheetName val="IO2.1 582303IO2 Pol"/>
      <sheetName val="IO3 582303IO3 Pol"/>
      <sheetName val="IO4 582303IO4 Pol"/>
      <sheetName val="IO5 582303IO5 Pol"/>
      <sheetName val="IO6 582303IO6 Pol"/>
      <sheetName val="IO7 582303IO7 P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11">
          <cell r="AE11">
            <v>0</v>
          </cell>
        </row>
      </sheetData>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C25" sqref="C25"/>
    </sheetView>
  </sheetViews>
  <sheetFormatPr defaultRowHeight="12.75" x14ac:dyDescent="0.2"/>
  <sheetData>
    <row r="1" spans="1:7" x14ac:dyDescent="0.2">
      <c r="A1" s="21" t="s">
        <v>38</v>
      </c>
    </row>
    <row r="2" spans="1:7" ht="57.75" customHeight="1" x14ac:dyDescent="0.2">
      <c r="A2" s="236" t="s">
        <v>39</v>
      </c>
      <c r="B2" s="236"/>
      <c r="C2" s="236"/>
      <c r="D2" s="236"/>
      <c r="E2" s="236"/>
      <c r="F2" s="236"/>
      <c r="G2" s="236"/>
    </row>
  </sheetData>
  <sheetProtection algorithmName="SHA-512" hashValue="VQoLRUXsguYVTKtESh+Fvm2zvOZJiA+AY7ulmWSVxv8Dint6t1zB2JlUaAdEOmBt+5XvPA0khN638SobNWwU3g==" saltValue="73kkr2RHqLk0HZ9D5a63Kg=="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E2D24-3227-4000-BA73-37BC4360315E}">
  <sheetPr>
    <outlinePr summaryBelow="0"/>
    <pageSetUpPr fitToPage="1"/>
  </sheetPr>
  <dimension ref="A1:BH5000"/>
  <sheetViews>
    <sheetView workbookViewId="0">
      <pane ySplit="7" topLeftCell="A8" activePane="bottomLeft" state="frozen"/>
      <selection activeCell="C25" sqref="C25"/>
      <selection pane="bottomLeft" activeCell="AB29" sqref="AB2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5703125" customWidth="1"/>
    <col min="28" max="28" width="14.1406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75</v>
      </c>
      <c r="C4" s="301" t="s">
        <v>76</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331</v>
      </c>
      <c r="C8" s="180" t="s">
        <v>332</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2852</v>
      </c>
      <c r="C9" s="181" t="s">
        <v>2853</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8"/>
      <c r="AA11" s="209">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MWcwVUmVufNNNmipAQISUlqoVmfidbx2Xv4XOK/7DQHpqMtQ1c8bopOjl7xxhZJg+0+nQzReOqu0BS8JI4+w==" saltValue="aJ5+MtAvpMCXw8gqXsV/8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2F0F4-0A39-4607-A61D-38EADD15B7C4}">
  <sheetPr>
    <outlinePr summaryBelow="0"/>
    <pageSetUpPr fitToPage="1"/>
  </sheetPr>
  <dimension ref="A1:BH5000"/>
  <sheetViews>
    <sheetView workbookViewId="0">
      <pane ySplit="7" topLeftCell="A8" activePane="bottomLeft" state="frozen"/>
      <selection activeCell="C25" sqref="C25"/>
      <selection pane="bottomLeft" activeCell="F9" sqref="F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4.1406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77</v>
      </c>
      <c r="C4" s="301" t="s">
        <v>78</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297</v>
      </c>
      <c r="C8" s="180" t="s">
        <v>78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2854</v>
      </c>
      <c r="C9" s="181" t="s">
        <v>2855</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Jo/5ebkbU6kUnlbhNK8zgbkcv+73+spLwVoze4Nv1Qt3OO5QMHuq9hqlvw9rmBgHXFVpKsWgGhk44W/Qr2UMQ==" saltValue="mCPnx73x1q88KqPn0iZH1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9A328-1874-4C58-A42F-FA05AC5EEEB8}">
  <sheetPr>
    <outlinePr summaryBelow="0"/>
    <pageSetUpPr fitToPage="1"/>
  </sheetPr>
  <dimension ref="A1:BH5000"/>
  <sheetViews>
    <sheetView workbookViewId="0">
      <pane ySplit="7" topLeftCell="A8" activePane="bottomLeft" state="frozen"/>
      <selection activeCell="C25" sqref="C25"/>
      <selection pane="bottomLeft" activeCell="G32" sqref="G3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 customWidth="1"/>
    <col min="28" max="28" width="13.710937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79</v>
      </c>
      <c r="C4" s="301" t="s">
        <v>80</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326</v>
      </c>
      <c r="C8" s="180" t="s">
        <v>327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2856</v>
      </c>
      <c r="C9" s="181" t="s">
        <v>2857</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Be8g4PfOsx2+cydX5A/8L9nWOiAb9Jw0TiP2FlpT+32MIli6I27/T3GpFhcD5AX4eaVZNAFUG4sAhwVYq+mGQ==" saltValue="daadm+5rNQw2nem+sOFPo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2038B-7D71-4298-828A-1AB2BB5E396A}">
  <sheetPr>
    <outlinePr summaryBelow="0"/>
    <pageSetUpPr fitToPage="1"/>
  </sheetPr>
  <dimension ref="A1:BH5000"/>
  <sheetViews>
    <sheetView workbookViewId="0">
      <pane ySplit="7" topLeftCell="A8" activePane="bottomLeft" state="frozen"/>
      <selection activeCell="C25" sqref="C25"/>
      <selection pane="bottomLeft" activeCell="AB37" sqref="AB37"/>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140625" customWidth="1"/>
    <col min="28" max="28" width="14.425781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81</v>
      </c>
      <c r="C4" s="301" t="s">
        <v>82</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328</v>
      </c>
      <c r="C8" s="180" t="s">
        <v>329</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2858</v>
      </c>
      <c r="C9" s="181" t="s">
        <v>2859</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0w8Z1oSa75G8VXuC39YPa624zu4uC/uxpFlvTLl9sAUQHyG1J7sO2AjXEFQWzskmPAscrLD/stcSVwgWvQPjw==" saltValue="/w5O6rc8y0YvJ2NOVh+PZ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99E7F-61FD-4625-980F-F7303012CE64}">
  <sheetPr>
    <outlinePr summaryBelow="0"/>
    <pageSetUpPr fitToPage="1"/>
  </sheetPr>
  <dimension ref="A1:BH5000"/>
  <sheetViews>
    <sheetView workbookViewId="0">
      <pane ySplit="7" topLeftCell="A8" activePane="bottomLeft" state="frozen"/>
      <selection activeCell="C25" sqref="C25"/>
      <selection pane="bottomLeft" activeCell="C22" sqref="C2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57031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83</v>
      </c>
      <c r="C4" s="301" t="s">
        <v>84</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330</v>
      </c>
      <c r="C8" s="180" t="s">
        <v>84</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2860</v>
      </c>
      <c r="C9" s="181" t="s">
        <v>2861</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j36ZsG7MdFOv7AhR5RbRWFo33on0pEwNZkURjCARyPFkmIVUEWKheWdxA0IEYS6bbXRcg3XVjQMeJRs1XOf/w==" saltValue="NOFZ+KZ/qZJvpDIZd38Zb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C0C07-2515-4ECF-896B-D58751794E2D}">
  <sheetPr>
    <outlinePr summaryBelow="0"/>
    <pageSetUpPr fitToPage="1"/>
  </sheetPr>
  <dimension ref="A1:BH5000"/>
  <sheetViews>
    <sheetView workbookViewId="0">
      <pane ySplit="7" topLeftCell="A8" activePane="bottomLeft" state="frozen"/>
      <selection activeCell="C25" sqref="C25"/>
      <selection pane="bottomLeft" activeCell="Z33" sqref="Z33"/>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5703125" customWidth="1"/>
    <col min="28" max="28" width="13.8554687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85</v>
      </c>
      <c r="C4" s="301" t="s">
        <v>86</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284</v>
      </c>
      <c r="C8" s="180" t="s">
        <v>285</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2862</v>
      </c>
      <c r="C9" s="181" t="s">
        <v>2863</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2vovwbnZKEL7x0fDjwi/7qNDOJ0aI9QKO1CAtGN6iowXkoyWzEi2SZ0KSydTib8X+MiYjyWgsrlwim4a00KhjA==" saltValue="yiHNnx6LuDIHdVdx2h0Q2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B0CC9-27B2-40C3-BF87-D10A832FAC29}">
  <sheetPr>
    <outlinePr summaryBelow="0"/>
    <pageSetUpPr fitToPage="1"/>
  </sheetPr>
  <dimension ref="A1:BH5000"/>
  <sheetViews>
    <sheetView workbookViewId="0">
      <pane ySplit="7" topLeftCell="A8" activePane="bottomLeft" state="frozen"/>
      <selection activeCell="C25" sqref="C25"/>
      <selection pane="bottomLeft" activeCell="F57" sqref="F57"/>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28515625" customWidth="1"/>
    <col min="28" max="28" width="14.8554687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87</v>
      </c>
      <c r="C4" s="301" t="s">
        <v>88</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298</v>
      </c>
      <c r="C8" s="180" t="s">
        <v>88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2864</v>
      </c>
      <c r="C9" s="181" t="s">
        <v>2865</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kQwM1+lQ0I8PpJwDfMbp/CR2bqq+5db/pEkY4mENRg26WvkShl8Gv2EAWNHU/S2v8ywIL4tkZcFct4lBtuB8ag==" saltValue="q4mfXAyhZD8ZcZRS7wGWv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39CC-DFB4-4853-9252-E06A8F2E4E4F}">
  <sheetPr>
    <outlinePr summaryBelow="0"/>
    <pageSetUpPr fitToPage="1"/>
  </sheetPr>
  <dimension ref="A1:BH5000"/>
  <sheetViews>
    <sheetView workbookViewId="0">
      <pane ySplit="7" topLeftCell="A8" activePane="bottomLeft" state="frozen"/>
      <selection activeCell="C25" sqref="C25"/>
      <selection pane="bottomLeft" activeCell="F11" sqref="F11"/>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28515625" customWidth="1"/>
    <col min="28" max="28" width="14.57031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89</v>
      </c>
      <c r="C4" s="301" t="s">
        <v>90</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323</v>
      </c>
      <c r="C8" s="180" t="s">
        <v>90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323</v>
      </c>
      <c r="C9" s="181" t="s">
        <v>2866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KMHBwbv2x9Z/qqHKTZC/8i6VpTybDDcHJQ2ra5H+ncXL+JyfVb5WeYgOacpQIx9TgtWdqixTr8rg1BgIySzSuw==" saltValue="TVSuHQ3CL6LVzGLQ18+Jk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37FD2-4094-4B01-9BDC-3FE02AA9C2A2}">
  <sheetPr>
    <outlinePr summaryBelow="0"/>
    <pageSetUpPr fitToPage="1"/>
  </sheetPr>
  <dimension ref="A1:BH5000"/>
  <sheetViews>
    <sheetView workbookViewId="0">
      <pane ySplit="7" topLeftCell="A8" activePane="bottomLeft" state="frozen"/>
      <selection activeCell="C25" sqref="C25"/>
      <selection pane="bottomLeft" activeCell="F10" sqref="F1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5703125" customWidth="1"/>
    <col min="28" max="28" width="14.57031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91</v>
      </c>
      <c r="C4" s="301" t="s">
        <v>92</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324</v>
      </c>
      <c r="C8" s="180" t="s">
        <v>325</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324</v>
      </c>
      <c r="C9" s="181" t="s">
        <v>2867</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UAK+eppeBOgDQzvUabYuSZh7QTF4eydFEKf4aSv7BR78tr7+S5Sdflwuww/GZpAel24kRJFNx/whu7v8XwqjBQ==" saltValue="6e1/zyTH6qE+CUdb6Rlcz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15F4E-A849-4107-A6F0-D9EF4D4625A1}">
  <sheetPr>
    <outlinePr summaryBelow="0"/>
    <pageSetUpPr fitToPage="1"/>
  </sheetPr>
  <dimension ref="A1:BH5000"/>
  <sheetViews>
    <sheetView workbookViewId="0">
      <pane ySplit="7" topLeftCell="A8" activePane="bottomLeft" state="frozen"/>
      <selection activeCell="C25" sqref="C25"/>
      <selection pane="bottomLeft" activeCell="S30" sqref="S3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7109375" customWidth="1"/>
    <col min="28" max="28" width="14"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93</v>
      </c>
      <c r="C3" s="298" t="s">
        <v>94</v>
      </c>
      <c r="D3" s="299"/>
      <c r="E3" s="299"/>
      <c r="F3" s="299"/>
      <c r="G3" s="300"/>
      <c r="AC3" s="121" t="s">
        <v>346</v>
      </c>
      <c r="AG3" t="s">
        <v>349</v>
      </c>
    </row>
    <row r="4" spans="1:60" ht="25.15" customHeight="1" x14ac:dyDescent="0.2">
      <c r="A4" s="141" t="s">
        <v>9</v>
      </c>
      <c r="B4" s="142" t="s">
        <v>95</v>
      </c>
      <c r="C4" s="301" t="s">
        <v>94</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286</v>
      </c>
      <c r="C8" s="180" t="s">
        <v>287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v>
      </c>
      <c r="C9" s="181" t="s">
        <v>2868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DIxfZLvVacj4j3r2JwgOZVN3/DeobqlDdRJFQqnkkcL0DxzWMWuVYwLDZe3k/DtFWe8QWBApafoTTmIOTQS8+g==" saltValue="myI7x5sU9c/5YGv3hsGrm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281"/>
  <sheetViews>
    <sheetView showGridLines="0" topLeftCell="B1" zoomScaleNormal="100" zoomScaleSheetLayoutView="75" workbookViewId="0">
      <selection activeCell="O78" sqref="O78"/>
    </sheetView>
  </sheetViews>
  <sheetFormatPr defaultColWidth="9" defaultRowHeight="12.75" x14ac:dyDescent="0.2"/>
  <cols>
    <col min="1" max="1" width="8.42578125" hidden="1" customWidth="1"/>
    <col min="2" max="2" width="13.42578125" customWidth="1"/>
    <col min="3" max="3" width="7.42578125" style="50" customWidth="1"/>
    <col min="4" max="4" width="13" style="50" customWidth="1"/>
    <col min="5" max="5" width="9.7109375" style="50" customWidth="1"/>
    <col min="6" max="6" width="11.7109375" customWidth="1"/>
    <col min="7" max="9" width="13" customWidth="1"/>
    <col min="10" max="10" width="5.5703125" customWidth="1"/>
    <col min="11" max="11" width="4.28515625" customWidth="1"/>
    <col min="12" max="15" width="10.7109375" customWidth="1"/>
    <col min="52" max="52" width="94" customWidth="1"/>
  </cols>
  <sheetData>
    <row r="1" spans="1:15" ht="33.75" customHeight="1" x14ac:dyDescent="0.2">
      <c r="A1" s="46" t="s">
        <v>36</v>
      </c>
      <c r="B1" s="237" t="s">
        <v>41</v>
      </c>
      <c r="C1" s="238"/>
      <c r="D1" s="238"/>
      <c r="E1" s="238"/>
      <c r="F1" s="238"/>
      <c r="G1" s="238"/>
      <c r="H1" s="238"/>
      <c r="I1" s="238"/>
      <c r="J1" s="239"/>
    </row>
    <row r="2" spans="1:15" ht="36" customHeight="1" x14ac:dyDescent="0.2">
      <c r="A2" s="2"/>
      <c r="B2" s="72" t="s">
        <v>22</v>
      </c>
      <c r="C2" s="73"/>
      <c r="D2" s="74" t="s">
        <v>43</v>
      </c>
      <c r="E2" s="246" t="s">
        <v>44</v>
      </c>
      <c r="F2" s="247"/>
      <c r="G2" s="247"/>
      <c r="H2" s="247"/>
      <c r="I2" s="247"/>
      <c r="J2" s="248"/>
      <c r="O2" s="1"/>
    </row>
    <row r="3" spans="1:15" ht="27" hidden="1" customHeight="1" x14ac:dyDescent="0.2">
      <c r="A3" s="2"/>
      <c r="B3" s="75"/>
      <c r="C3" s="73"/>
      <c r="D3" s="76"/>
      <c r="E3" s="249"/>
      <c r="F3" s="250"/>
      <c r="G3" s="250"/>
      <c r="H3" s="250"/>
      <c r="I3" s="250"/>
      <c r="J3" s="251"/>
    </row>
    <row r="4" spans="1:15" ht="23.25" customHeight="1" x14ac:dyDescent="0.2">
      <c r="A4" s="2"/>
      <c r="B4" s="77"/>
      <c r="C4" s="78"/>
      <c r="D4" s="79"/>
      <c r="E4" s="259"/>
      <c r="F4" s="259"/>
      <c r="G4" s="259"/>
      <c r="H4" s="259"/>
      <c r="I4" s="259"/>
      <c r="J4" s="260"/>
    </row>
    <row r="5" spans="1:15" ht="24" customHeight="1" x14ac:dyDescent="0.2">
      <c r="A5" s="2"/>
      <c r="B5" s="30" t="s">
        <v>42</v>
      </c>
      <c r="D5" s="263" t="s">
        <v>45</v>
      </c>
      <c r="E5" s="264"/>
      <c r="F5" s="264"/>
      <c r="G5" s="264"/>
      <c r="H5" s="18" t="s">
        <v>40</v>
      </c>
      <c r="I5" s="82" t="s">
        <v>49</v>
      </c>
      <c r="J5" s="8"/>
    </row>
    <row r="6" spans="1:15" ht="15.75" customHeight="1" x14ac:dyDescent="0.2">
      <c r="A6" s="2"/>
      <c r="B6" s="27"/>
      <c r="C6" s="52"/>
      <c r="D6" s="265" t="s">
        <v>46</v>
      </c>
      <c r="E6" s="266"/>
      <c r="F6" s="266"/>
      <c r="G6" s="266"/>
      <c r="H6" s="18" t="s">
        <v>34</v>
      </c>
      <c r="I6" s="82" t="s">
        <v>50</v>
      </c>
      <c r="J6" s="8"/>
    </row>
    <row r="7" spans="1:15" ht="15.75" customHeight="1" x14ac:dyDescent="0.2">
      <c r="A7" s="2"/>
      <c r="B7" s="28"/>
      <c r="C7" s="53"/>
      <c r="D7" s="81" t="s">
        <v>48</v>
      </c>
      <c r="E7" s="267" t="s">
        <v>47</v>
      </c>
      <c r="F7" s="268"/>
      <c r="G7" s="268"/>
      <c r="H7" s="23"/>
      <c r="I7" s="22"/>
      <c r="J7" s="33"/>
    </row>
    <row r="8" spans="1:15" ht="24" hidden="1" customHeight="1" x14ac:dyDescent="0.2">
      <c r="A8" s="2"/>
      <c r="B8" s="30" t="s">
        <v>20</v>
      </c>
      <c r="D8" s="80" t="s">
        <v>51</v>
      </c>
      <c r="H8" s="18" t="s">
        <v>40</v>
      </c>
      <c r="I8" s="82" t="s">
        <v>55</v>
      </c>
      <c r="J8" s="8"/>
    </row>
    <row r="9" spans="1:15" ht="15.75" hidden="1" customHeight="1" x14ac:dyDescent="0.2">
      <c r="A9" s="2"/>
      <c r="B9" s="2"/>
      <c r="D9" s="80" t="s">
        <v>52</v>
      </c>
      <c r="H9" s="18" t="s">
        <v>34</v>
      </c>
      <c r="I9" s="82" t="s">
        <v>56</v>
      </c>
      <c r="J9" s="8"/>
    </row>
    <row r="10" spans="1:15" ht="15.75" hidden="1" customHeight="1" x14ac:dyDescent="0.2">
      <c r="A10" s="2"/>
      <c r="B10" s="34"/>
      <c r="C10" s="53"/>
      <c r="D10" s="81" t="s">
        <v>54</v>
      </c>
      <c r="E10" s="83" t="s">
        <v>53</v>
      </c>
      <c r="F10" s="23"/>
      <c r="G10" s="14"/>
      <c r="H10" s="14"/>
      <c r="I10" s="35"/>
      <c r="J10" s="33"/>
    </row>
    <row r="11" spans="1:15" ht="24" customHeight="1" x14ac:dyDescent="0.2">
      <c r="A11" s="2"/>
      <c r="B11" s="30" t="s">
        <v>19</v>
      </c>
      <c r="D11" s="253"/>
      <c r="E11" s="253"/>
      <c r="F11" s="253"/>
      <c r="G11" s="253"/>
      <c r="H11" s="18" t="s">
        <v>40</v>
      </c>
      <c r="I11" s="84"/>
      <c r="J11" s="8"/>
    </row>
    <row r="12" spans="1:15" ht="15.75" customHeight="1" x14ac:dyDescent="0.2">
      <c r="A12" s="2"/>
      <c r="B12" s="27"/>
      <c r="C12" s="52"/>
      <c r="D12" s="258"/>
      <c r="E12" s="258"/>
      <c r="F12" s="258"/>
      <c r="G12" s="258"/>
      <c r="H12" s="18" t="s">
        <v>34</v>
      </c>
      <c r="I12" s="84"/>
      <c r="J12" s="8"/>
    </row>
    <row r="13" spans="1:15" ht="15.75" customHeight="1" x14ac:dyDescent="0.2">
      <c r="A13" s="2"/>
      <c r="B13" s="28"/>
      <c r="C13" s="53"/>
      <c r="D13" s="85"/>
      <c r="E13" s="261"/>
      <c r="F13" s="262"/>
      <c r="G13" s="262"/>
      <c r="H13" s="19"/>
      <c r="I13" s="22"/>
      <c r="J13" s="33"/>
    </row>
    <row r="14" spans="1:15" ht="24" customHeight="1" x14ac:dyDescent="0.2">
      <c r="A14" s="2"/>
      <c r="B14" s="42" t="s">
        <v>21</v>
      </c>
      <c r="C14" s="54"/>
      <c r="D14" s="55"/>
      <c r="E14" s="56"/>
      <c r="F14" s="43"/>
      <c r="G14" s="43"/>
      <c r="H14" s="44"/>
      <c r="I14" s="43"/>
      <c r="J14" s="45"/>
    </row>
    <row r="15" spans="1:15" ht="32.25" customHeight="1" x14ac:dyDescent="0.2">
      <c r="A15" s="2"/>
      <c r="B15" s="34" t="s">
        <v>32</v>
      </c>
      <c r="C15" s="57"/>
      <c r="D15" s="51"/>
      <c r="E15" s="252"/>
      <c r="F15" s="252"/>
      <c r="G15" s="254"/>
      <c r="H15" s="254"/>
      <c r="I15" s="254" t="s">
        <v>29</v>
      </c>
      <c r="J15" s="255"/>
    </row>
    <row r="16" spans="1:15" ht="23.25" customHeight="1" x14ac:dyDescent="0.2">
      <c r="A16" s="139" t="s">
        <v>24</v>
      </c>
      <c r="B16" s="37" t="s">
        <v>24</v>
      </c>
      <c r="C16" s="58"/>
      <c r="D16" s="59"/>
      <c r="E16" s="243"/>
      <c r="F16" s="244"/>
      <c r="G16" s="243"/>
      <c r="H16" s="244"/>
      <c r="I16" s="243">
        <f>SUMIF(F208:F277,A16,I208:I277)+SUMIF(F208:F277,"PSU",I208:I277)</f>
        <v>0</v>
      </c>
      <c r="J16" s="245"/>
    </row>
    <row r="17" spans="1:10" ht="23.25" customHeight="1" x14ac:dyDescent="0.2">
      <c r="A17" s="139" t="s">
        <v>25</v>
      </c>
      <c r="B17" s="37" t="s">
        <v>25</v>
      </c>
      <c r="C17" s="58"/>
      <c r="D17" s="59"/>
      <c r="E17" s="243"/>
      <c r="F17" s="244"/>
      <c r="G17" s="243"/>
      <c r="H17" s="244"/>
      <c r="I17" s="243">
        <f>SUMIF(F208:F277,A17,I208:I277)</f>
        <v>0</v>
      </c>
      <c r="J17" s="245"/>
    </row>
    <row r="18" spans="1:10" ht="23.25" customHeight="1" x14ac:dyDescent="0.2">
      <c r="A18" s="139" t="s">
        <v>26</v>
      </c>
      <c r="B18" s="37" t="s">
        <v>26</v>
      </c>
      <c r="C18" s="58"/>
      <c r="D18" s="59"/>
      <c r="E18" s="243"/>
      <c r="F18" s="244"/>
      <c r="G18" s="243"/>
      <c r="H18" s="244"/>
      <c r="I18" s="243">
        <f>SUMIF(F208:F277,A18,I208:I277)</f>
        <v>0</v>
      </c>
      <c r="J18" s="245"/>
    </row>
    <row r="19" spans="1:10" ht="23.25" customHeight="1" x14ac:dyDescent="0.2">
      <c r="A19" s="139" t="s">
        <v>342</v>
      </c>
      <c r="B19" s="37" t="s">
        <v>27</v>
      </c>
      <c r="C19" s="58"/>
      <c r="D19" s="59"/>
      <c r="E19" s="243"/>
      <c r="F19" s="244"/>
      <c r="G19" s="243"/>
      <c r="H19" s="244"/>
      <c r="I19" s="243">
        <f>SUMIF(F208:F277,A19,I208:I277)</f>
        <v>0</v>
      </c>
      <c r="J19" s="245"/>
    </row>
    <row r="20" spans="1:10" ht="23.25" customHeight="1" x14ac:dyDescent="0.2">
      <c r="A20" s="139" t="s">
        <v>343</v>
      </c>
      <c r="B20" s="37" t="s">
        <v>28</v>
      </c>
      <c r="C20" s="58"/>
      <c r="D20" s="59"/>
      <c r="E20" s="243"/>
      <c r="F20" s="244"/>
      <c r="G20" s="243"/>
      <c r="H20" s="244"/>
      <c r="I20" s="243">
        <f>SUMIF(F208:F277,A20,I208:I277)</f>
        <v>0</v>
      </c>
      <c r="J20" s="245"/>
    </row>
    <row r="21" spans="1:10" ht="23.25" customHeight="1" x14ac:dyDescent="0.2">
      <c r="A21" s="2"/>
      <c r="B21" s="47" t="s">
        <v>29</v>
      </c>
      <c r="C21" s="60"/>
      <c r="D21" s="61"/>
      <c r="E21" s="256"/>
      <c r="F21" s="257"/>
      <c r="G21" s="256"/>
      <c r="H21" s="257"/>
      <c r="I21" s="256">
        <f>SUM(I16:J20)</f>
        <v>0</v>
      </c>
      <c r="J21" s="274"/>
    </row>
    <row r="22" spans="1:10" ht="33" customHeight="1" x14ac:dyDescent="0.2">
      <c r="A22" s="2"/>
      <c r="B22" s="41" t="s">
        <v>33</v>
      </c>
      <c r="C22" s="58"/>
      <c r="D22" s="59"/>
      <c r="E22" s="62"/>
      <c r="F22" s="38"/>
      <c r="G22" s="32"/>
      <c r="H22" s="32"/>
      <c r="I22" s="32"/>
      <c r="J22" s="39"/>
    </row>
    <row r="23" spans="1:10" ht="23.25" customHeight="1" x14ac:dyDescent="0.2">
      <c r="A23" s="2">
        <f>ZakladDPHSni*SazbaDPH1/100</f>
        <v>0</v>
      </c>
      <c r="B23" s="37" t="s">
        <v>12</v>
      </c>
      <c r="C23" s="58"/>
      <c r="D23" s="59"/>
      <c r="E23" s="63">
        <v>15</v>
      </c>
      <c r="F23" s="38" t="s">
        <v>0</v>
      </c>
      <c r="G23" s="272">
        <f>ZakladDPHSniVypocet</f>
        <v>0</v>
      </c>
      <c r="H23" s="273"/>
      <c r="I23" s="273"/>
      <c r="J23" s="39" t="str">
        <f t="shared" ref="J23:J28" si="0">Mena</f>
        <v>CZK</v>
      </c>
    </row>
    <row r="24" spans="1:10" ht="23.25" customHeight="1" x14ac:dyDescent="0.2">
      <c r="A24" s="2">
        <f>(A23-INT(A23))*100</f>
        <v>0</v>
      </c>
      <c r="B24" s="37" t="s">
        <v>13</v>
      </c>
      <c r="C24" s="58"/>
      <c r="D24" s="59"/>
      <c r="E24" s="63">
        <f>SazbaDPH1</f>
        <v>15</v>
      </c>
      <c r="F24" s="38" t="s">
        <v>0</v>
      </c>
      <c r="G24" s="270">
        <f>IF((((A24/10)-INT(A24/10))*100)&gt;50, ROUNDUP(A23, 1), ROUNDDOWN(A23, 1))</f>
        <v>0</v>
      </c>
      <c r="H24" s="271"/>
      <c r="I24" s="271"/>
      <c r="J24" s="39" t="str">
        <f t="shared" si="0"/>
        <v>CZK</v>
      </c>
    </row>
    <row r="25" spans="1:10" ht="23.25" customHeight="1" x14ac:dyDescent="0.2">
      <c r="A25" s="2">
        <f>ZakladDPHZakl*SazbaDPH2/100</f>
        <v>0</v>
      </c>
      <c r="B25" s="37" t="s">
        <v>14</v>
      </c>
      <c r="C25" s="58"/>
      <c r="D25" s="59"/>
      <c r="E25" s="63">
        <v>21</v>
      </c>
      <c r="F25" s="38" t="s">
        <v>0</v>
      </c>
      <c r="G25" s="272">
        <f>ZakladDPHZaklVypocet</f>
        <v>0</v>
      </c>
      <c r="H25" s="273"/>
      <c r="I25" s="273"/>
      <c r="J25" s="39" t="str">
        <f t="shared" si="0"/>
        <v>CZK</v>
      </c>
    </row>
    <row r="26" spans="1:10" ht="23.25" customHeight="1" x14ac:dyDescent="0.2">
      <c r="A26" s="2">
        <f>(A25-INT(A25))*100</f>
        <v>0</v>
      </c>
      <c r="B26" s="31" t="s">
        <v>15</v>
      </c>
      <c r="C26" s="64"/>
      <c r="D26" s="51"/>
      <c r="E26" s="65">
        <f>SazbaDPH2</f>
        <v>21</v>
      </c>
      <c r="F26" s="29" t="s">
        <v>0</v>
      </c>
      <c r="G26" s="240">
        <f>IF((((A26/10)-INT(A26/10))*100)&gt;50, ROUNDUP(A25, 1), ROUNDDOWN(A25, 1))</f>
        <v>0</v>
      </c>
      <c r="H26" s="241"/>
      <c r="I26" s="241"/>
      <c r="J26" s="36" t="str">
        <f t="shared" si="0"/>
        <v>CZK</v>
      </c>
    </row>
    <row r="27" spans="1:10" ht="23.25" customHeight="1" thickBot="1" x14ac:dyDescent="0.25">
      <c r="A27" s="2">
        <f>ZakladDPHSni+DPHSni+ZakladDPHZakl+DPHZakl</f>
        <v>0</v>
      </c>
      <c r="B27" s="30" t="s">
        <v>4</v>
      </c>
      <c r="C27" s="66"/>
      <c r="D27" s="67"/>
      <c r="E27" s="66"/>
      <c r="F27" s="16"/>
      <c r="G27" s="242">
        <f>CenaCelkem-(ZakladDPHSni+DPHSni+ZakladDPHZakl+DPHZakl)</f>
        <v>0</v>
      </c>
      <c r="H27" s="242"/>
      <c r="I27" s="242"/>
      <c r="J27" s="40" t="str">
        <f t="shared" si="0"/>
        <v>CZK</v>
      </c>
    </row>
    <row r="28" spans="1:10" ht="27.75" hidden="1" customHeight="1" thickBot="1" x14ac:dyDescent="0.25">
      <c r="A28" s="2"/>
      <c r="B28" s="111" t="s">
        <v>23</v>
      </c>
      <c r="C28" s="112"/>
      <c r="D28" s="112"/>
      <c r="E28" s="113"/>
      <c r="F28" s="114"/>
      <c r="G28" s="276">
        <f>ZakladDPHSniVypocet+ZakladDPHZaklVypocet</f>
        <v>0</v>
      </c>
      <c r="H28" s="276"/>
      <c r="I28" s="276"/>
      <c r="J28" s="115" t="str">
        <f t="shared" si="0"/>
        <v>CZK</v>
      </c>
    </row>
    <row r="29" spans="1:10" ht="27.75" customHeight="1" thickBot="1" x14ac:dyDescent="0.25">
      <c r="A29" s="2">
        <f>(A27-INT(A27))*100</f>
        <v>0</v>
      </c>
      <c r="B29" s="111" t="s">
        <v>35</v>
      </c>
      <c r="C29" s="116"/>
      <c r="D29" s="116"/>
      <c r="E29" s="116"/>
      <c r="F29" s="117"/>
      <c r="G29" s="275">
        <f>IF((((A29/10)-INT(A29/10))*100)&gt;50, ROUNDUP(A27, 1), ROUNDDOWN(A27, 1))</f>
        <v>0</v>
      </c>
      <c r="H29" s="275"/>
      <c r="I29" s="275"/>
      <c r="J29" s="118" t="s">
        <v>133</v>
      </c>
    </row>
    <row r="30" spans="1:10" ht="12.75" customHeight="1" x14ac:dyDescent="0.2">
      <c r="A30" s="2"/>
      <c r="B30" s="2"/>
      <c r="J30" s="9"/>
    </row>
    <row r="31" spans="1:10" ht="30" customHeight="1" x14ac:dyDescent="0.2">
      <c r="A31" s="2"/>
      <c r="B31" s="2"/>
      <c r="J31" s="9"/>
    </row>
    <row r="32" spans="1:10" ht="18.75" customHeight="1" x14ac:dyDescent="0.2">
      <c r="A32" s="2"/>
      <c r="B32" s="17"/>
      <c r="C32" s="68" t="s">
        <v>11</v>
      </c>
      <c r="D32" s="69"/>
      <c r="E32" s="69"/>
      <c r="F32" s="15" t="s">
        <v>10</v>
      </c>
      <c r="G32" s="25"/>
      <c r="H32" s="26"/>
      <c r="I32" s="25"/>
      <c r="J32" s="9"/>
    </row>
    <row r="33" spans="1:10" ht="47.25" customHeight="1" x14ac:dyDescent="0.2">
      <c r="A33" s="2"/>
      <c r="B33" s="2"/>
      <c r="J33" s="9"/>
    </row>
    <row r="34" spans="1:10" s="21" customFormat="1" ht="18.75" customHeight="1" x14ac:dyDescent="0.2">
      <c r="A34" s="20"/>
      <c r="B34" s="20"/>
      <c r="C34" s="70"/>
      <c r="D34" s="277"/>
      <c r="E34" s="278"/>
      <c r="G34" s="279"/>
      <c r="H34" s="280"/>
      <c r="I34" s="280"/>
      <c r="J34" s="24"/>
    </row>
    <row r="35" spans="1:10" ht="12.75" customHeight="1" x14ac:dyDescent="0.2">
      <c r="A35" s="2"/>
      <c r="B35" s="2"/>
      <c r="D35" s="269" t="s">
        <v>2</v>
      </c>
      <c r="E35" s="269"/>
      <c r="H35" s="10" t="s">
        <v>3</v>
      </c>
      <c r="J35" s="9"/>
    </row>
    <row r="36" spans="1:10" ht="13.5" customHeight="1" thickBot="1" x14ac:dyDescent="0.25">
      <c r="A36" s="11"/>
      <c r="B36" s="11"/>
      <c r="C36" s="71"/>
      <c r="D36" s="71"/>
      <c r="E36" s="71"/>
      <c r="F36" s="12"/>
      <c r="G36" s="12"/>
      <c r="H36" s="12"/>
      <c r="I36" s="12"/>
      <c r="J36" s="13"/>
    </row>
    <row r="37" spans="1:10" ht="27" customHeight="1" x14ac:dyDescent="0.2">
      <c r="B37" s="88" t="s">
        <v>16</v>
      </c>
      <c r="C37" s="89"/>
      <c r="D37" s="89"/>
      <c r="E37" s="89"/>
      <c r="F37" s="90"/>
      <c r="G37" s="90"/>
      <c r="H37" s="90"/>
      <c r="I37" s="90"/>
      <c r="J37" s="91"/>
    </row>
    <row r="38" spans="1:10" ht="25.5" customHeight="1" x14ac:dyDescent="0.2">
      <c r="A38" s="87" t="s">
        <v>37</v>
      </c>
      <c r="B38" s="92" t="s">
        <v>17</v>
      </c>
      <c r="C38" s="93" t="s">
        <v>5</v>
      </c>
      <c r="D38" s="93"/>
      <c r="E38" s="93"/>
      <c r="F38" s="94" t="str">
        <f>B23</f>
        <v>Základ pro sníženou DPH</v>
      </c>
      <c r="G38" s="94" t="str">
        <f>B25</f>
        <v>Základ pro základní DPH</v>
      </c>
      <c r="H38" s="95" t="s">
        <v>18</v>
      </c>
      <c r="I38" s="95" t="s">
        <v>1</v>
      </c>
      <c r="J38" s="96" t="s">
        <v>0</v>
      </c>
    </row>
    <row r="39" spans="1:10" ht="25.5" hidden="1" customHeight="1" x14ac:dyDescent="0.2">
      <c r="A39" s="87">
        <v>1</v>
      </c>
      <c r="B39" s="97" t="s">
        <v>57</v>
      </c>
      <c r="C39" s="281"/>
      <c r="D39" s="281"/>
      <c r="E39" s="281"/>
      <c r="F39" s="98">
        <f>'00 58230300 Naklady'!AE40+'00. 58230300. Pol'!AE186+'01 58230301A1 Pol'!AE2254+'01 58230301A2 Pol'!AE11+'01 58230301A3 Pol'!AE11+'01 58230301B Pol'!AE11+'01 58230301C Pol'!AE11+'01 58230301D Pol'!AE11+'01 58230301E Pol'!AE11+'01 58230301F Pol'!AE11+'01 58230301G Pol'!AE11+'01 58230301H Pol'!AE11+'01 58230301I Pol'!AE11+'01 58230301J Pol'!AE11+'01 58230301K Pol'!AE11+'02 58230302 Pol'!AE11+'03 58230303 Pol'!AE16+'04 58230304 Pol'!AE11+'05 58230305A Pol'!AE58+'05 58230305B Pol'!AE64+'05 58230305C Pol'!AE11+'I01 582303IO1 Pol'!AE11+'IO2 582303IO2 Pol'!AE11+'IO3 582303IO3 Pol'!AE11+'IO4 582303IO4 Pol'!AE11+'IO5 582303IO5 Pol'!AE11+'IO6 582303IO6 Pol'!AE11+'IO7 582303IO7 Pol'!AE11</f>
        <v>0</v>
      </c>
      <c r="G39" s="99">
        <f>'00 58230300 Naklady'!AF40+'00. 58230300. Pol'!AF186+'01 58230301A1 Pol'!AF2254+'01 58230301A2 Pol'!AF11+'01 58230301A3 Pol'!AF11+'01 58230301B Pol'!AF11+'01 58230301C Pol'!AF11+'01 58230301D Pol'!AF11+'01 58230301E Pol'!AF11+'01 58230301F Pol'!AF11+'01 58230301G Pol'!AF11+'01 58230301H Pol'!AF11+'01 58230301I Pol'!AF11+'01 58230301J Pol'!AF11+'01 58230301K Pol'!AF11+'02 58230302 Pol'!AF11+'03 58230303 Pol'!AF16+'04 58230304 Pol'!AF11+'05 58230305A Pol'!AF58+'05 58230305B Pol'!AF64+'05 58230305C Pol'!AF11+'I01 582303IO1 Pol'!AF11+'IO2 582303IO2 Pol'!AF11+'IO3 582303IO3 Pol'!AF11+'IO4 582303IO4 Pol'!AF11+'IO5 582303IO5 Pol'!AF11+'IO6 582303IO6 Pol'!AF11+'IO7 582303IO7 Pol'!AF11</f>
        <v>0</v>
      </c>
      <c r="H39" s="100">
        <f t="shared" ref="H39:H85" si="1">(F39*SazbaDPH1/100)+(G39*SazbaDPH2/100)</f>
        <v>0</v>
      </c>
      <c r="I39" s="100">
        <f>F39+G39+H39</f>
        <v>0</v>
      </c>
      <c r="J39" s="101" t="str">
        <f>IF(CenaCelkemVypocet=0,"",I39/CenaCelkemVypocet*100)</f>
        <v/>
      </c>
    </row>
    <row r="40" spans="1:10" ht="25.5" customHeight="1" x14ac:dyDescent="0.2">
      <c r="A40" s="87">
        <v>2</v>
      </c>
      <c r="B40" s="102"/>
      <c r="C40" s="282" t="s">
        <v>58</v>
      </c>
      <c r="D40" s="282"/>
      <c r="E40" s="282"/>
      <c r="F40" s="103">
        <f>'00 58230300 Naklady'!AE40</f>
        <v>0</v>
      </c>
      <c r="G40" s="104">
        <f>'00 58230300 Naklady'!AF40</f>
        <v>0</v>
      </c>
      <c r="H40" s="104">
        <f t="shared" si="1"/>
        <v>0</v>
      </c>
      <c r="I40" s="104">
        <f>F40+G40+H40</f>
        <v>0</v>
      </c>
      <c r="J40" s="105" t="str">
        <f>IF(CenaCelkemVypocet=0,"",I40/CenaCelkemVypocet*100)</f>
        <v/>
      </c>
    </row>
    <row r="41" spans="1:10" ht="25.5" customHeight="1" x14ac:dyDescent="0.2">
      <c r="A41" s="87">
        <v>3</v>
      </c>
      <c r="B41" s="106" t="s">
        <v>59</v>
      </c>
      <c r="C41" s="281" t="s">
        <v>60</v>
      </c>
      <c r="D41" s="281"/>
      <c r="E41" s="281"/>
      <c r="F41" s="107">
        <f>'00 58230300 Naklady'!AE40</f>
        <v>0</v>
      </c>
      <c r="G41" s="100">
        <f>'00 58230300 Naklady'!AF40</f>
        <v>0</v>
      </c>
      <c r="H41" s="100">
        <f t="shared" si="1"/>
        <v>0</v>
      </c>
      <c r="I41" s="100">
        <f>F41+G41+H41</f>
        <v>0</v>
      </c>
      <c r="J41" s="101" t="str">
        <f>IF(CenaCelkemVypocet=0,"",I41/CenaCelkemVypocet*100)</f>
        <v/>
      </c>
    </row>
    <row r="42" spans="1:10" ht="25.5" customHeight="1" x14ac:dyDescent="0.2">
      <c r="A42" s="87">
        <v>2</v>
      </c>
      <c r="B42" s="102"/>
      <c r="C42" s="282" t="s">
        <v>61</v>
      </c>
      <c r="D42" s="282"/>
      <c r="E42" s="282"/>
      <c r="F42" s="103"/>
      <c r="G42" s="104"/>
      <c r="H42" s="104">
        <f t="shared" si="1"/>
        <v>0</v>
      </c>
      <c r="I42" s="104"/>
      <c r="J42" s="105"/>
    </row>
    <row r="43" spans="1:10" ht="25.5" customHeight="1" x14ac:dyDescent="0.2">
      <c r="A43" s="87">
        <v>2</v>
      </c>
      <c r="B43" s="102" t="s">
        <v>62</v>
      </c>
      <c r="C43" s="282" t="s">
        <v>63</v>
      </c>
      <c r="D43" s="282"/>
      <c r="E43" s="282"/>
      <c r="F43" s="103">
        <f>'00. 58230300. Pol'!AE186</f>
        <v>0</v>
      </c>
      <c r="G43" s="104">
        <f>'00. 58230300. Pol'!AF186</f>
        <v>0</v>
      </c>
      <c r="H43" s="104">
        <f t="shared" si="1"/>
        <v>0</v>
      </c>
      <c r="I43" s="104">
        <f t="shared" ref="I43:I68" si="2">F43+G43+H43</f>
        <v>0</v>
      </c>
      <c r="J43" s="105" t="str">
        <f t="shared" ref="J43:J68" si="3">IF(CenaCelkemVypocet=0,"",I43/CenaCelkemVypocet*100)</f>
        <v/>
      </c>
    </row>
    <row r="44" spans="1:10" ht="25.5" customHeight="1" x14ac:dyDescent="0.2">
      <c r="A44" s="87">
        <v>3</v>
      </c>
      <c r="B44" s="106" t="s">
        <v>64</v>
      </c>
      <c r="C44" s="281" t="s">
        <v>63</v>
      </c>
      <c r="D44" s="281"/>
      <c r="E44" s="281"/>
      <c r="F44" s="107">
        <f>'00. 58230300. Pol'!AE186</f>
        <v>0</v>
      </c>
      <c r="G44" s="100">
        <f>'00. 58230300. Pol'!AF186</f>
        <v>0</v>
      </c>
      <c r="H44" s="100">
        <f t="shared" si="1"/>
        <v>0</v>
      </c>
      <c r="I44" s="100">
        <f t="shared" si="2"/>
        <v>0</v>
      </c>
      <c r="J44" s="101" t="str">
        <f t="shared" si="3"/>
        <v/>
      </c>
    </row>
    <row r="45" spans="1:10" ht="25.5" customHeight="1" x14ac:dyDescent="0.2">
      <c r="A45" s="87">
        <v>2</v>
      </c>
      <c r="B45" s="102" t="s">
        <v>65</v>
      </c>
      <c r="C45" s="282" t="s">
        <v>66</v>
      </c>
      <c r="D45" s="282"/>
      <c r="E45" s="282"/>
      <c r="F45" s="103">
        <f>'01 58230301A1 Pol'!AE2254+'01 58230301A2 Pol'!AE11+'01 58230301A3 Pol'!AE11+'01 58230301B Pol'!AE11+'01 58230301C Pol'!AE11+'01 58230301D Pol'!AE11+'01 58230301E Pol'!AE11+'01 58230301F Pol'!AE11+'01 58230301G Pol'!AE11+'01 58230301H Pol'!AE11+'01 58230301I Pol'!AE11+'01 58230301J Pol'!AE11+'01 58230301K Pol'!AE11</f>
        <v>0</v>
      </c>
      <c r="G45" s="104">
        <f>SUM(G46:G58)</f>
        <v>0</v>
      </c>
      <c r="H45" s="104">
        <f t="shared" si="1"/>
        <v>0</v>
      </c>
      <c r="I45" s="104">
        <f t="shared" si="2"/>
        <v>0</v>
      </c>
      <c r="J45" s="105" t="str">
        <f t="shared" si="3"/>
        <v/>
      </c>
    </row>
    <row r="46" spans="1:10" ht="25.5" customHeight="1" x14ac:dyDescent="0.2">
      <c r="A46" s="87">
        <v>3</v>
      </c>
      <c r="B46" s="106" t="s">
        <v>67</v>
      </c>
      <c r="C46" s="281" t="s">
        <v>68</v>
      </c>
      <c r="D46" s="281"/>
      <c r="E46" s="281"/>
      <c r="F46" s="107">
        <f>'01 58230301A1 Pol'!AE2254</f>
        <v>0</v>
      </c>
      <c r="G46" s="100">
        <f>'01 58230301A1 Pol'!AF2254</f>
        <v>0</v>
      </c>
      <c r="H46" s="100">
        <f t="shared" si="1"/>
        <v>0</v>
      </c>
      <c r="I46" s="100">
        <f t="shared" si="2"/>
        <v>0</v>
      </c>
      <c r="J46" s="101" t="str">
        <f t="shared" si="3"/>
        <v/>
      </c>
    </row>
    <row r="47" spans="1:10" ht="25.5" customHeight="1" x14ac:dyDescent="0.2">
      <c r="A47" s="87">
        <v>3</v>
      </c>
      <c r="B47" s="106" t="s">
        <v>69</v>
      </c>
      <c r="C47" s="281" t="s">
        <v>70</v>
      </c>
      <c r="D47" s="281"/>
      <c r="E47" s="281"/>
      <c r="F47" s="107">
        <f>'01 58230301A2 Pol'!AE11</f>
        <v>0</v>
      </c>
      <c r="G47" s="100">
        <f>'01 58230301A2 Pol'!AF11</f>
        <v>0</v>
      </c>
      <c r="H47" s="100">
        <f t="shared" si="1"/>
        <v>0</v>
      </c>
      <c r="I47" s="100">
        <f t="shared" si="2"/>
        <v>0</v>
      </c>
      <c r="J47" s="101" t="str">
        <f t="shared" si="3"/>
        <v/>
      </c>
    </row>
    <row r="48" spans="1:10" ht="25.5" customHeight="1" x14ac:dyDescent="0.2">
      <c r="A48" s="87">
        <v>3</v>
      </c>
      <c r="B48" s="106" t="s">
        <v>71</v>
      </c>
      <c r="C48" s="281" t="s">
        <v>72</v>
      </c>
      <c r="D48" s="281"/>
      <c r="E48" s="281"/>
      <c r="F48" s="107">
        <f>'01 58230301A3 Pol'!AE11</f>
        <v>0</v>
      </c>
      <c r="G48" s="100">
        <f>'01 58230301A3 Pol'!G11</f>
        <v>0</v>
      </c>
      <c r="H48" s="100">
        <f t="shared" si="1"/>
        <v>0</v>
      </c>
      <c r="I48" s="100">
        <f t="shared" si="2"/>
        <v>0</v>
      </c>
      <c r="J48" s="101" t="str">
        <f t="shared" si="3"/>
        <v/>
      </c>
    </row>
    <row r="49" spans="1:10" ht="25.5" customHeight="1" x14ac:dyDescent="0.2">
      <c r="A49" s="87">
        <v>3</v>
      </c>
      <c r="B49" s="106" t="s">
        <v>73</v>
      </c>
      <c r="C49" s="281" t="s">
        <v>74</v>
      </c>
      <c r="D49" s="281"/>
      <c r="E49" s="281"/>
      <c r="F49" s="107">
        <f>'01 58230301B Pol'!AE11</f>
        <v>0</v>
      </c>
      <c r="G49" s="100">
        <f>'01 58230301B Pol'!AF11</f>
        <v>0</v>
      </c>
      <c r="H49" s="100">
        <f t="shared" si="1"/>
        <v>0</v>
      </c>
      <c r="I49" s="100">
        <f t="shared" si="2"/>
        <v>0</v>
      </c>
      <c r="J49" s="101" t="str">
        <f t="shared" si="3"/>
        <v/>
      </c>
    </row>
    <row r="50" spans="1:10" ht="25.5" customHeight="1" x14ac:dyDescent="0.2">
      <c r="A50" s="87">
        <v>3</v>
      </c>
      <c r="B50" s="106" t="s">
        <v>75</v>
      </c>
      <c r="C50" s="281" t="s">
        <v>76</v>
      </c>
      <c r="D50" s="281"/>
      <c r="E50" s="281"/>
      <c r="F50" s="107">
        <f>'01 58230301C Pol'!AE11</f>
        <v>0</v>
      </c>
      <c r="G50" s="100">
        <f>'01 58230301C Pol'!AF11</f>
        <v>0</v>
      </c>
      <c r="H50" s="100">
        <f t="shared" si="1"/>
        <v>0</v>
      </c>
      <c r="I50" s="100">
        <f t="shared" si="2"/>
        <v>0</v>
      </c>
      <c r="J50" s="101" t="str">
        <f t="shared" si="3"/>
        <v/>
      </c>
    </row>
    <row r="51" spans="1:10" ht="25.5" customHeight="1" x14ac:dyDescent="0.2">
      <c r="A51" s="87">
        <v>3</v>
      </c>
      <c r="B51" s="106" t="s">
        <v>77</v>
      </c>
      <c r="C51" s="281" t="s">
        <v>78</v>
      </c>
      <c r="D51" s="281"/>
      <c r="E51" s="281"/>
      <c r="F51" s="107">
        <f>'01 58230301D Pol'!AE11</f>
        <v>0</v>
      </c>
      <c r="G51" s="100">
        <f>'01 58230301D Pol'!AF11</f>
        <v>0</v>
      </c>
      <c r="H51" s="100">
        <f t="shared" si="1"/>
        <v>0</v>
      </c>
      <c r="I51" s="100">
        <f t="shared" si="2"/>
        <v>0</v>
      </c>
      <c r="J51" s="101" t="str">
        <f t="shared" si="3"/>
        <v/>
      </c>
    </row>
    <row r="52" spans="1:10" ht="25.5" customHeight="1" x14ac:dyDescent="0.2">
      <c r="A52" s="87">
        <v>3</v>
      </c>
      <c r="B52" s="106" t="s">
        <v>79</v>
      </c>
      <c r="C52" s="281" t="s">
        <v>80</v>
      </c>
      <c r="D52" s="281"/>
      <c r="E52" s="281"/>
      <c r="F52" s="107">
        <f>'01 58230301E Pol'!AE11</f>
        <v>0</v>
      </c>
      <c r="G52" s="100">
        <f>'01 58230301E Pol'!AF11</f>
        <v>0</v>
      </c>
      <c r="H52" s="100">
        <f t="shared" si="1"/>
        <v>0</v>
      </c>
      <c r="I52" s="100">
        <f t="shared" si="2"/>
        <v>0</v>
      </c>
      <c r="J52" s="101" t="str">
        <f t="shared" si="3"/>
        <v/>
      </c>
    </row>
    <row r="53" spans="1:10" ht="25.5" customHeight="1" x14ac:dyDescent="0.2">
      <c r="A53" s="87">
        <v>3</v>
      </c>
      <c r="B53" s="106" t="s">
        <v>81</v>
      </c>
      <c r="C53" s="281" t="s">
        <v>82</v>
      </c>
      <c r="D53" s="281"/>
      <c r="E53" s="281"/>
      <c r="F53" s="107">
        <f>'01 58230301F Pol'!AE11</f>
        <v>0</v>
      </c>
      <c r="G53" s="100">
        <f>'01 58230301F Pol'!AF11</f>
        <v>0</v>
      </c>
      <c r="H53" s="100">
        <f t="shared" si="1"/>
        <v>0</v>
      </c>
      <c r="I53" s="100">
        <f t="shared" si="2"/>
        <v>0</v>
      </c>
      <c r="J53" s="101" t="str">
        <f t="shared" si="3"/>
        <v/>
      </c>
    </row>
    <row r="54" spans="1:10" ht="25.5" customHeight="1" x14ac:dyDescent="0.2">
      <c r="A54" s="87">
        <v>3</v>
      </c>
      <c r="B54" s="106" t="s">
        <v>83</v>
      </c>
      <c r="C54" s="281" t="s">
        <v>84</v>
      </c>
      <c r="D54" s="281"/>
      <c r="E54" s="281"/>
      <c r="F54" s="107">
        <f>'01 58230301G Pol'!AE11</f>
        <v>0</v>
      </c>
      <c r="G54" s="100">
        <f>'01 58230301G Pol'!AF11</f>
        <v>0</v>
      </c>
      <c r="H54" s="100">
        <f t="shared" si="1"/>
        <v>0</v>
      </c>
      <c r="I54" s="100">
        <f t="shared" si="2"/>
        <v>0</v>
      </c>
      <c r="J54" s="101" t="str">
        <f t="shared" si="3"/>
        <v/>
      </c>
    </row>
    <row r="55" spans="1:10" ht="25.5" customHeight="1" x14ac:dyDescent="0.2">
      <c r="A55" s="87">
        <v>3</v>
      </c>
      <c r="B55" s="106" t="s">
        <v>85</v>
      </c>
      <c r="C55" s="281" t="s">
        <v>86</v>
      </c>
      <c r="D55" s="281"/>
      <c r="E55" s="281"/>
      <c r="F55" s="107">
        <f>'01 58230301H Pol'!AE11</f>
        <v>0</v>
      </c>
      <c r="G55" s="100">
        <f>'01 58230301H Pol'!AF11</f>
        <v>0</v>
      </c>
      <c r="H55" s="100">
        <f t="shared" si="1"/>
        <v>0</v>
      </c>
      <c r="I55" s="100">
        <f t="shared" si="2"/>
        <v>0</v>
      </c>
      <c r="J55" s="101" t="str">
        <f t="shared" si="3"/>
        <v/>
      </c>
    </row>
    <row r="56" spans="1:10" ht="25.5" customHeight="1" x14ac:dyDescent="0.2">
      <c r="A56" s="87">
        <v>3</v>
      </c>
      <c r="B56" s="106" t="s">
        <v>87</v>
      </c>
      <c r="C56" s="281" t="s">
        <v>88</v>
      </c>
      <c r="D56" s="281"/>
      <c r="E56" s="281"/>
      <c r="F56" s="107">
        <f>'01 58230301I Pol'!AE11</f>
        <v>0</v>
      </c>
      <c r="G56" s="100">
        <f>'01 58230301I Pol'!AF11</f>
        <v>0</v>
      </c>
      <c r="H56" s="100">
        <f t="shared" si="1"/>
        <v>0</v>
      </c>
      <c r="I56" s="100">
        <f t="shared" si="2"/>
        <v>0</v>
      </c>
      <c r="J56" s="101" t="str">
        <f t="shared" si="3"/>
        <v/>
      </c>
    </row>
    <row r="57" spans="1:10" ht="25.5" customHeight="1" x14ac:dyDescent="0.2">
      <c r="A57" s="87">
        <v>3</v>
      </c>
      <c r="B57" s="106" t="s">
        <v>89</v>
      </c>
      <c r="C57" s="281" t="s">
        <v>90</v>
      </c>
      <c r="D57" s="281"/>
      <c r="E57" s="281"/>
      <c r="F57" s="107">
        <f>'01 58230301J Pol'!AE11</f>
        <v>0</v>
      </c>
      <c r="G57" s="100">
        <f>'01 58230301J Pol'!AF11</f>
        <v>0</v>
      </c>
      <c r="H57" s="100">
        <f t="shared" si="1"/>
        <v>0</v>
      </c>
      <c r="I57" s="100">
        <f t="shared" si="2"/>
        <v>0</v>
      </c>
      <c r="J57" s="101" t="str">
        <f t="shared" si="3"/>
        <v/>
      </c>
    </row>
    <row r="58" spans="1:10" ht="25.5" customHeight="1" x14ac:dyDescent="0.2">
      <c r="A58" s="87">
        <v>3</v>
      </c>
      <c r="B58" s="106" t="s">
        <v>91</v>
      </c>
      <c r="C58" s="281" t="s">
        <v>92</v>
      </c>
      <c r="D58" s="281"/>
      <c r="E58" s="281"/>
      <c r="F58" s="107">
        <f>'01 58230301K Pol'!AE11</f>
        <v>0</v>
      </c>
      <c r="G58" s="100">
        <f>'01 58230301K Pol'!AF11</f>
        <v>0</v>
      </c>
      <c r="H58" s="100">
        <f t="shared" si="1"/>
        <v>0</v>
      </c>
      <c r="I58" s="100">
        <f t="shared" si="2"/>
        <v>0</v>
      </c>
      <c r="J58" s="101" t="str">
        <f t="shared" si="3"/>
        <v/>
      </c>
    </row>
    <row r="59" spans="1:10" ht="25.5" customHeight="1" x14ac:dyDescent="0.2">
      <c r="A59" s="87">
        <v>2</v>
      </c>
      <c r="B59" s="102" t="s">
        <v>93</v>
      </c>
      <c r="C59" s="282" t="s">
        <v>94</v>
      </c>
      <c r="D59" s="282"/>
      <c r="E59" s="282"/>
      <c r="F59" s="103">
        <f>'02 58230302 Pol'!AE11</f>
        <v>0</v>
      </c>
      <c r="G59" s="104">
        <f>'02 58230302 Pol'!AF11</f>
        <v>0</v>
      </c>
      <c r="H59" s="104">
        <f t="shared" si="1"/>
        <v>0</v>
      </c>
      <c r="I59" s="104">
        <f t="shared" si="2"/>
        <v>0</v>
      </c>
      <c r="J59" s="105" t="str">
        <f t="shared" si="3"/>
        <v/>
      </c>
    </row>
    <row r="60" spans="1:10" ht="25.5" customHeight="1" x14ac:dyDescent="0.2">
      <c r="A60" s="87">
        <v>3</v>
      </c>
      <c r="B60" s="106" t="s">
        <v>95</v>
      </c>
      <c r="C60" s="281" t="s">
        <v>94</v>
      </c>
      <c r="D60" s="281"/>
      <c r="E60" s="281"/>
      <c r="F60" s="107">
        <f>'02 58230302 Pol'!AE11</f>
        <v>0</v>
      </c>
      <c r="G60" s="100">
        <f>'02 58230302 Pol'!AF11</f>
        <v>0</v>
      </c>
      <c r="H60" s="100">
        <f t="shared" si="1"/>
        <v>0</v>
      </c>
      <c r="I60" s="100">
        <f t="shared" si="2"/>
        <v>0</v>
      </c>
      <c r="J60" s="101" t="str">
        <f t="shared" si="3"/>
        <v/>
      </c>
    </row>
    <row r="61" spans="1:10" ht="25.5" customHeight="1" x14ac:dyDescent="0.2">
      <c r="A61" s="87">
        <v>2</v>
      </c>
      <c r="B61" s="102" t="s">
        <v>96</v>
      </c>
      <c r="C61" s="282" t="s">
        <v>97</v>
      </c>
      <c r="D61" s="282"/>
      <c r="E61" s="282"/>
      <c r="F61" s="103">
        <f>'03 58230303 Pol'!AE16</f>
        <v>0</v>
      </c>
      <c r="G61" s="104">
        <f>'03 58230303 Pol'!AF16</f>
        <v>0</v>
      </c>
      <c r="H61" s="104">
        <f t="shared" si="1"/>
        <v>0</v>
      </c>
      <c r="I61" s="104">
        <f t="shared" si="2"/>
        <v>0</v>
      </c>
      <c r="J61" s="105" t="str">
        <f t="shared" si="3"/>
        <v/>
      </c>
    </row>
    <row r="62" spans="1:10" ht="25.5" customHeight="1" x14ac:dyDescent="0.2">
      <c r="A62" s="87">
        <v>3</v>
      </c>
      <c r="B62" s="106" t="s">
        <v>98</v>
      </c>
      <c r="C62" s="281" t="s">
        <v>97</v>
      </c>
      <c r="D62" s="281"/>
      <c r="E62" s="281"/>
      <c r="F62" s="107">
        <f>'03 58230303 Pol'!AE16</f>
        <v>0</v>
      </c>
      <c r="G62" s="100">
        <f>'03 58230303 Pol'!AF16</f>
        <v>0</v>
      </c>
      <c r="H62" s="100">
        <f t="shared" si="1"/>
        <v>0</v>
      </c>
      <c r="I62" s="100">
        <f t="shared" si="2"/>
        <v>0</v>
      </c>
      <c r="J62" s="101" t="str">
        <f t="shared" si="3"/>
        <v/>
      </c>
    </row>
    <row r="63" spans="1:10" ht="25.5" customHeight="1" x14ac:dyDescent="0.2">
      <c r="A63" s="87">
        <v>2</v>
      </c>
      <c r="B63" s="102" t="s">
        <v>99</v>
      </c>
      <c r="C63" s="282" t="s">
        <v>100</v>
      </c>
      <c r="D63" s="282"/>
      <c r="E63" s="282"/>
      <c r="F63" s="103">
        <f>'04 58230304 Pol'!AE11</f>
        <v>0</v>
      </c>
      <c r="G63" s="104">
        <f>'04 58230304 Pol'!AF11</f>
        <v>0</v>
      </c>
      <c r="H63" s="104">
        <f t="shared" si="1"/>
        <v>0</v>
      </c>
      <c r="I63" s="104">
        <f t="shared" si="2"/>
        <v>0</v>
      </c>
      <c r="J63" s="105" t="str">
        <f t="shared" si="3"/>
        <v/>
      </c>
    </row>
    <row r="64" spans="1:10" ht="25.5" customHeight="1" x14ac:dyDescent="0.2">
      <c r="A64" s="87">
        <v>3</v>
      </c>
      <c r="B64" s="106" t="s">
        <v>101</v>
      </c>
      <c r="C64" s="281" t="s">
        <v>100</v>
      </c>
      <c r="D64" s="281"/>
      <c r="E64" s="281"/>
      <c r="F64" s="107">
        <f>'04 58230304 Pol'!AE11</f>
        <v>0</v>
      </c>
      <c r="G64" s="100">
        <f>'04 58230304 Pol'!AF11</f>
        <v>0</v>
      </c>
      <c r="H64" s="100">
        <f t="shared" si="1"/>
        <v>0</v>
      </c>
      <c r="I64" s="100">
        <f t="shared" si="2"/>
        <v>0</v>
      </c>
      <c r="J64" s="101" t="str">
        <f t="shared" si="3"/>
        <v/>
      </c>
    </row>
    <row r="65" spans="1:10" ht="25.5" customHeight="1" x14ac:dyDescent="0.2">
      <c r="A65" s="87">
        <v>2</v>
      </c>
      <c r="B65" s="102" t="s">
        <v>102</v>
      </c>
      <c r="C65" s="282" t="s">
        <v>103</v>
      </c>
      <c r="D65" s="282"/>
      <c r="E65" s="282"/>
      <c r="F65" s="103">
        <f>'05 58230305A Pol'!AE58+'05 58230305B Pol'!AE64+'05 58230305C Pol'!AE11</f>
        <v>0</v>
      </c>
      <c r="G65" s="104">
        <f>'05 58230305A Pol'!AF58+'05 58230305B Pol'!AF64+'05 58230305C Pol'!AF11</f>
        <v>0</v>
      </c>
      <c r="H65" s="104">
        <f t="shared" si="1"/>
        <v>0</v>
      </c>
      <c r="I65" s="104">
        <f t="shared" si="2"/>
        <v>0</v>
      </c>
      <c r="J65" s="105" t="str">
        <f t="shared" si="3"/>
        <v/>
      </c>
    </row>
    <row r="66" spans="1:10" ht="25.5" customHeight="1" x14ac:dyDescent="0.2">
      <c r="A66" s="87">
        <v>3</v>
      </c>
      <c r="B66" s="106" t="s">
        <v>104</v>
      </c>
      <c r="C66" s="281" t="s">
        <v>105</v>
      </c>
      <c r="D66" s="281"/>
      <c r="E66" s="281"/>
      <c r="F66" s="107">
        <f>'05 58230305A Pol'!AE58</f>
        <v>0</v>
      </c>
      <c r="G66" s="100">
        <f>'05 58230305A Pol'!AF58</f>
        <v>0</v>
      </c>
      <c r="H66" s="100">
        <f t="shared" si="1"/>
        <v>0</v>
      </c>
      <c r="I66" s="100">
        <f t="shared" si="2"/>
        <v>0</v>
      </c>
      <c r="J66" s="101" t="str">
        <f t="shared" si="3"/>
        <v/>
      </c>
    </row>
    <row r="67" spans="1:10" ht="25.5" customHeight="1" x14ac:dyDescent="0.2">
      <c r="A67" s="87">
        <v>3</v>
      </c>
      <c r="B67" s="106" t="s">
        <v>106</v>
      </c>
      <c r="C67" s="281" t="s">
        <v>107</v>
      </c>
      <c r="D67" s="281"/>
      <c r="E67" s="281"/>
      <c r="F67" s="107">
        <f>'05 58230305B Pol'!AE64</f>
        <v>0</v>
      </c>
      <c r="G67" s="100">
        <f>'05 58230305B Pol'!AF64</f>
        <v>0</v>
      </c>
      <c r="H67" s="100">
        <f t="shared" si="1"/>
        <v>0</v>
      </c>
      <c r="I67" s="100">
        <f t="shared" si="2"/>
        <v>0</v>
      </c>
      <c r="J67" s="101" t="str">
        <f t="shared" si="3"/>
        <v/>
      </c>
    </row>
    <row r="68" spans="1:10" ht="25.5" customHeight="1" x14ac:dyDescent="0.2">
      <c r="A68" s="87">
        <v>3</v>
      </c>
      <c r="B68" s="106" t="s">
        <v>108</v>
      </c>
      <c r="C68" s="281" t="s">
        <v>109</v>
      </c>
      <c r="D68" s="281"/>
      <c r="E68" s="281"/>
      <c r="F68" s="107">
        <f>'05 58230305C Pol'!AE11</f>
        <v>0</v>
      </c>
      <c r="G68" s="100">
        <f>'05 58230305C Pol'!AF11</f>
        <v>0</v>
      </c>
      <c r="H68" s="100">
        <f t="shared" si="1"/>
        <v>0</v>
      </c>
      <c r="I68" s="100">
        <f t="shared" si="2"/>
        <v>0</v>
      </c>
      <c r="J68" s="101" t="str">
        <f t="shared" si="3"/>
        <v/>
      </c>
    </row>
    <row r="69" spans="1:10" ht="25.5" customHeight="1" x14ac:dyDescent="0.2">
      <c r="A69" s="87">
        <v>2</v>
      </c>
      <c r="B69" s="102"/>
      <c r="C69" s="282" t="s">
        <v>110</v>
      </c>
      <c r="D69" s="282"/>
      <c r="E69" s="282"/>
      <c r="F69" s="103"/>
      <c r="G69" s="104"/>
      <c r="H69" s="104">
        <f t="shared" si="1"/>
        <v>0</v>
      </c>
      <c r="I69" s="104"/>
      <c r="J69" s="105"/>
    </row>
    <row r="70" spans="1:10" ht="25.5" customHeight="1" x14ac:dyDescent="0.2">
      <c r="A70" s="87">
        <v>2</v>
      </c>
      <c r="B70" s="102" t="s">
        <v>111</v>
      </c>
      <c r="C70" s="282" t="s">
        <v>112</v>
      </c>
      <c r="D70" s="282"/>
      <c r="E70" s="282"/>
      <c r="F70" s="103">
        <f>'I01 582303IO1 Pol'!AE11</f>
        <v>0</v>
      </c>
      <c r="G70" s="104">
        <f>'I01 582303IO1 Pol'!AF11</f>
        <v>0</v>
      </c>
      <c r="H70" s="104">
        <f t="shared" si="1"/>
        <v>0</v>
      </c>
      <c r="I70" s="104">
        <f t="shared" ref="I70:I85" si="4">F70+G70+H70</f>
        <v>0</v>
      </c>
      <c r="J70" s="105" t="str">
        <f t="shared" ref="J70:J85" si="5">IF(CenaCelkemVypocet=0,"",I70/CenaCelkemVypocet*100)</f>
        <v/>
      </c>
    </row>
    <row r="71" spans="1:10" ht="25.5" customHeight="1" x14ac:dyDescent="0.2">
      <c r="A71" s="87">
        <v>3</v>
      </c>
      <c r="B71" s="106" t="s">
        <v>113</v>
      </c>
      <c r="C71" s="281" t="s">
        <v>112</v>
      </c>
      <c r="D71" s="281"/>
      <c r="E71" s="281"/>
      <c r="F71" s="107">
        <f>'I01 582303IO1 Pol'!AE11</f>
        <v>0</v>
      </c>
      <c r="G71" s="100">
        <f>'I01 582303IO1 Pol'!AF11</f>
        <v>0</v>
      </c>
      <c r="H71" s="100">
        <f t="shared" si="1"/>
        <v>0</v>
      </c>
      <c r="I71" s="100">
        <f t="shared" si="4"/>
        <v>0</v>
      </c>
      <c r="J71" s="101" t="str">
        <f t="shared" si="5"/>
        <v/>
      </c>
    </row>
    <row r="72" spans="1:10" ht="25.5" customHeight="1" x14ac:dyDescent="0.2">
      <c r="A72" s="87">
        <v>2</v>
      </c>
      <c r="B72" s="102" t="s">
        <v>114</v>
      </c>
      <c r="C72" s="282" t="s">
        <v>115</v>
      </c>
      <c r="D72" s="282"/>
      <c r="E72" s="282"/>
      <c r="F72" s="103">
        <f>'IO2 582303IO2 Pol'!AE11</f>
        <v>0</v>
      </c>
      <c r="G72" s="104">
        <f>'IO2 582303IO2 Pol'!AF11</f>
        <v>0</v>
      </c>
      <c r="H72" s="104">
        <f t="shared" si="1"/>
        <v>0</v>
      </c>
      <c r="I72" s="104">
        <f t="shared" si="4"/>
        <v>0</v>
      </c>
      <c r="J72" s="105" t="str">
        <f t="shared" si="5"/>
        <v/>
      </c>
    </row>
    <row r="73" spans="1:10" ht="25.5" customHeight="1" x14ac:dyDescent="0.2">
      <c r="A73" s="87">
        <v>3</v>
      </c>
      <c r="B73" s="106" t="s">
        <v>116</v>
      </c>
      <c r="C73" s="281" t="s">
        <v>115</v>
      </c>
      <c r="D73" s="281"/>
      <c r="E73" s="281"/>
      <c r="F73" s="107">
        <f>'IO2 582303IO2 Pol'!AE11</f>
        <v>0</v>
      </c>
      <c r="G73" s="100">
        <f>'IO2 582303IO2 Pol'!AF11</f>
        <v>0</v>
      </c>
      <c r="H73" s="100">
        <f t="shared" si="1"/>
        <v>0</v>
      </c>
      <c r="I73" s="100">
        <f t="shared" si="4"/>
        <v>0</v>
      </c>
      <c r="J73" s="101" t="str">
        <f t="shared" si="5"/>
        <v/>
      </c>
    </row>
    <row r="74" spans="1:10" ht="25.5" customHeight="1" x14ac:dyDescent="0.2">
      <c r="A74" s="87"/>
      <c r="B74" s="226" t="s">
        <v>2957</v>
      </c>
      <c r="C74" s="283" t="s">
        <v>2958</v>
      </c>
      <c r="D74" s="283"/>
      <c r="E74" s="283"/>
      <c r="F74" s="227">
        <f>'[2]IO2.1 582303IO2 Pol'!AE11</f>
        <v>0</v>
      </c>
      <c r="G74" s="104">
        <f>'IO2 582303IO2 Pol'!G10</f>
        <v>0</v>
      </c>
      <c r="H74" s="104">
        <f t="shared" ref="H74:H75" si="6">(F74*SazbaDPH1/100)+(G74*SazbaDPH2/100)</f>
        <v>0</v>
      </c>
      <c r="I74" s="104">
        <f t="shared" ref="I74:I75" si="7">F74+G74+H74</f>
        <v>0</v>
      </c>
      <c r="J74" s="105" t="str">
        <f t="shared" ref="J74:J75" si="8">IF(CenaCelkemVypocet=0,"",I74/CenaCelkemVypocet*100)</f>
        <v/>
      </c>
    </row>
    <row r="75" spans="1:10" ht="25.5" customHeight="1" x14ac:dyDescent="0.2">
      <c r="A75" s="87"/>
      <c r="B75" s="224" t="s">
        <v>116</v>
      </c>
      <c r="C75" s="284" t="s">
        <v>115</v>
      </c>
      <c r="D75" s="284"/>
      <c r="E75" s="284"/>
      <c r="F75" s="225">
        <f>'[2]IO2.1 582303IO2 Pol'!AE11</f>
        <v>0</v>
      </c>
      <c r="G75" s="100">
        <f>'IO2 582303IO2 Pol'!G10</f>
        <v>0</v>
      </c>
      <c r="H75" s="100">
        <f t="shared" si="6"/>
        <v>0</v>
      </c>
      <c r="I75" s="100">
        <f t="shared" si="7"/>
        <v>0</v>
      </c>
      <c r="J75" s="101" t="str">
        <f t="shared" si="8"/>
        <v/>
      </c>
    </row>
    <row r="76" spans="1:10" ht="25.5" customHeight="1" x14ac:dyDescent="0.2">
      <c r="A76" s="87">
        <v>2</v>
      </c>
      <c r="B76" s="102" t="s">
        <v>117</v>
      </c>
      <c r="C76" s="282" t="s">
        <v>118</v>
      </c>
      <c r="D76" s="282"/>
      <c r="E76" s="282"/>
      <c r="F76" s="103">
        <f>'IO3 582303IO3 Pol'!AE11</f>
        <v>0</v>
      </c>
      <c r="G76" s="104">
        <f>'IO3 582303IO3 Pol'!AF11</f>
        <v>0</v>
      </c>
      <c r="H76" s="104">
        <f t="shared" si="1"/>
        <v>0</v>
      </c>
      <c r="I76" s="104">
        <f t="shared" si="4"/>
        <v>0</v>
      </c>
      <c r="J76" s="105" t="str">
        <f t="shared" si="5"/>
        <v/>
      </c>
    </row>
    <row r="77" spans="1:10" ht="25.5" customHeight="1" x14ac:dyDescent="0.2">
      <c r="A77" s="87">
        <v>3</v>
      </c>
      <c r="B77" s="106" t="s">
        <v>119</v>
      </c>
      <c r="C77" s="281" t="s">
        <v>118</v>
      </c>
      <c r="D77" s="281"/>
      <c r="E77" s="281"/>
      <c r="F77" s="107">
        <f>'IO3 582303IO3 Pol'!AE11</f>
        <v>0</v>
      </c>
      <c r="G77" s="100">
        <f>'IO3 582303IO3 Pol'!AF11</f>
        <v>0</v>
      </c>
      <c r="H77" s="100">
        <f t="shared" si="1"/>
        <v>0</v>
      </c>
      <c r="I77" s="100">
        <f t="shared" si="4"/>
        <v>0</v>
      </c>
      <c r="J77" s="101" t="str">
        <f t="shared" si="5"/>
        <v/>
      </c>
    </row>
    <row r="78" spans="1:10" ht="25.5" customHeight="1" x14ac:dyDescent="0.2">
      <c r="A78" s="87">
        <v>2</v>
      </c>
      <c r="B78" s="102" t="s">
        <v>120</v>
      </c>
      <c r="C78" s="282" t="s">
        <v>121</v>
      </c>
      <c r="D78" s="282"/>
      <c r="E78" s="282"/>
      <c r="F78" s="103">
        <f>'IO4 582303IO4 Pol'!AE11</f>
        <v>0</v>
      </c>
      <c r="G78" s="104">
        <f>'IO4 582303IO4 Pol'!AF11</f>
        <v>0</v>
      </c>
      <c r="H78" s="104">
        <f t="shared" si="1"/>
        <v>0</v>
      </c>
      <c r="I78" s="104">
        <f t="shared" si="4"/>
        <v>0</v>
      </c>
      <c r="J78" s="105" t="str">
        <f t="shared" si="5"/>
        <v/>
      </c>
    </row>
    <row r="79" spans="1:10" ht="25.5" customHeight="1" x14ac:dyDescent="0.2">
      <c r="A79" s="87">
        <v>3</v>
      </c>
      <c r="B79" s="106" t="s">
        <v>122</v>
      </c>
      <c r="C79" s="281" t="s">
        <v>121</v>
      </c>
      <c r="D79" s="281"/>
      <c r="E79" s="281"/>
      <c r="F79" s="107">
        <f>'IO4 582303IO4 Pol'!AE11</f>
        <v>0</v>
      </c>
      <c r="G79" s="100">
        <f>'IO4 582303IO4 Pol'!AF11</f>
        <v>0</v>
      </c>
      <c r="H79" s="100">
        <f t="shared" si="1"/>
        <v>0</v>
      </c>
      <c r="I79" s="100">
        <f t="shared" si="4"/>
        <v>0</v>
      </c>
      <c r="J79" s="101" t="str">
        <f t="shared" si="5"/>
        <v/>
      </c>
    </row>
    <row r="80" spans="1:10" ht="25.5" customHeight="1" x14ac:dyDescent="0.2">
      <c r="A80" s="87">
        <v>2</v>
      </c>
      <c r="B80" s="102" t="s">
        <v>123</v>
      </c>
      <c r="C80" s="282" t="s">
        <v>124</v>
      </c>
      <c r="D80" s="282"/>
      <c r="E80" s="282"/>
      <c r="F80" s="103">
        <f>'IO5 582303IO5 Pol'!AE11</f>
        <v>0</v>
      </c>
      <c r="G80" s="104">
        <f>'IO5 582303IO5 Pol'!AF11</f>
        <v>0</v>
      </c>
      <c r="H80" s="104">
        <f t="shared" si="1"/>
        <v>0</v>
      </c>
      <c r="I80" s="104">
        <f t="shared" si="4"/>
        <v>0</v>
      </c>
      <c r="J80" s="105" t="str">
        <f t="shared" si="5"/>
        <v/>
      </c>
    </row>
    <row r="81" spans="1:52" ht="25.5" customHeight="1" x14ac:dyDescent="0.2">
      <c r="A81" s="87">
        <v>3</v>
      </c>
      <c r="B81" s="106" t="s">
        <v>125</v>
      </c>
      <c r="C81" s="281" t="s">
        <v>124</v>
      </c>
      <c r="D81" s="281"/>
      <c r="E81" s="281"/>
      <c r="F81" s="107">
        <f>'IO5 582303IO5 Pol'!AE11</f>
        <v>0</v>
      </c>
      <c r="G81" s="100">
        <f>'IO5 582303IO5 Pol'!AF11</f>
        <v>0</v>
      </c>
      <c r="H81" s="100">
        <f t="shared" si="1"/>
        <v>0</v>
      </c>
      <c r="I81" s="100">
        <f t="shared" si="4"/>
        <v>0</v>
      </c>
      <c r="J81" s="101" t="str">
        <f t="shared" si="5"/>
        <v/>
      </c>
    </row>
    <row r="82" spans="1:52" ht="25.5" customHeight="1" x14ac:dyDescent="0.2">
      <c r="A82" s="87">
        <v>2</v>
      </c>
      <c r="B82" s="102" t="s">
        <v>126</v>
      </c>
      <c r="C82" s="282" t="s">
        <v>127</v>
      </c>
      <c r="D82" s="282"/>
      <c r="E82" s="282"/>
      <c r="F82" s="103">
        <f>'IO6 582303IO6 Pol'!AE11</f>
        <v>0</v>
      </c>
      <c r="G82" s="104">
        <f>'IO6 582303IO6 Pol'!AF11</f>
        <v>0</v>
      </c>
      <c r="H82" s="104">
        <f t="shared" si="1"/>
        <v>0</v>
      </c>
      <c r="I82" s="104">
        <f t="shared" si="4"/>
        <v>0</v>
      </c>
      <c r="J82" s="105" t="str">
        <f t="shared" si="5"/>
        <v/>
      </c>
    </row>
    <row r="83" spans="1:52" ht="25.5" customHeight="1" x14ac:dyDescent="0.2">
      <c r="A83" s="87">
        <v>3</v>
      </c>
      <c r="B83" s="106" t="s">
        <v>128</v>
      </c>
      <c r="C83" s="281" t="s">
        <v>127</v>
      </c>
      <c r="D83" s="281"/>
      <c r="E83" s="281"/>
      <c r="F83" s="107">
        <f>'IO6 582303IO6 Pol'!AE11</f>
        <v>0</v>
      </c>
      <c r="G83" s="100">
        <f>'IO6 582303IO6 Pol'!AF11</f>
        <v>0</v>
      </c>
      <c r="H83" s="100">
        <f t="shared" si="1"/>
        <v>0</v>
      </c>
      <c r="I83" s="100">
        <f t="shared" si="4"/>
        <v>0</v>
      </c>
      <c r="J83" s="101" t="str">
        <f t="shared" si="5"/>
        <v/>
      </c>
    </row>
    <row r="84" spans="1:52" ht="25.5" customHeight="1" x14ac:dyDescent="0.2">
      <c r="A84" s="87">
        <v>2</v>
      </c>
      <c r="B84" s="102" t="s">
        <v>129</v>
      </c>
      <c r="C84" s="282" t="s">
        <v>130</v>
      </c>
      <c r="D84" s="282"/>
      <c r="E84" s="282"/>
      <c r="F84" s="103">
        <f>'IO7 582303IO7 Pol'!AE11</f>
        <v>0</v>
      </c>
      <c r="G84" s="104">
        <f>'IO7 582303IO7 Pol'!AF11</f>
        <v>0</v>
      </c>
      <c r="H84" s="104">
        <f t="shared" si="1"/>
        <v>0</v>
      </c>
      <c r="I84" s="104">
        <f t="shared" si="4"/>
        <v>0</v>
      </c>
      <c r="J84" s="105" t="str">
        <f t="shared" si="5"/>
        <v/>
      </c>
    </row>
    <row r="85" spans="1:52" ht="25.5" customHeight="1" x14ac:dyDescent="0.2">
      <c r="A85" s="87">
        <v>3</v>
      </c>
      <c r="B85" s="106" t="s">
        <v>131</v>
      </c>
      <c r="C85" s="281" t="s">
        <v>130</v>
      </c>
      <c r="D85" s="281"/>
      <c r="E85" s="281"/>
      <c r="F85" s="107">
        <f>'IO7 582303IO7 Pol'!AE11</f>
        <v>0</v>
      </c>
      <c r="G85" s="100">
        <f>'IO7 582303IO7 Pol'!AF11</f>
        <v>0</v>
      </c>
      <c r="H85" s="100">
        <f t="shared" si="1"/>
        <v>0</v>
      </c>
      <c r="I85" s="100">
        <f t="shared" si="4"/>
        <v>0</v>
      </c>
      <c r="J85" s="101" t="str">
        <f t="shared" si="5"/>
        <v/>
      </c>
    </row>
    <row r="86" spans="1:52" ht="25.5" customHeight="1" x14ac:dyDescent="0.2">
      <c r="A86" s="87"/>
      <c r="B86" s="285" t="s">
        <v>132</v>
      </c>
      <c r="C86" s="286"/>
      <c r="D86" s="286"/>
      <c r="E86" s="287"/>
      <c r="F86" s="108">
        <f>SUMIF(A39:A85,"=1",F39:F85)</f>
        <v>0</v>
      </c>
      <c r="G86" s="109">
        <f>SUM(G84,G82,G80,G78,G76,G72,G70,G65,G63,G61,G59,G45,G43,G40,G74)</f>
        <v>0</v>
      </c>
      <c r="H86" s="109">
        <f>SUM(H84,H82,H80,H78,H76,H72,H70,H65,H63,H61,H59,H45,H43,H40,H74)</f>
        <v>0</v>
      </c>
      <c r="I86" s="109">
        <f>SUM(I84,I82,I80,I78,I76,I72,I70,I65,I63,I61,I59,I45,I43,I40,I74)</f>
        <v>0</v>
      </c>
      <c r="J86" s="110">
        <f>SUM(J72,J74)</f>
        <v>0</v>
      </c>
    </row>
    <row r="87" spans="1:52" x14ac:dyDescent="0.2">
      <c r="J87" s="235"/>
    </row>
    <row r="88" spans="1:52" x14ac:dyDescent="0.2">
      <c r="A88" t="s">
        <v>134</v>
      </c>
      <c r="B88" t="s">
        <v>135</v>
      </c>
    </row>
    <row r="89" spans="1:52" x14ac:dyDescent="0.2">
      <c r="B89" s="288" t="s">
        <v>136</v>
      </c>
      <c r="C89" s="288"/>
      <c r="D89" s="288"/>
      <c r="E89" s="288"/>
      <c r="F89" s="288"/>
      <c r="G89" s="288"/>
      <c r="H89" s="288"/>
      <c r="I89" s="288"/>
      <c r="J89" s="288"/>
      <c r="AZ89" s="119" t="str">
        <f>B89</f>
        <v>1. PODMÍNKY PRO ZPRACOVÁNÍ NABÍDKOVÉ CENY</v>
      </c>
    </row>
    <row r="91" spans="1:52" x14ac:dyDescent="0.2">
      <c r="B91" s="288" t="s">
        <v>137</v>
      </c>
      <c r="C91" s="288"/>
      <c r="D91" s="288"/>
      <c r="E91" s="288"/>
      <c r="F91" s="288"/>
      <c r="G91" s="288"/>
      <c r="H91" s="288"/>
      <c r="I91" s="288"/>
      <c r="J91" s="288"/>
      <c r="AZ91" s="119" t="str">
        <f>B91</f>
        <v xml:space="preserve">        Preambule</v>
      </c>
    </row>
    <row r="93" spans="1:52" ht="51" x14ac:dyDescent="0.2">
      <c r="B93" s="288" t="s">
        <v>138</v>
      </c>
      <c r="C93" s="288"/>
      <c r="D93" s="288"/>
      <c r="E93" s="288"/>
      <c r="F93" s="288"/>
      <c r="G93" s="288"/>
      <c r="H93" s="288"/>
      <c r="I93" s="288"/>
      <c r="J93" s="288"/>
      <c r="AZ93" s="119" t="str">
        <f>B93</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94" spans="1:52" ht="51" x14ac:dyDescent="0.2">
      <c r="B94" s="288" t="s">
        <v>139</v>
      </c>
      <c r="C94" s="288"/>
      <c r="D94" s="288"/>
      <c r="E94" s="288"/>
      <c r="F94" s="288"/>
      <c r="G94" s="288"/>
      <c r="H94" s="288"/>
      <c r="I94" s="288"/>
      <c r="J94" s="288"/>
      <c r="AZ94" s="119" t="str">
        <f>B94</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96" spans="1:52" x14ac:dyDescent="0.2">
      <c r="B96" s="288" t="s">
        <v>140</v>
      </c>
      <c r="C96" s="288"/>
      <c r="D96" s="288"/>
      <c r="E96" s="288"/>
      <c r="F96" s="288"/>
      <c r="G96" s="288"/>
      <c r="H96" s="288"/>
      <c r="I96" s="288"/>
      <c r="J96" s="288"/>
      <c r="AZ96" s="119" t="str">
        <f>B96</f>
        <v xml:space="preserve">        Vymezení některých pojmů</v>
      </c>
    </row>
    <row r="99" spans="2:52" x14ac:dyDescent="0.2">
      <c r="B99" s="288" t="s">
        <v>141</v>
      </c>
      <c r="C99" s="288"/>
      <c r="D99" s="288"/>
      <c r="E99" s="288"/>
      <c r="F99" s="288"/>
      <c r="G99" s="288"/>
      <c r="H99" s="288"/>
      <c r="I99" s="288"/>
      <c r="J99" s="288"/>
      <c r="AZ99" s="119" t="str">
        <f t="shared" ref="AZ99:AZ104" si="9">B99</f>
        <v>Pro účely zpracování nabídkové ceny se jsou použity některé pojmy, pod kterými se rozumí:</v>
      </c>
    </row>
    <row r="100" spans="2:52" ht="38.25" x14ac:dyDescent="0.2">
      <c r="B100" s="288" t="s">
        <v>142</v>
      </c>
      <c r="C100" s="288"/>
      <c r="D100" s="288"/>
      <c r="E100" s="288"/>
      <c r="F100" s="288"/>
      <c r="G100" s="288"/>
      <c r="H100" s="288"/>
      <c r="I100" s="288"/>
      <c r="J100" s="288"/>
      <c r="AZ100" s="119" t="str">
        <f t="shared" si="9"/>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101" spans="2:52" ht="38.25" x14ac:dyDescent="0.2">
      <c r="B101" s="288" t="s">
        <v>143</v>
      </c>
      <c r="C101" s="288"/>
      <c r="D101" s="288"/>
      <c r="E101" s="288"/>
      <c r="F101" s="288"/>
      <c r="G101" s="288"/>
      <c r="H101" s="288"/>
      <c r="I101" s="288"/>
      <c r="J101" s="288"/>
      <c r="AZ101" s="119" t="str">
        <f t="shared" si="9"/>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102" spans="2:52" ht="51" x14ac:dyDescent="0.2">
      <c r="B102" s="288" t="s">
        <v>144</v>
      </c>
      <c r="C102" s="288"/>
      <c r="D102" s="288"/>
      <c r="E102" s="288"/>
      <c r="F102" s="288"/>
      <c r="G102" s="288"/>
      <c r="H102" s="288"/>
      <c r="I102" s="288"/>
      <c r="J102" s="288"/>
      <c r="AZ102" s="119" t="str">
        <f t="shared" si="9"/>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103" spans="2:52" ht="76.5" x14ac:dyDescent="0.2">
      <c r="B103" s="288" t="s">
        <v>145</v>
      </c>
      <c r="C103" s="288"/>
      <c r="D103" s="288"/>
      <c r="E103" s="288"/>
      <c r="F103" s="288"/>
      <c r="G103" s="288"/>
      <c r="H103" s="288"/>
      <c r="I103" s="288"/>
      <c r="J103" s="288"/>
      <c r="AZ103" s="119" t="str">
        <f t="shared" si="9"/>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104" spans="2:52" ht="51" x14ac:dyDescent="0.2">
      <c r="B104" s="288" t="s">
        <v>146</v>
      </c>
      <c r="C104" s="288"/>
      <c r="D104" s="288"/>
      <c r="E104" s="288"/>
      <c r="F104" s="288"/>
      <c r="G104" s="288"/>
      <c r="H104" s="288"/>
      <c r="I104" s="288"/>
      <c r="J104" s="288"/>
      <c r="AZ104" s="119" t="str">
        <f t="shared" si="9"/>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106" spans="2:52" x14ac:dyDescent="0.2">
      <c r="B106" s="288" t="s">
        <v>147</v>
      </c>
      <c r="C106" s="288"/>
      <c r="D106" s="288"/>
      <c r="E106" s="288"/>
      <c r="F106" s="288"/>
      <c r="G106" s="288"/>
      <c r="H106" s="288"/>
      <c r="I106" s="288"/>
      <c r="J106" s="288"/>
      <c r="AZ106" s="119" t="str">
        <f>B106</f>
        <v xml:space="preserve">        Cenová soustava</v>
      </c>
    </row>
    <row r="108" spans="2:52" x14ac:dyDescent="0.2">
      <c r="B108" s="288" t="s">
        <v>148</v>
      </c>
      <c r="C108" s="288"/>
      <c r="D108" s="288"/>
      <c r="E108" s="288"/>
      <c r="F108" s="288"/>
      <c r="G108" s="288"/>
      <c r="H108" s="288"/>
      <c r="I108" s="288"/>
      <c r="J108" s="288"/>
      <c r="AZ108" s="119" t="str">
        <f>B108</f>
        <v xml:space="preserve">        Použitá cenová soustava</v>
      </c>
    </row>
    <row r="109" spans="2:52" ht="38.25" x14ac:dyDescent="0.2">
      <c r="B109" s="288" t="s">
        <v>149</v>
      </c>
      <c r="C109" s="288"/>
      <c r="D109" s="288"/>
      <c r="E109" s="288"/>
      <c r="F109" s="288"/>
      <c r="G109" s="288"/>
      <c r="H109" s="288"/>
      <c r="I109" s="288"/>
      <c r="J109" s="288"/>
      <c r="AZ109" s="119" t="str">
        <f>B109</f>
        <v>Soupisy stavebních prací, dodávek a služeb jsou zpracovány s použitím cenové soustavy zpracované společností RTS, a.s.. Položky z cenové soustavy mají uveden odkaz na cenovou soustavu včetně označení příslušného ceníku.</v>
      </c>
    </row>
    <row r="111" spans="2:52" x14ac:dyDescent="0.2">
      <c r="B111" s="288" t="s">
        <v>150</v>
      </c>
      <c r="C111" s="288"/>
      <c r="D111" s="288"/>
      <c r="E111" s="288"/>
      <c r="F111" s="288"/>
      <c r="G111" s="288"/>
      <c r="H111" s="288"/>
      <c r="I111" s="288"/>
      <c r="J111" s="288"/>
      <c r="AZ111" s="119" t="str">
        <f>B111</f>
        <v xml:space="preserve">        Technické podmínky</v>
      </c>
    </row>
    <row r="112" spans="2:52" ht="38.25" x14ac:dyDescent="0.2">
      <c r="B112" s="288" t="s">
        <v>151</v>
      </c>
      <c r="C112" s="288"/>
      <c r="D112" s="288"/>
      <c r="E112" s="288"/>
      <c r="F112" s="288"/>
      <c r="G112" s="288"/>
      <c r="H112" s="288"/>
      <c r="I112" s="288"/>
      <c r="J112" s="288"/>
      <c r="AZ112" s="119" t="str">
        <f>B112</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114" spans="2:52" x14ac:dyDescent="0.2">
      <c r="B114" s="288" t="s">
        <v>152</v>
      </c>
      <c r="C114" s="288"/>
      <c r="D114" s="288"/>
      <c r="E114" s="288"/>
      <c r="F114" s="288"/>
      <c r="G114" s="288"/>
      <c r="H114" s="288"/>
      <c r="I114" s="288"/>
      <c r="J114" s="288"/>
      <c r="AZ114" s="119" t="str">
        <f>B114</f>
        <v>Individuální položky</v>
      </c>
    </row>
    <row r="115" spans="2:52" ht="38.25" x14ac:dyDescent="0.2">
      <c r="B115" s="288" t="s">
        <v>153</v>
      </c>
      <c r="C115" s="288"/>
      <c r="D115" s="288"/>
      <c r="E115" s="288"/>
      <c r="F115" s="288"/>
      <c r="G115" s="288"/>
      <c r="H115" s="288"/>
      <c r="I115" s="288"/>
      <c r="J115" s="288"/>
      <c r="AZ115" s="119" t="str">
        <f>B115</f>
        <v>Položky soupisu prací, které cenová soustava neobsahuje, jsou označeny popisem „vlastní“. Pro tyto položky jsou cenové a technické podmínky definovány jejich popisem, případně odkazem na konkrétní část příslušné dokumentace.</v>
      </c>
    </row>
    <row r="117" spans="2:52" x14ac:dyDescent="0.2">
      <c r="B117" s="288" t="s">
        <v>154</v>
      </c>
      <c r="C117" s="288"/>
      <c r="D117" s="288"/>
      <c r="E117" s="288"/>
      <c r="F117" s="288"/>
      <c r="G117" s="288"/>
      <c r="H117" s="288"/>
      <c r="I117" s="288"/>
      <c r="J117" s="288"/>
      <c r="AZ117" s="119" t="str">
        <f>B117</f>
        <v xml:space="preserve">        Závaznost a změna soupisu</v>
      </c>
    </row>
    <row r="119" spans="2:52" x14ac:dyDescent="0.2">
      <c r="B119" s="288" t="s">
        <v>155</v>
      </c>
      <c r="C119" s="288"/>
      <c r="D119" s="288"/>
      <c r="E119" s="288"/>
      <c r="F119" s="288"/>
      <c r="G119" s="288"/>
      <c r="H119" s="288"/>
      <c r="I119" s="288"/>
      <c r="J119" s="288"/>
      <c r="AZ119" s="119" t="str">
        <f>B119</f>
        <v xml:space="preserve">        Závaznost soupisu</v>
      </c>
    </row>
    <row r="120" spans="2:52" ht="38.25" x14ac:dyDescent="0.2">
      <c r="B120" s="288" t="s">
        <v>156</v>
      </c>
      <c r="C120" s="288"/>
      <c r="D120" s="288"/>
      <c r="E120" s="288"/>
      <c r="F120" s="288"/>
      <c r="G120" s="288"/>
      <c r="H120" s="288"/>
      <c r="I120" s="288"/>
      <c r="J120" s="288"/>
      <c r="AZ120" s="119" t="str">
        <f>B120</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122" spans="2:52" x14ac:dyDescent="0.2">
      <c r="B122" s="288" t="s">
        <v>157</v>
      </c>
      <c r="C122" s="288"/>
      <c r="D122" s="288"/>
      <c r="E122" s="288"/>
      <c r="F122" s="288"/>
      <c r="G122" s="288"/>
      <c r="H122" s="288"/>
      <c r="I122" s="288"/>
      <c r="J122" s="288"/>
      <c r="AZ122" s="119" t="str">
        <f>B122</f>
        <v xml:space="preserve">        Zvláštní podmínky pro stanovení nabídkové ceny</v>
      </c>
    </row>
    <row r="124" spans="2:52" x14ac:dyDescent="0.2">
      <c r="B124" s="288" t="s">
        <v>158</v>
      </c>
      <c r="C124" s="288"/>
      <c r="D124" s="288"/>
      <c r="E124" s="288"/>
      <c r="F124" s="288"/>
      <c r="G124" s="288"/>
      <c r="H124" s="288"/>
      <c r="I124" s="288"/>
      <c r="J124" s="288"/>
      <c r="AZ124" s="119" t="str">
        <f>B124</f>
        <v xml:space="preserve">        Přeprava vybouraných hmot, suti a vytěžené zeminy</v>
      </c>
    </row>
    <row r="125" spans="2:52" ht="76.5" x14ac:dyDescent="0.2">
      <c r="B125" s="288" t="s">
        <v>159</v>
      </c>
      <c r="C125" s="288"/>
      <c r="D125" s="288"/>
      <c r="E125" s="288"/>
      <c r="F125" s="288"/>
      <c r="G125" s="288"/>
      <c r="H125" s="288"/>
      <c r="I125" s="288"/>
      <c r="J125" s="288"/>
      <c r="AZ125" s="119" t="str">
        <f>B125</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127" spans="2:52" x14ac:dyDescent="0.2">
      <c r="B127" s="288" t="s">
        <v>160</v>
      </c>
      <c r="C127" s="288"/>
      <c r="D127" s="288"/>
      <c r="E127" s="288"/>
      <c r="F127" s="288"/>
      <c r="G127" s="288"/>
      <c r="H127" s="288"/>
      <c r="I127" s="288"/>
      <c r="J127" s="288"/>
      <c r="AZ127" s="119" t="str">
        <f>B127</f>
        <v xml:space="preserve">        Vnitrostaveništní přesun stavebního materiálu</v>
      </c>
    </row>
    <row r="128" spans="2:52" ht="51" x14ac:dyDescent="0.2">
      <c r="B128" s="288" t="s">
        <v>161</v>
      </c>
      <c r="C128" s="288"/>
      <c r="D128" s="288"/>
      <c r="E128" s="288"/>
      <c r="F128" s="288"/>
      <c r="G128" s="288"/>
      <c r="H128" s="288"/>
      <c r="I128" s="288"/>
      <c r="J128" s="288"/>
      <c r="AZ128" s="119" t="str">
        <f>B128</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129" spans="2:52" ht="51" x14ac:dyDescent="0.2">
      <c r="B129" s="288" t="s">
        <v>162</v>
      </c>
      <c r="C129" s="288"/>
      <c r="D129" s="288"/>
      <c r="E129" s="288"/>
      <c r="F129" s="288"/>
      <c r="G129" s="288"/>
      <c r="H129" s="288"/>
      <c r="I129" s="288"/>
      <c r="J129" s="288"/>
      <c r="AZ129" s="119" t="str">
        <f>B129</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131" spans="2:52" x14ac:dyDescent="0.2">
      <c r="B131" s="288" t="s">
        <v>163</v>
      </c>
      <c r="C131" s="288"/>
      <c r="D131" s="288"/>
      <c r="E131" s="288"/>
      <c r="F131" s="288"/>
      <c r="G131" s="288"/>
      <c r="H131" s="288"/>
      <c r="I131" s="288"/>
      <c r="J131" s="288"/>
      <c r="AZ131" s="119" t="str">
        <f>B131</f>
        <v xml:space="preserve">        Příplatky za ztížené podmínky prací</v>
      </c>
    </row>
    <row r="132" spans="2:52" ht="25.5" x14ac:dyDescent="0.2">
      <c r="B132" s="288" t="s">
        <v>164</v>
      </c>
      <c r="C132" s="288"/>
      <c r="D132" s="288"/>
      <c r="E132" s="288"/>
      <c r="F132" s="288"/>
      <c r="G132" s="288"/>
      <c r="H132" s="288"/>
      <c r="I132" s="288"/>
      <c r="J132" s="288"/>
      <c r="AZ132" s="119" t="str">
        <f>B132</f>
        <v>Pokud soupis položku příplatku za ztížené podmínky obsahuje, je dodavatel povinen ji ocenit bez ohledu na to, že tento příplatek dodavatel standardně neuplatňuje.</v>
      </c>
    </row>
    <row r="134" spans="2:52" x14ac:dyDescent="0.2">
      <c r="B134" s="288" t="s">
        <v>165</v>
      </c>
      <c r="C134" s="288"/>
      <c r="D134" s="288"/>
      <c r="E134" s="288"/>
      <c r="F134" s="288"/>
      <c r="G134" s="288"/>
      <c r="H134" s="288"/>
      <c r="I134" s="288"/>
      <c r="J134" s="288"/>
      <c r="AZ134" s="119" t="str">
        <f>B134</f>
        <v xml:space="preserve">        Vedlejší a ostatní náklady</v>
      </c>
    </row>
    <row r="135" spans="2:52" ht="25.5" x14ac:dyDescent="0.2">
      <c r="B135" s="288" t="s">
        <v>166</v>
      </c>
      <c r="C135" s="288"/>
      <c r="D135" s="288"/>
      <c r="E135" s="288"/>
      <c r="F135" s="288"/>
      <c r="G135" s="288"/>
      <c r="H135" s="288"/>
      <c r="I135" s="288"/>
      <c r="J135" s="288"/>
      <c r="AZ135" s="119" t="str">
        <f>B135</f>
        <v>Tyto náklady jsou popsány v samostatném soupisu stavebních prací, dodávek a služeb s tím, že dodavatel je povinen v rámci těchto nákladů ocenit všechny definované náklady souhrnně pro celou stavbu.</v>
      </c>
    </row>
    <row r="139" spans="2:52" x14ac:dyDescent="0.2">
      <c r="B139" s="288" t="s">
        <v>167</v>
      </c>
      <c r="C139" s="288"/>
      <c r="D139" s="288"/>
      <c r="E139" s="288"/>
      <c r="F139" s="288"/>
      <c r="G139" s="288"/>
      <c r="H139" s="288"/>
      <c r="I139" s="288"/>
      <c r="J139" s="288"/>
      <c r="AZ139" s="119" t="str">
        <f>B139</f>
        <v>2. SPECIFICKÉ PODMÍNKY PRO ZPRACOVÁNÍ NABÍDKOVÉ CENY</v>
      </c>
    </row>
    <row r="141" spans="2:52" x14ac:dyDescent="0.2">
      <c r="B141" s="288" t="s">
        <v>168</v>
      </c>
      <c r="C141" s="288"/>
      <c r="D141" s="288"/>
      <c r="E141" s="288"/>
      <c r="F141" s="288"/>
      <c r="G141" s="288"/>
      <c r="H141" s="288"/>
      <c r="I141" s="288"/>
      <c r="J141" s="288"/>
      <c r="AZ141" s="119" t="str">
        <f>B141</f>
        <v>Zde doplní zpracovatel soupisu  případná specifika týkající se konkrétní zakázky.</v>
      </c>
    </row>
    <row r="144" spans="2:52" x14ac:dyDescent="0.2">
      <c r="B144" s="288" t="s">
        <v>169</v>
      </c>
      <c r="C144" s="288"/>
      <c r="D144" s="288"/>
      <c r="E144" s="288"/>
      <c r="F144" s="288"/>
      <c r="G144" s="288"/>
      <c r="H144" s="288"/>
      <c r="I144" s="288"/>
      <c r="J144" s="288"/>
      <c r="AZ144" s="119" t="str">
        <f>B144</f>
        <v>3. ELEKTRONICKÁ PODOBA SOUPISU</v>
      </c>
    </row>
    <row r="146" spans="1:52" x14ac:dyDescent="0.2">
      <c r="B146" s="288" t="s">
        <v>170</v>
      </c>
      <c r="C146" s="288"/>
      <c r="D146" s="288"/>
      <c r="E146" s="288"/>
      <c r="F146" s="288"/>
      <c r="G146" s="288"/>
      <c r="H146" s="288"/>
      <c r="I146" s="288"/>
      <c r="J146" s="288"/>
      <c r="AZ146" s="119" t="str">
        <f>B146</f>
        <v xml:space="preserve">        Elektronická podoba soupisu</v>
      </c>
    </row>
    <row r="147" spans="1:52" ht="25.5" x14ac:dyDescent="0.2">
      <c r="B147" s="288" t="s">
        <v>171</v>
      </c>
      <c r="C147" s="288"/>
      <c r="D147" s="288"/>
      <c r="E147" s="288"/>
      <c r="F147" s="288"/>
      <c r="G147" s="288"/>
      <c r="H147" s="288"/>
      <c r="I147" s="288"/>
      <c r="J147" s="288"/>
      <c r="AZ147" s="119" t="str">
        <f>B147</f>
        <v>V souladu se zákonem jsou předložené soupisy zpracovány i v elektronické podobě.  Elektronickou podobou soupisu stavebních prací, dodávek a služeb je formát MS EXCEL.</v>
      </c>
    </row>
    <row r="148" spans="1:52" x14ac:dyDescent="0.2">
      <c r="B148" s="288" t="s">
        <v>172</v>
      </c>
      <c r="C148" s="288"/>
      <c r="D148" s="288"/>
      <c r="E148" s="288"/>
      <c r="F148" s="288"/>
      <c r="G148" s="288"/>
      <c r="H148" s="288"/>
      <c r="I148" s="288"/>
      <c r="J148" s="288"/>
      <c r="AZ148" s="119" t="str">
        <f>B148</f>
        <v>Popis formátu soupisu odpovídá svou strukturou vzorovému soupisu volně dostupnému na internetové adrese:</v>
      </c>
    </row>
    <row r="150" spans="1:52" x14ac:dyDescent="0.2">
      <c r="B150" s="288" t="s">
        <v>173</v>
      </c>
      <c r="C150" s="288"/>
      <c r="D150" s="288"/>
      <c r="E150" s="288"/>
      <c r="F150" s="288"/>
      <c r="G150" s="288"/>
      <c r="H150" s="288"/>
      <c r="I150" s="288"/>
      <c r="J150" s="288"/>
      <c r="AZ150" s="119" t="str">
        <f>B150</f>
        <v>www.stavebnionline.cz/soupis</v>
      </c>
    </row>
    <row r="152" spans="1:52" x14ac:dyDescent="0.2">
      <c r="B152" s="288" t="s">
        <v>174</v>
      </c>
      <c r="C152" s="288"/>
      <c r="D152" s="288"/>
      <c r="E152" s="288"/>
      <c r="F152" s="288"/>
      <c r="G152" s="288"/>
      <c r="H152" s="288"/>
      <c r="I152" s="288"/>
      <c r="J152" s="288"/>
      <c r="AZ152" s="119" t="str">
        <f>B152</f>
        <v xml:space="preserve">        Zpracování elektronické podoby soupisu</v>
      </c>
    </row>
    <row r="153" spans="1:52" ht="51" x14ac:dyDescent="0.2">
      <c r="B153" s="288" t="s">
        <v>175</v>
      </c>
      <c r="C153" s="288"/>
      <c r="D153" s="288"/>
      <c r="E153" s="288"/>
      <c r="F153" s="288"/>
      <c r="G153" s="288"/>
      <c r="H153" s="288"/>
      <c r="I153" s="288"/>
      <c r="J153" s="288"/>
      <c r="AZ153" s="119" t="str">
        <f>B153</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55" spans="1:52" x14ac:dyDescent="0.2">
      <c r="B155" s="288" t="s">
        <v>176</v>
      </c>
      <c r="C155" s="288"/>
      <c r="D155" s="288"/>
      <c r="E155" s="288"/>
      <c r="F155" s="288"/>
      <c r="G155" s="288"/>
      <c r="H155" s="288"/>
      <c r="I155" s="288"/>
      <c r="J155" s="288"/>
      <c r="AZ155" s="119" t="str">
        <f>B155</f>
        <v xml:space="preserve">        Jiný formát soupisu</v>
      </c>
    </row>
    <row r="156" spans="1:52" ht="38.25" x14ac:dyDescent="0.2">
      <c r="B156" s="288" t="s">
        <v>177</v>
      </c>
      <c r="C156" s="288"/>
      <c r="D156" s="288"/>
      <c r="E156" s="288"/>
      <c r="F156" s="288"/>
      <c r="G156" s="288"/>
      <c r="H156" s="288"/>
      <c r="I156" s="288"/>
      <c r="J156" s="288"/>
      <c r="AZ156" s="119" t="str">
        <f>B156</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58" spans="1:52" x14ac:dyDescent="0.2">
      <c r="B158" s="288" t="s">
        <v>178</v>
      </c>
      <c r="C158" s="288"/>
      <c r="D158" s="288"/>
      <c r="E158" s="288"/>
      <c r="F158" s="288"/>
      <c r="G158" s="288"/>
      <c r="H158" s="288"/>
      <c r="I158" s="288"/>
      <c r="J158" s="288"/>
      <c r="AZ158" s="119" t="str">
        <f>B158</f>
        <v xml:space="preserve">        Závěrečné ustanovení</v>
      </c>
    </row>
    <row r="159" spans="1:52" x14ac:dyDescent="0.2">
      <c r="B159" s="288" t="s">
        <v>179</v>
      </c>
      <c r="C159" s="288"/>
      <c r="D159" s="288"/>
      <c r="E159" s="288"/>
      <c r="F159" s="288"/>
      <c r="G159" s="288"/>
      <c r="H159" s="288"/>
      <c r="I159" s="288"/>
      <c r="J159" s="288"/>
      <c r="AZ159" s="119" t="str">
        <f>B159</f>
        <v>Ostatní podmínky vztahující se ke zpracování nabídkové ceny jsou uvedeny v zadávací dokumentaci.</v>
      </c>
    </row>
    <row r="160" spans="1:52" x14ac:dyDescent="0.2">
      <c r="A160" t="s">
        <v>180</v>
      </c>
      <c r="B160" t="s">
        <v>181</v>
      </c>
    </row>
    <row r="161" spans="1:52" x14ac:dyDescent="0.2">
      <c r="B161" s="288" t="s">
        <v>182</v>
      </c>
      <c r="C161" s="288"/>
      <c r="D161" s="288"/>
      <c r="E161" s="288"/>
      <c r="F161" s="288"/>
      <c r="G161" s="288"/>
      <c r="H161" s="288"/>
      <c r="I161" s="288"/>
      <c r="J161" s="288"/>
      <c r="AZ161" s="119" t="str">
        <f>B161</f>
        <v>VN a ON pro SO 02 zpevněné plochy zahrnuty v rozpočtu SO 02</v>
      </c>
    </row>
    <row r="162" spans="1:52" x14ac:dyDescent="0.2">
      <c r="A162" t="s">
        <v>183</v>
      </c>
      <c r="B162" t="s">
        <v>184</v>
      </c>
    </row>
    <row r="163" spans="1:52" x14ac:dyDescent="0.2">
      <c r="A163" t="s">
        <v>180</v>
      </c>
      <c r="B163" t="s">
        <v>185</v>
      </c>
    </row>
    <row r="164" spans="1:52" x14ac:dyDescent="0.2">
      <c r="A164" t="s">
        <v>183</v>
      </c>
      <c r="B164" t="s">
        <v>186</v>
      </c>
    </row>
    <row r="165" spans="1:52" x14ac:dyDescent="0.2">
      <c r="A165" t="s">
        <v>180</v>
      </c>
      <c r="B165" t="s">
        <v>187</v>
      </c>
    </row>
    <row r="166" spans="1:52" x14ac:dyDescent="0.2">
      <c r="A166" t="s">
        <v>183</v>
      </c>
      <c r="B166" t="s">
        <v>188</v>
      </c>
    </row>
    <row r="167" spans="1:52" x14ac:dyDescent="0.2">
      <c r="A167" t="s">
        <v>183</v>
      </c>
      <c r="B167" t="s">
        <v>189</v>
      </c>
    </row>
    <row r="168" spans="1:52" x14ac:dyDescent="0.2">
      <c r="A168" t="s">
        <v>183</v>
      </c>
      <c r="B168" t="s">
        <v>190</v>
      </c>
    </row>
    <row r="169" spans="1:52" x14ac:dyDescent="0.2">
      <c r="A169" t="s">
        <v>183</v>
      </c>
      <c r="B169" t="s">
        <v>191</v>
      </c>
    </row>
    <row r="170" spans="1:52" x14ac:dyDescent="0.2">
      <c r="A170" t="s">
        <v>183</v>
      </c>
      <c r="B170" t="s">
        <v>192</v>
      </c>
    </row>
    <row r="171" spans="1:52" x14ac:dyDescent="0.2">
      <c r="A171" t="s">
        <v>183</v>
      </c>
      <c r="B171" t="s">
        <v>193</v>
      </c>
    </row>
    <row r="172" spans="1:52" x14ac:dyDescent="0.2">
      <c r="A172" t="s">
        <v>183</v>
      </c>
      <c r="B172" t="s">
        <v>194</v>
      </c>
    </row>
    <row r="173" spans="1:52" x14ac:dyDescent="0.2">
      <c r="A173" t="s">
        <v>183</v>
      </c>
      <c r="B173" t="s">
        <v>195</v>
      </c>
    </row>
    <row r="174" spans="1:52" x14ac:dyDescent="0.2">
      <c r="A174" t="s">
        <v>183</v>
      </c>
      <c r="B174" t="s">
        <v>196</v>
      </c>
    </row>
    <row r="175" spans="1:52" x14ac:dyDescent="0.2">
      <c r="A175" t="s">
        <v>183</v>
      </c>
      <c r="B175" t="s">
        <v>197</v>
      </c>
    </row>
    <row r="176" spans="1:52" x14ac:dyDescent="0.2">
      <c r="A176" t="s">
        <v>183</v>
      </c>
      <c r="B176" t="s">
        <v>198</v>
      </c>
    </row>
    <row r="177" spans="1:2" x14ac:dyDescent="0.2">
      <c r="A177" t="s">
        <v>183</v>
      </c>
      <c r="B177" t="s">
        <v>199</v>
      </c>
    </row>
    <row r="178" spans="1:2" x14ac:dyDescent="0.2">
      <c r="A178" t="s">
        <v>183</v>
      </c>
      <c r="B178" t="s">
        <v>200</v>
      </c>
    </row>
    <row r="179" spans="1:2" x14ac:dyDescent="0.2">
      <c r="A179" t="s">
        <v>180</v>
      </c>
      <c r="B179" t="s">
        <v>201</v>
      </c>
    </row>
    <row r="180" spans="1:2" x14ac:dyDescent="0.2">
      <c r="A180" t="s">
        <v>183</v>
      </c>
      <c r="B180" t="s">
        <v>202</v>
      </c>
    </row>
    <row r="181" spans="1:2" x14ac:dyDescent="0.2">
      <c r="A181" t="s">
        <v>180</v>
      </c>
      <c r="B181" t="s">
        <v>203</v>
      </c>
    </row>
    <row r="182" spans="1:2" x14ac:dyDescent="0.2">
      <c r="A182" t="s">
        <v>183</v>
      </c>
      <c r="B182" t="s">
        <v>204</v>
      </c>
    </row>
    <row r="183" spans="1:2" x14ac:dyDescent="0.2">
      <c r="A183" t="s">
        <v>180</v>
      </c>
      <c r="B183" t="s">
        <v>205</v>
      </c>
    </row>
    <row r="184" spans="1:2" x14ac:dyDescent="0.2">
      <c r="A184" t="s">
        <v>183</v>
      </c>
      <c r="B184" t="s">
        <v>206</v>
      </c>
    </row>
    <row r="185" spans="1:2" x14ac:dyDescent="0.2">
      <c r="A185" t="s">
        <v>180</v>
      </c>
      <c r="B185" t="s">
        <v>207</v>
      </c>
    </row>
    <row r="186" spans="1:2" x14ac:dyDescent="0.2">
      <c r="A186" t="s">
        <v>183</v>
      </c>
      <c r="B186" t="s">
        <v>208</v>
      </c>
    </row>
    <row r="187" spans="1:2" x14ac:dyDescent="0.2">
      <c r="A187" t="s">
        <v>183</v>
      </c>
      <c r="B187" t="s">
        <v>209</v>
      </c>
    </row>
    <row r="188" spans="1:2" x14ac:dyDescent="0.2">
      <c r="A188" t="s">
        <v>183</v>
      </c>
      <c r="B188" t="s">
        <v>210</v>
      </c>
    </row>
    <row r="189" spans="1:2" x14ac:dyDescent="0.2">
      <c r="A189" t="s">
        <v>180</v>
      </c>
      <c r="B189" t="s">
        <v>211</v>
      </c>
    </row>
    <row r="190" spans="1:2" x14ac:dyDescent="0.2">
      <c r="A190" t="s">
        <v>183</v>
      </c>
      <c r="B190" t="s">
        <v>212</v>
      </c>
    </row>
    <row r="191" spans="1:2" x14ac:dyDescent="0.2">
      <c r="A191" t="s">
        <v>180</v>
      </c>
      <c r="B191" t="s">
        <v>213</v>
      </c>
    </row>
    <row r="192" spans="1:2" x14ac:dyDescent="0.2">
      <c r="A192" t="s">
        <v>183</v>
      </c>
      <c r="B192" t="s">
        <v>214</v>
      </c>
    </row>
    <row r="193" spans="1:10" x14ac:dyDescent="0.2">
      <c r="A193" t="s">
        <v>180</v>
      </c>
      <c r="B193" t="s">
        <v>215</v>
      </c>
    </row>
    <row r="194" spans="1:10" x14ac:dyDescent="0.2">
      <c r="A194" t="s">
        <v>183</v>
      </c>
      <c r="B194" t="s">
        <v>216</v>
      </c>
    </row>
    <row r="195" spans="1:10" x14ac:dyDescent="0.2">
      <c r="A195" t="s">
        <v>180</v>
      </c>
      <c r="B195" t="s">
        <v>217</v>
      </c>
    </row>
    <row r="196" spans="1:10" x14ac:dyDescent="0.2">
      <c r="A196" t="s">
        <v>183</v>
      </c>
      <c r="B196" t="s">
        <v>218</v>
      </c>
    </row>
    <row r="197" spans="1:10" x14ac:dyDescent="0.2">
      <c r="A197" t="s">
        <v>180</v>
      </c>
      <c r="B197" t="s">
        <v>219</v>
      </c>
    </row>
    <row r="198" spans="1:10" x14ac:dyDescent="0.2">
      <c r="A198" t="s">
        <v>183</v>
      </c>
      <c r="B198" t="s">
        <v>220</v>
      </c>
    </row>
    <row r="199" spans="1:10" x14ac:dyDescent="0.2">
      <c r="A199" t="s">
        <v>180</v>
      </c>
      <c r="B199" t="s">
        <v>221</v>
      </c>
    </row>
    <row r="200" spans="1:10" x14ac:dyDescent="0.2">
      <c r="A200" t="s">
        <v>183</v>
      </c>
      <c r="B200" t="s">
        <v>222</v>
      </c>
    </row>
    <row r="201" spans="1:10" x14ac:dyDescent="0.2">
      <c r="A201" t="s">
        <v>180</v>
      </c>
      <c r="B201" t="s">
        <v>223</v>
      </c>
    </row>
    <row r="202" spans="1:10" x14ac:dyDescent="0.2">
      <c r="A202" t="s">
        <v>183</v>
      </c>
      <c r="B202" t="s">
        <v>224</v>
      </c>
    </row>
    <row r="205" spans="1:10" ht="15.75" x14ac:dyDescent="0.25">
      <c r="B205" s="120" t="s">
        <v>225</v>
      </c>
    </row>
    <row r="207" spans="1:10" ht="25.5" customHeight="1" x14ac:dyDescent="0.2">
      <c r="A207" s="122"/>
      <c r="B207" s="125" t="s">
        <v>17</v>
      </c>
      <c r="C207" s="125" t="s">
        <v>5</v>
      </c>
      <c r="D207" s="126"/>
      <c r="E207" s="126"/>
      <c r="F207" s="127" t="s">
        <v>226</v>
      </c>
      <c r="G207" s="127"/>
      <c r="H207" s="127"/>
      <c r="I207" s="127" t="s">
        <v>29</v>
      </c>
      <c r="J207" s="127" t="s">
        <v>0</v>
      </c>
    </row>
    <row r="208" spans="1:10" ht="36.75" customHeight="1" x14ac:dyDescent="0.2">
      <c r="A208" s="123"/>
      <c r="B208" s="128" t="s">
        <v>227</v>
      </c>
      <c r="C208" s="289" t="s">
        <v>228</v>
      </c>
      <c r="D208" s="290"/>
      <c r="E208" s="290"/>
      <c r="F208" s="135" t="s">
        <v>24</v>
      </c>
      <c r="G208" s="136"/>
      <c r="H208" s="136"/>
      <c r="I208" s="136">
        <f>'00. 58230300. Pol'!G8+'01 58230301A1 Pol'!G8+'05 58230305A Pol'!G8+'05 58230305B Pol'!G8</f>
        <v>0</v>
      </c>
      <c r="J208" s="132" t="str">
        <f>IF(I278=0,"",I208/I278*100)</f>
        <v/>
      </c>
    </row>
    <row r="209" spans="1:10" ht="36.75" customHeight="1" x14ac:dyDescent="0.2">
      <c r="A209" s="123"/>
      <c r="B209" s="128" t="s">
        <v>229</v>
      </c>
      <c r="C209" s="289" t="s">
        <v>230</v>
      </c>
      <c r="D209" s="290"/>
      <c r="E209" s="290"/>
      <c r="F209" s="135" t="s">
        <v>24</v>
      </c>
      <c r="G209" s="136"/>
      <c r="H209" s="136"/>
      <c r="I209" s="136">
        <f>'00. 58230300. Pol'!G60</f>
        <v>0</v>
      </c>
      <c r="J209" s="132" t="str">
        <f>IF(I278=0,"",I209/I278*100)</f>
        <v/>
      </c>
    </row>
    <row r="210" spans="1:10" ht="36.75" customHeight="1" x14ac:dyDescent="0.2">
      <c r="A210" s="123"/>
      <c r="B210" s="128" t="s">
        <v>231</v>
      </c>
      <c r="C210" s="289" t="s">
        <v>232</v>
      </c>
      <c r="D210" s="290"/>
      <c r="E210" s="290"/>
      <c r="F210" s="135" t="s">
        <v>24</v>
      </c>
      <c r="G210" s="136"/>
      <c r="H210" s="136"/>
      <c r="I210" s="136">
        <f>'01 58230301A1 Pol'!G51+'03 58230303 Pol'!G8</f>
        <v>0</v>
      </c>
      <c r="J210" s="132" t="str">
        <f>IF(I278=0,"",I210/I278*100)</f>
        <v/>
      </c>
    </row>
    <row r="211" spans="1:10" ht="36.75" customHeight="1" x14ac:dyDescent="0.2">
      <c r="A211" s="123"/>
      <c r="B211" s="128" t="s">
        <v>233</v>
      </c>
      <c r="C211" s="289" t="s">
        <v>234</v>
      </c>
      <c r="D211" s="290"/>
      <c r="E211" s="290"/>
      <c r="F211" s="135" t="s">
        <v>24</v>
      </c>
      <c r="G211" s="136"/>
      <c r="H211" s="136"/>
      <c r="I211" s="136">
        <f>'01 58230301A1 Pol'!G56</f>
        <v>0</v>
      </c>
      <c r="J211" s="132" t="str">
        <f>IF(I278=0,"",I211/I278*100)</f>
        <v/>
      </c>
    </row>
    <row r="212" spans="1:10" ht="36.75" customHeight="1" x14ac:dyDescent="0.2">
      <c r="A212" s="123"/>
      <c r="B212" s="128" t="s">
        <v>235</v>
      </c>
      <c r="C212" s="289" t="s">
        <v>236</v>
      </c>
      <c r="D212" s="290"/>
      <c r="E212" s="290"/>
      <c r="F212" s="135" t="s">
        <v>24</v>
      </c>
      <c r="G212" s="136"/>
      <c r="H212" s="136"/>
      <c r="I212" s="136">
        <f>'01 58230301A1 Pol'!G70</f>
        <v>0</v>
      </c>
      <c r="J212" s="132" t="str">
        <f>IF(I278=0,"",I212/I278*100)</f>
        <v/>
      </c>
    </row>
    <row r="213" spans="1:10" ht="36.75" customHeight="1" x14ac:dyDescent="0.2">
      <c r="A213" s="123"/>
      <c r="B213" s="128" t="s">
        <v>237</v>
      </c>
      <c r="C213" s="289" t="s">
        <v>238</v>
      </c>
      <c r="D213" s="290"/>
      <c r="E213" s="290"/>
      <c r="F213" s="135" t="s">
        <v>24</v>
      </c>
      <c r="G213" s="136"/>
      <c r="H213" s="136"/>
      <c r="I213" s="136">
        <f>'00. 58230300. Pol'!G151</f>
        <v>0</v>
      </c>
      <c r="J213" s="132" t="str">
        <f>IF(I278=0,"",I213/I278*100)</f>
        <v/>
      </c>
    </row>
    <row r="214" spans="1:10" ht="36.75" customHeight="1" x14ac:dyDescent="0.2">
      <c r="A214" s="123"/>
      <c r="B214" s="128" t="s">
        <v>239</v>
      </c>
      <c r="C214" s="289" t="s">
        <v>240</v>
      </c>
      <c r="D214" s="290"/>
      <c r="E214" s="290"/>
      <c r="F214" s="135" t="s">
        <v>24</v>
      </c>
      <c r="G214" s="136"/>
      <c r="H214" s="136"/>
      <c r="I214" s="136">
        <f>'01 58230301A1 Pol'!G93</f>
        <v>0</v>
      </c>
      <c r="J214" s="132" t="str">
        <f>IF(I278=0,"",I214/I278*100)</f>
        <v/>
      </c>
    </row>
    <row r="215" spans="1:10" ht="36.75" customHeight="1" x14ac:dyDescent="0.2">
      <c r="A215" s="123"/>
      <c r="B215" s="128" t="s">
        <v>241</v>
      </c>
      <c r="C215" s="289" t="s">
        <v>242</v>
      </c>
      <c r="D215" s="290"/>
      <c r="E215" s="290"/>
      <c r="F215" s="135" t="s">
        <v>24</v>
      </c>
      <c r="G215" s="136"/>
      <c r="H215" s="136"/>
      <c r="I215" s="136">
        <f>'01 58230301A1 Pol'!G101+'05 58230305A Pol'!G24</f>
        <v>0</v>
      </c>
      <c r="J215" s="132" t="str">
        <f>IF(I278=0,"",I215/I278*100)</f>
        <v/>
      </c>
    </row>
    <row r="216" spans="1:10" ht="36.75" customHeight="1" x14ac:dyDescent="0.2">
      <c r="A216" s="123"/>
      <c r="B216" s="128" t="s">
        <v>243</v>
      </c>
      <c r="C216" s="289" t="s">
        <v>244</v>
      </c>
      <c r="D216" s="290"/>
      <c r="E216" s="290"/>
      <c r="F216" s="135" t="s">
        <v>24</v>
      </c>
      <c r="G216" s="136"/>
      <c r="H216" s="136"/>
      <c r="I216" s="136">
        <f>'01 58230301A1 Pol'!G168+'05 58230305B Pol'!G29</f>
        <v>0</v>
      </c>
      <c r="J216" s="132" t="str">
        <f>IF(I278=0,"",I216/I278*100)</f>
        <v/>
      </c>
    </row>
    <row r="217" spans="1:10" ht="36.75" customHeight="1" x14ac:dyDescent="0.2">
      <c r="A217" s="123"/>
      <c r="B217" s="128" t="s">
        <v>245</v>
      </c>
      <c r="C217" s="289" t="s">
        <v>246</v>
      </c>
      <c r="D217" s="290"/>
      <c r="E217" s="290"/>
      <c r="F217" s="135" t="s">
        <v>24</v>
      </c>
      <c r="G217" s="136"/>
      <c r="H217" s="136"/>
      <c r="I217" s="136">
        <f>'01 58230301A1 Pol'!G240</f>
        <v>0</v>
      </c>
      <c r="J217" s="132" t="str">
        <f>IF(I278=0,"",I217/I278*100)</f>
        <v/>
      </c>
    </row>
    <row r="218" spans="1:10" ht="36.75" customHeight="1" x14ac:dyDescent="0.2">
      <c r="A218" s="123"/>
      <c r="B218" s="128" t="s">
        <v>247</v>
      </c>
      <c r="C218" s="289" t="s">
        <v>248</v>
      </c>
      <c r="D218" s="290"/>
      <c r="E218" s="290"/>
      <c r="F218" s="135" t="s">
        <v>24</v>
      </c>
      <c r="G218" s="136"/>
      <c r="H218" s="136"/>
      <c r="I218" s="136">
        <f>'01 58230301A1 Pol'!G343</f>
        <v>0</v>
      </c>
      <c r="J218" s="132" t="str">
        <f>IF(I278=0,"",I218/I278*100)</f>
        <v/>
      </c>
    </row>
    <row r="219" spans="1:10" ht="36.75" customHeight="1" x14ac:dyDescent="0.2">
      <c r="A219" s="123"/>
      <c r="B219" s="128" t="s">
        <v>249</v>
      </c>
      <c r="C219" s="289" t="s">
        <v>250</v>
      </c>
      <c r="D219" s="290"/>
      <c r="E219" s="290"/>
      <c r="F219" s="135" t="s">
        <v>24</v>
      </c>
      <c r="G219" s="136"/>
      <c r="H219" s="136"/>
      <c r="I219" s="136">
        <f>'01 58230301A1 Pol'!G420</f>
        <v>0</v>
      </c>
      <c r="J219" s="132" t="str">
        <f>IF(I278=0,"",I219/I278*100)</f>
        <v/>
      </c>
    </row>
    <row r="220" spans="1:10" ht="36.75" customHeight="1" x14ac:dyDescent="0.2">
      <c r="A220" s="123"/>
      <c r="B220" s="128" t="s">
        <v>251</v>
      </c>
      <c r="C220" s="289" t="s">
        <v>252</v>
      </c>
      <c r="D220" s="290"/>
      <c r="E220" s="290"/>
      <c r="F220" s="135" t="s">
        <v>24</v>
      </c>
      <c r="G220" s="136"/>
      <c r="H220" s="136"/>
      <c r="I220" s="136">
        <f>'01 58230301A1 Pol'!G460+'05 58230305B Pol'!G38</f>
        <v>0</v>
      </c>
      <c r="J220" s="132" t="str">
        <f>IF(I278=0,"",I220/I278*100)</f>
        <v/>
      </c>
    </row>
    <row r="221" spans="1:10" ht="36.75" customHeight="1" x14ac:dyDescent="0.2">
      <c r="A221" s="123"/>
      <c r="B221" s="128" t="s">
        <v>253</v>
      </c>
      <c r="C221" s="289" t="s">
        <v>254</v>
      </c>
      <c r="D221" s="290"/>
      <c r="E221" s="290"/>
      <c r="F221" s="135" t="s">
        <v>24</v>
      </c>
      <c r="G221" s="136"/>
      <c r="H221" s="136"/>
      <c r="I221" s="136">
        <f>'01 58230301A1 Pol'!G541</f>
        <v>0</v>
      </c>
      <c r="J221" s="132" t="str">
        <f>IF(I278=0,"",I221/I278*100)</f>
        <v/>
      </c>
    </row>
    <row r="222" spans="1:10" ht="36.75" customHeight="1" x14ac:dyDescent="0.2">
      <c r="A222" s="123"/>
      <c r="B222" s="128" t="s">
        <v>255</v>
      </c>
      <c r="C222" s="289" t="s">
        <v>256</v>
      </c>
      <c r="D222" s="290"/>
      <c r="E222" s="290"/>
      <c r="F222" s="135" t="s">
        <v>24</v>
      </c>
      <c r="G222" s="136"/>
      <c r="H222" s="136"/>
      <c r="I222" s="136">
        <f>'01 58230301A1 Pol'!G598</f>
        <v>0</v>
      </c>
      <c r="J222" s="132" t="str">
        <f>IF(I278=0,"",I222/I278*100)</f>
        <v/>
      </c>
    </row>
    <row r="223" spans="1:10" ht="36.75" customHeight="1" x14ac:dyDescent="0.2">
      <c r="A223" s="123"/>
      <c r="B223" s="128" t="s">
        <v>257</v>
      </c>
      <c r="C223" s="289" t="s">
        <v>258</v>
      </c>
      <c r="D223" s="290"/>
      <c r="E223" s="290"/>
      <c r="F223" s="135" t="s">
        <v>24</v>
      </c>
      <c r="G223" s="136"/>
      <c r="H223" s="136"/>
      <c r="I223" s="136">
        <f>'01 58230301A1 Pol'!G625</f>
        <v>0</v>
      </c>
      <c r="J223" s="132" t="str">
        <f>IF(I278=0,"",I223/I278*100)</f>
        <v/>
      </c>
    </row>
    <row r="224" spans="1:10" ht="36.75" customHeight="1" x14ac:dyDescent="0.2">
      <c r="A224" s="123"/>
      <c r="B224" s="128" t="s">
        <v>259</v>
      </c>
      <c r="C224" s="289" t="s">
        <v>260</v>
      </c>
      <c r="D224" s="290"/>
      <c r="E224" s="290"/>
      <c r="F224" s="135" t="s">
        <v>24</v>
      </c>
      <c r="G224" s="136"/>
      <c r="H224" s="136"/>
      <c r="I224" s="136">
        <f>'00. 58230300. Pol'!G155</f>
        <v>0</v>
      </c>
      <c r="J224" s="132" t="str">
        <f>IF(I278=0,"",I224/I278*100)</f>
        <v/>
      </c>
    </row>
    <row r="225" spans="1:10" ht="36.75" customHeight="1" x14ac:dyDescent="0.2">
      <c r="A225" s="123"/>
      <c r="B225" s="128" t="s">
        <v>261</v>
      </c>
      <c r="C225" s="289" t="s">
        <v>262</v>
      </c>
      <c r="D225" s="290"/>
      <c r="E225" s="290"/>
      <c r="F225" s="135" t="s">
        <v>24</v>
      </c>
      <c r="G225" s="136"/>
      <c r="H225" s="136"/>
      <c r="I225" s="136">
        <f>'01 58230301A1 Pol'!G636</f>
        <v>0</v>
      </c>
      <c r="J225" s="132" t="str">
        <f>IF(I278=0,"",I225/I278*100)</f>
        <v/>
      </c>
    </row>
    <row r="226" spans="1:10" ht="36.75" customHeight="1" x14ac:dyDescent="0.2">
      <c r="A226" s="123"/>
      <c r="B226" s="128" t="s">
        <v>263</v>
      </c>
      <c r="C226" s="289" t="s">
        <v>264</v>
      </c>
      <c r="D226" s="290"/>
      <c r="E226" s="290"/>
      <c r="F226" s="135" t="s">
        <v>24</v>
      </c>
      <c r="G226" s="136"/>
      <c r="H226" s="136"/>
      <c r="I226" s="136">
        <f>'01 58230301A1 Pol'!G898</f>
        <v>0</v>
      </c>
      <c r="J226" s="132" t="str">
        <f>IF(I278=0,"",I226/I278*100)</f>
        <v/>
      </c>
    </row>
    <row r="227" spans="1:10" ht="36.75" customHeight="1" x14ac:dyDescent="0.2">
      <c r="A227" s="123"/>
      <c r="B227" s="128" t="s">
        <v>265</v>
      </c>
      <c r="C227" s="289" t="s">
        <v>266</v>
      </c>
      <c r="D227" s="290"/>
      <c r="E227" s="290"/>
      <c r="F227" s="135" t="s">
        <v>24</v>
      </c>
      <c r="G227" s="136"/>
      <c r="H227" s="136"/>
      <c r="I227" s="136">
        <f>'01 58230301A1 Pol'!G1059+'05 58230305A Pol'!G27+'05 58230305B Pol'!G43</f>
        <v>0</v>
      </c>
      <c r="J227" s="132" t="str">
        <f>IF(I278=0,"",I227/I278*100)</f>
        <v/>
      </c>
    </row>
    <row r="228" spans="1:10" ht="36.75" customHeight="1" x14ac:dyDescent="0.2">
      <c r="A228" s="123"/>
      <c r="B228" s="128" t="s">
        <v>267</v>
      </c>
      <c r="C228" s="289" t="s">
        <v>268</v>
      </c>
      <c r="D228" s="290"/>
      <c r="E228" s="290"/>
      <c r="F228" s="135" t="s">
        <v>24</v>
      </c>
      <c r="G228" s="136"/>
      <c r="H228" s="136"/>
      <c r="I228" s="136">
        <f>'01 58230301A1 Pol'!G1161</f>
        <v>0</v>
      </c>
      <c r="J228" s="132" t="str">
        <f>IF(I278=0,"",I228/I278*100)</f>
        <v/>
      </c>
    </row>
    <row r="229" spans="1:10" ht="36.75" customHeight="1" x14ac:dyDescent="0.2">
      <c r="A229" s="123"/>
      <c r="B229" s="128" t="s">
        <v>269</v>
      </c>
      <c r="C229" s="289" t="s">
        <v>270</v>
      </c>
      <c r="D229" s="290"/>
      <c r="E229" s="290"/>
      <c r="F229" s="135" t="s">
        <v>24</v>
      </c>
      <c r="G229" s="136"/>
      <c r="H229" s="136"/>
      <c r="I229" s="136">
        <f>'00. 58230300. Pol'!G174</f>
        <v>0</v>
      </c>
      <c r="J229" s="132" t="str">
        <f>IF(I278=0,"",I229/I278*100)</f>
        <v/>
      </c>
    </row>
    <row r="230" spans="1:10" ht="36.75" customHeight="1" x14ac:dyDescent="0.2">
      <c r="A230" s="123"/>
      <c r="B230" s="128" t="s">
        <v>271</v>
      </c>
      <c r="C230" s="289" t="s">
        <v>272</v>
      </c>
      <c r="D230" s="290"/>
      <c r="E230" s="290"/>
      <c r="F230" s="135" t="s">
        <v>24</v>
      </c>
      <c r="G230" s="136"/>
      <c r="H230" s="136"/>
      <c r="I230" s="136">
        <f>'01 58230301A1 Pol'!G1260</f>
        <v>0</v>
      </c>
      <c r="J230" s="132" t="str">
        <f>IF(I278=0,"",I230/I278*100)</f>
        <v/>
      </c>
    </row>
    <row r="231" spans="1:10" ht="36.75" customHeight="1" x14ac:dyDescent="0.2">
      <c r="A231" s="123"/>
      <c r="B231" s="128" t="s">
        <v>273</v>
      </c>
      <c r="C231" s="289" t="s">
        <v>274</v>
      </c>
      <c r="D231" s="290"/>
      <c r="E231" s="290"/>
      <c r="F231" s="135" t="s">
        <v>24</v>
      </c>
      <c r="G231" s="136"/>
      <c r="H231" s="136"/>
      <c r="I231" s="136">
        <f>'01 58230301A1 Pol'!G1284</f>
        <v>0</v>
      </c>
      <c r="J231" s="132" t="str">
        <f>IF(I278=0,"",I231/I278*100)</f>
        <v/>
      </c>
    </row>
    <row r="232" spans="1:10" ht="36.75" customHeight="1" x14ac:dyDescent="0.2">
      <c r="A232" s="123"/>
      <c r="B232" s="128" t="s">
        <v>275</v>
      </c>
      <c r="C232" s="289" t="s">
        <v>276</v>
      </c>
      <c r="D232" s="290"/>
      <c r="E232" s="290"/>
      <c r="F232" s="135" t="s">
        <v>24</v>
      </c>
      <c r="G232" s="136"/>
      <c r="H232" s="136"/>
      <c r="I232" s="136">
        <f>'01 58230301A1 Pol'!G1289</f>
        <v>0</v>
      </c>
      <c r="J232" s="132" t="str">
        <f>IF(I278=0,"",I232/I278*100)</f>
        <v/>
      </c>
    </row>
    <row r="233" spans="1:10" ht="36.75" customHeight="1" x14ac:dyDescent="0.2">
      <c r="A233" s="123"/>
      <c r="B233" s="128" t="s">
        <v>277</v>
      </c>
      <c r="C233" s="289" t="s">
        <v>278</v>
      </c>
      <c r="D233" s="290"/>
      <c r="E233" s="290"/>
      <c r="F233" s="135" t="s">
        <v>24</v>
      </c>
      <c r="G233" s="136"/>
      <c r="H233" s="136"/>
      <c r="I233" s="136">
        <f>'01 58230301A1 Pol'!G1363</f>
        <v>0</v>
      </c>
      <c r="J233" s="132" t="str">
        <f>IF(I278=0,"",I233/I278*100)</f>
        <v/>
      </c>
    </row>
    <row r="234" spans="1:10" ht="36.75" customHeight="1" x14ac:dyDescent="0.2">
      <c r="A234" s="123"/>
      <c r="B234" s="128" t="s">
        <v>279</v>
      </c>
      <c r="C234" s="289" t="s">
        <v>280</v>
      </c>
      <c r="D234" s="290"/>
      <c r="E234" s="290"/>
      <c r="F234" s="135" t="s">
        <v>24</v>
      </c>
      <c r="G234" s="136"/>
      <c r="H234" s="136"/>
      <c r="I234" s="136">
        <f>'01 58230301A1 Pol'!G1374</f>
        <v>0</v>
      </c>
      <c r="J234" s="132" t="str">
        <f>IF(I278=0,"",I234/I278*100)</f>
        <v/>
      </c>
    </row>
    <row r="235" spans="1:10" ht="36.75" customHeight="1" x14ac:dyDescent="0.2">
      <c r="A235" s="123"/>
      <c r="B235" s="128" t="s">
        <v>281</v>
      </c>
      <c r="C235" s="289" t="s">
        <v>282</v>
      </c>
      <c r="D235" s="290"/>
      <c r="E235" s="290"/>
      <c r="F235" s="135" t="s">
        <v>24</v>
      </c>
      <c r="G235" s="136"/>
      <c r="H235" s="136"/>
      <c r="I235" s="136">
        <f>'00. 58230300. Pol'!G179+'01 58230301A1 Pol'!G1395+'05 58230305A Pol'!G37+'05 58230305B Pol'!G57</f>
        <v>0</v>
      </c>
      <c r="J235" s="132" t="str">
        <f>IF(I278=0,"",I235/I278*100)</f>
        <v/>
      </c>
    </row>
    <row r="236" spans="1:10" ht="36.75" customHeight="1" x14ac:dyDescent="0.2">
      <c r="A236" s="123"/>
      <c r="B236" s="128" t="s">
        <v>283</v>
      </c>
      <c r="C236" s="289" t="s">
        <v>112</v>
      </c>
      <c r="D236" s="290"/>
      <c r="E236" s="290"/>
      <c r="F236" s="135" t="s">
        <v>24</v>
      </c>
      <c r="G236" s="136"/>
      <c r="H236" s="136"/>
      <c r="I236" s="136">
        <f>'I01 582303IO1 Pol'!G8</f>
        <v>0</v>
      </c>
      <c r="J236" s="132" t="str">
        <f>IF(I278=0,"",I236/I278*100)</f>
        <v/>
      </c>
    </row>
    <row r="237" spans="1:10" ht="36.75" customHeight="1" x14ac:dyDescent="0.2">
      <c r="A237" s="123"/>
      <c r="B237" s="128" t="s">
        <v>114</v>
      </c>
      <c r="C237" s="289" t="s">
        <v>115</v>
      </c>
      <c r="D237" s="290"/>
      <c r="E237" s="290"/>
      <c r="F237" s="135" t="s">
        <v>24</v>
      </c>
      <c r="G237" s="136"/>
      <c r="H237" s="136"/>
      <c r="I237" s="136">
        <f>'IO2 582303IO2 Pol'!G8</f>
        <v>0</v>
      </c>
      <c r="J237" s="132" t="str">
        <f>IF(I278=0,"",I237/I278*100)</f>
        <v/>
      </c>
    </row>
    <row r="238" spans="1:10" ht="36.75" customHeight="1" x14ac:dyDescent="0.2">
      <c r="A238" s="123"/>
      <c r="B238" s="128" t="s">
        <v>117</v>
      </c>
      <c r="C238" s="289" t="s">
        <v>118</v>
      </c>
      <c r="D238" s="290"/>
      <c r="E238" s="290"/>
      <c r="F238" s="135" t="s">
        <v>24</v>
      </c>
      <c r="G238" s="136"/>
      <c r="H238" s="136"/>
      <c r="I238" s="136">
        <f>'IO3 582303IO3 Pol'!G8</f>
        <v>0</v>
      </c>
      <c r="J238" s="132" t="str">
        <f>IF(I278=0,"",I238/I278*100)</f>
        <v/>
      </c>
    </row>
    <row r="239" spans="1:10" ht="36.75" customHeight="1" x14ac:dyDescent="0.2">
      <c r="A239" s="123"/>
      <c r="B239" s="128" t="s">
        <v>120</v>
      </c>
      <c r="C239" s="289" t="s">
        <v>121</v>
      </c>
      <c r="D239" s="290"/>
      <c r="E239" s="290"/>
      <c r="F239" s="135" t="s">
        <v>24</v>
      </c>
      <c r="G239" s="136"/>
      <c r="H239" s="136"/>
      <c r="I239" s="136">
        <f>'IO4 582303IO4 Pol'!G8</f>
        <v>0</v>
      </c>
      <c r="J239" s="132" t="str">
        <f>IF(I278=0,"",I239/I278*100)</f>
        <v/>
      </c>
    </row>
    <row r="240" spans="1:10" ht="36.75" customHeight="1" x14ac:dyDescent="0.2">
      <c r="A240" s="123"/>
      <c r="B240" s="128" t="s">
        <v>284</v>
      </c>
      <c r="C240" s="289" t="s">
        <v>285</v>
      </c>
      <c r="D240" s="290"/>
      <c r="E240" s="290"/>
      <c r="F240" s="135" t="s">
        <v>24</v>
      </c>
      <c r="G240" s="136"/>
      <c r="H240" s="136"/>
      <c r="I240" s="136">
        <f>'01 58230301H Pol'!G8</f>
        <v>0</v>
      </c>
      <c r="J240" s="132" t="str">
        <f>IF(I278=0,"",I240/I278*100)</f>
        <v/>
      </c>
    </row>
    <row r="241" spans="1:10" ht="36.75" customHeight="1" x14ac:dyDescent="0.2">
      <c r="A241" s="123"/>
      <c r="B241" s="128" t="s">
        <v>286</v>
      </c>
      <c r="C241" s="289" t="s">
        <v>287</v>
      </c>
      <c r="D241" s="290"/>
      <c r="E241" s="290"/>
      <c r="F241" s="135" t="s">
        <v>24</v>
      </c>
      <c r="G241" s="136"/>
      <c r="H241" s="136"/>
      <c r="I241" s="136">
        <f>'02 58230302 Pol'!G8</f>
        <v>0</v>
      </c>
      <c r="J241" s="132" t="str">
        <f>IF(I278=0,"",I241/I278*100)</f>
        <v/>
      </c>
    </row>
    <row r="242" spans="1:10" ht="36.75" customHeight="1" x14ac:dyDescent="0.2">
      <c r="A242" s="123"/>
      <c r="B242" s="128" t="s">
        <v>288</v>
      </c>
      <c r="C242" s="289" t="s">
        <v>97</v>
      </c>
      <c r="D242" s="290"/>
      <c r="E242" s="290"/>
      <c r="F242" s="135" t="s">
        <v>24</v>
      </c>
      <c r="G242" s="136"/>
      <c r="H242" s="136"/>
      <c r="I242" s="136">
        <f>'03 58230303 Pol'!G13</f>
        <v>0</v>
      </c>
      <c r="J242" s="132" t="str">
        <f>IF(I278=0,"",I242/I278*100)</f>
        <v/>
      </c>
    </row>
    <row r="243" spans="1:10" ht="36.75" customHeight="1" x14ac:dyDescent="0.2">
      <c r="A243" s="123"/>
      <c r="B243" s="128" t="s">
        <v>289</v>
      </c>
      <c r="C243" s="289" t="s">
        <v>290</v>
      </c>
      <c r="D243" s="290"/>
      <c r="E243" s="290"/>
      <c r="F243" s="135" t="s">
        <v>25</v>
      </c>
      <c r="G243" s="136"/>
      <c r="H243" s="136"/>
      <c r="I243" s="136">
        <f>'01 58230301A1 Pol'!G1407+'05 58230305A Pol'!G43</f>
        <v>0</v>
      </c>
      <c r="J243" s="132" t="str">
        <f>IF(I278=0,"",I243/I278*100)</f>
        <v/>
      </c>
    </row>
    <row r="244" spans="1:10" ht="36.75" customHeight="1" x14ac:dyDescent="0.2">
      <c r="A244" s="123"/>
      <c r="B244" s="128" t="s">
        <v>291</v>
      </c>
      <c r="C244" s="289" t="s">
        <v>292</v>
      </c>
      <c r="D244" s="290"/>
      <c r="E244" s="290"/>
      <c r="F244" s="135" t="s">
        <v>25</v>
      </c>
      <c r="G244" s="136"/>
      <c r="H244" s="136"/>
      <c r="I244" s="136">
        <f>'01 58230301A1 Pol'!G1492</f>
        <v>0</v>
      </c>
      <c r="J244" s="132" t="str">
        <f>IF(I278=0,"",I244/I278*100)</f>
        <v/>
      </c>
    </row>
    <row r="245" spans="1:10" ht="36.75" customHeight="1" x14ac:dyDescent="0.2">
      <c r="A245" s="123"/>
      <c r="B245" s="128" t="s">
        <v>293</v>
      </c>
      <c r="C245" s="289" t="s">
        <v>294</v>
      </c>
      <c r="D245" s="290"/>
      <c r="E245" s="290"/>
      <c r="F245" s="135" t="s">
        <v>25</v>
      </c>
      <c r="G245" s="136"/>
      <c r="H245" s="136"/>
      <c r="I245" s="136">
        <f>'01 58230301A1 Pol'!G1574</f>
        <v>0</v>
      </c>
      <c r="J245" s="132" t="str">
        <f>IF(I278=0,"",I245/I278*100)</f>
        <v/>
      </c>
    </row>
    <row r="246" spans="1:10" ht="36.75" customHeight="1" x14ac:dyDescent="0.2">
      <c r="A246" s="123"/>
      <c r="B246" s="128" t="s">
        <v>295</v>
      </c>
      <c r="C246" s="289" t="s">
        <v>296</v>
      </c>
      <c r="D246" s="290"/>
      <c r="E246" s="290"/>
      <c r="F246" s="135" t="s">
        <v>25</v>
      </c>
      <c r="G246" s="136"/>
      <c r="H246" s="136"/>
      <c r="I246" s="136">
        <f>'01 58230301B Pol'!G8</f>
        <v>0</v>
      </c>
      <c r="J246" s="132" t="str">
        <f>IF(I278=0,"",I246/I278*100)</f>
        <v/>
      </c>
    </row>
    <row r="247" spans="1:10" ht="36.75" customHeight="1" x14ac:dyDescent="0.2">
      <c r="A247" s="123"/>
      <c r="B247" s="128" t="s">
        <v>297</v>
      </c>
      <c r="C247" s="289" t="s">
        <v>78</v>
      </c>
      <c r="D247" s="290"/>
      <c r="E247" s="290"/>
      <c r="F247" s="135" t="s">
        <v>25</v>
      </c>
      <c r="G247" s="136"/>
      <c r="H247" s="136"/>
      <c r="I247" s="136">
        <f>'01 58230301D Pol'!G8</f>
        <v>0</v>
      </c>
      <c r="J247" s="132" t="str">
        <f>IF(I278=0,"",I247/I278*100)</f>
        <v/>
      </c>
    </row>
    <row r="248" spans="1:10" ht="36.75" customHeight="1" x14ac:dyDescent="0.2">
      <c r="A248" s="123"/>
      <c r="B248" s="128" t="s">
        <v>298</v>
      </c>
      <c r="C248" s="289" t="s">
        <v>88</v>
      </c>
      <c r="D248" s="290"/>
      <c r="E248" s="290"/>
      <c r="F248" s="135" t="s">
        <v>25</v>
      </c>
      <c r="G248" s="136"/>
      <c r="H248" s="136"/>
      <c r="I248" s="136">
        <f>'01 58230301I Pol'!G8</f>
        <v>0</v>
      </c>
      <c r="J248" s="132" t="str">
        <f>IF(I278=0,"",I248/I278*100)</f>
        <v/>
      </c>
    </row>
    <row r="249" spans="1:10" ht="36.75" customHeight="1" x14ac:dyDescent="0.2">
      <c r="A249" s="123"/>
      <c r="B249" s="128" t="s">
        <v>299</v>
      </c>
      <c r="C249" s="289" t="s">
        <v>300</v>
      </c>
      <c r="D249" s="290"/>
      <c r="E249" s="290"/>
      <c r="F249" s="135" t="s">
        <v>25</v>
      </c>
      <c r="G249" s="136"/>
      <c r="H249" s="136"/>
      <c r="I249" s="136">
        <f>'01 58230301A1 Pol'!G1656</f>
        <v>0</v>
      </c>
      <c r="J249" s="132" t="str">
        <f>IF(I278=0,"",I249/I278*100)</f>
        <v/>
      </c>
    </row>
    <row r="250" spans="1:10" ht="36.75" customHeight="1" x14ac:dyDescent="0.2">
      <c r="A250" s="123"/>
      <c r="B250" s="128" t="s">
        <v>301</v>
      </c>
      <c r="C250" s="289" t="s">
        <v>302</v>
      </c>
      <c r="D250" s="290"/>
      <c r="E250" s="290"/>
      <c r="F250" s="135" t="s">
        <v>25</v>
      </c>
      <c r="G250" s="136"/>
      <c r="H250" s="136"/>
      <c r="I250" s="136">
        <f>'01 58230301A1 Pol'!G1688</f>
        <v>0</v>
      </c>
      <c r="J250" s="132" t="str">
        <f>IF(I278=0,"",I250/I278*100)</f>
        <v/>
      </c>
    </row>
    <row r="251" spans="1:10" ht="36.75" customHeight="1" x14ac:dyDescent="0.2">
      <c r="A251" s="123"/>
      <c r="B251" s="128" t="s">
        <v>303</v>
      </c>
      <c r="C251" s="289" t="s">
        <v>304</v>
      </c>
      <c r="D251" s="290"/>
      <c r="E251" s="290"/>
      <c r="F251" s="135" t="s">
        <v>25</v>
      </c>
      <c r="G251" s="136"/>
      <c r="H251" s="136"/>
      <c r="I251" s="136">
        <f>'01 58230301A1 Pol'!G1709</f>
        <v>0</v>
      </c>
      <c r="J251" s="132" t="str">
        <f>IF(I278=0,"",I251/I278*100)</f>
        <v/>
      </c>
    </row>
    <row r="252" spans="1:10" ht="36.75" customHeight="1" x14ac:dyDescent="0.2">
      <c r="A252" s="123"/>
      <c r="B252" s="128" t="s">
        <v>305</v>
      </c>
      <c r="C252" s="289" t="s">
        <v>306</v>
      </c>
      <c r="D252" s="290"/>
      <c r="E252" s="290"/>
      <c r="F252" s="135" t="s">
        <v>25</v>
      </c>
      <c r="G252" s="136"/>
      <c r="H252" s="136"/>
      <c r="I252" s="136">
        <f>'01 58230301A1 Pol'!G1768</f>
        <v>0</v>
      </c>
      <c r="J252" s="132" t="str">
        <f>IF(I278=0,"",I252/I278*100)</f>
        <v/>
      </c>
    </row>
    <row r="253" spans="1:10" ht="36.75" customHeight="1" x14ac:dyDescent="0.2">
      <c r="A253" s="123"/>
      <c r="B253" s="128" t="s">
        <v>307</v>
      </c>
      <c r="C253" s="289" t="s">
        <v>308</v>
      </c>
      <c r="D253" s="290"/>
      <c r="E253" s="290"/>
      <c r="F253" s="135" t="s">
        <v>25</v>
      </c>
      <c r="G253" s="136"/>
      <c r="H253" s="136"/>
      <c r="I253" s="136">
        <f>'01 58230301A1 Pol'!G1886</f>
        <v>0</v>
      </c>
      <c r="J253" s="132" t="str">
        <f>IF(I278=0,"",I253/I278*100)</f>
        <v/>
      </c>
    </row>
    <row r="254" spans="1:10" ht="36.75" customHeight="1" x14ac:dyDescent="0.2">
      <c r="A254" s="123"/>
      <c r="B254" s="128" t="s">
        <v>309</v>
      </c>
      <c r="C254" s="289" t="s">
        <v>310</v>
      </c>
      <c r="D254" s="290"/>
      <c r="E254" s="290"/>
      <c r="F254" s="135" t="s">
        <v>25</v>
      </c>
      <c r="G254" s="136"/>
      <c r="H254" s="136"/>
      <c r="I254" s="136">
        <f>'01 58230301A1 Pol'!G1910</f>
        <v>0</v>
      </c>
      <c r="J254" s="132" t="str">
        <f>IF(I278=0,"",I254/I278*100)</f>
        <v/>
      </c>
    </row>
    <row r="255" spans="1:10" ht="36.75" customHeight="1" x14ac:dyDescent="0.2">
      <c r="A255" s="123"/>
      <c r="B255" s="128" t="s">
        <v>311</v>
      </c>
      <c r="C255" s="289" t="s">
        <v>312</v>
      </c>
      <c r="D255" s="290"/>
      <c r="E255" s="290"/>
      <c r="F255" s="135" t="s">
        <v>25</v>
      </c>
      <c r="G255" s="136"/>
      <c r="H255" s="136"/>
      <c r="I255" s="136">
        <f>'01 58230301A1 Pol'!G1926</f>
        <v>0</v>
      </c>
      <c r="J255" s="132" t="str">
        <f>IF(I278=0,"",I255/I278*100)</f>
        <v/>
      </c>
    </row>
    <row r="256" spans="1:10" ht="36.75" customHeight="1" x14ac:dyDescent="0.2">
      <c r="A256" s="123"/>
      <c r="B256" s="128" t="s">
        <v>313</v>
      </c>
      <c r="C256" s="289" t="s">
        <v>314</v>
      </c>
      <c r="D256" s="290"/>
      <c r="E256" s="290"/>
      <c r="F256" s="135" t="s">
        <v>25</v>
      </c>
      <c r="G256" s="136"/>
      <c r="H256" s="136"/>
      <c r="I256" s="136">
        <f>'01 58230301A1 Pol'!G2003</f>
        <v>0</v>
      </c>
      <c r="J256" s="132" t="str">
        <f>IF(I278=0,"",I256/I278*100)</f>
        <v/>
      </c>
    </row>
    <row r="257" spans="1:10" ht="36.75" customHeight="1" x14ac:dyDescent="0.2">
      <c r="A257" s="123"/>
      <c r="B257" s="128" t="s">
        <v>315</v>
      </c>
      <c r="C257" s="289" t="s">
        <v>316</v>
      </c>
      <c r="D257" s="290"/>
      <c r="E257" s="290"/>
      <c r="F257" s="135" t="s">
        <v>25</v>
      </c>
      <c r="G257" s="136"/>
      <c r="H257" s="136"/>
      <c r="I257" s="136">
        <f>'01 58230301A1 Pol'!G2009</f>
        <v>0</v>
      </c>
      <c r="J257" s="132" t="str">
        <f>IF(I278=0,"",I257/I278*100)</f>
        <v/>
      </c>
    </row>
    <row r="258" spans="1:10" ht="36.75" customHeight="1" x14ac:dyDescent="0.2">
      <c r="A258" s="123"/>
      <c r="B258" s="128" t="s">
        <v>317</v>
      </c>
      <c r="C258" s="289" t="s">
        <v>318</v>
      </c>
      <c r="D258" s="290"/>
      <c r="E258" s="290"/>
      <c r="F258" s="135" t="s">
        <v>25</v>
      </c>
      <c r="G258" s="136"/>
      <c r="H258" s="136"/>
      <c r="I258" s="136">
        <f>'05 58230305A Pol'!G49</f>
        <v>0</v>
      </c>
      <c r="J258" s="132" t="str">
        <f>IF(I278=0,"",I258/I278*100)</f>
        <v/>
      </c>
    </row>
    <row r="259" spans="1:10" ht="36.75" customHeight="1" x14ac:dyDescent="0.2">
      <c r="A259" s="123"/>
      <c r="B259" s="128" t="s">
        <v>319</v>
      </c>
      <c r="C259" s="289" t="s">
        <v>320</v>
      </c>
      <c r="D259" s="290"/>
      <c r="E259" s="290"/>
      <c r="F259" s="135" t="s">
        <v>25</v>
      </c>
      <c r="G259" s="136"/>
      <c r="H259" s="136"/>
      <c r="I259" s="136">
        <f>'01 58230301A1 Pol'!G2105</f>
        <v>0</v>
      </c>
      <c r="J259" s="132" t="str">
        <f>IF(I278=0,"",I259/I278*100)</f>
        <v/>
      </c>
    </row>
    <row r="260" spans="1:10" ht="36.75" customHeight="1" x14ac:dyDescent="0.2">
      <c r="A260" s="123"/>
      <c r="B260" s="128" t="s">
        <v>321</v>
      </c>
      <c r="C260" s="289" t="s">
        <v>322</v>
      </c>
      <c r="D260" s="290"/>
      <c r="E260" s="290"/>
      <c r="F260" s="135" t="s">
        <v>25</v>
      </c>
      <c r="G260" s="136"/>
      <c r="H260" s="136"/>
      <c r="I260" s="136">
        <f>'01 58230301A1 Pol'!G2108</f>
        <v>0</v>
      </c>
      <c r="J260" s="132" t="str">
        <f>IF(I278=0,"",I260/I278*100)</f>
        <v/>
      </c>
    </row>
    <row r="261" spans="1:10" ht="36.75" customHeight="1" x14ac:dyDescent="0.2">
      <c r="A261" s="123"/>
      <c r="B261" s="128" t="s">
        <v>323</v>
      </c>
      <c r="C261" s="289" t="s">
        <v>90</v>
      </c>
      <c r="D261" s="290"/>
      <c r="E261" s="290"/>
      <c r="F261" s="135" t="s">
        <v>25</v>
      </c>
      <c r="G261" s="136"/>
      <c r="H261" s="136"/>
      <c r="I261" s="136">
        <f>'01 58230301J Pol'!G8</f>
        <v>0</v>
      </c>
      <c r="J261" s="132" t="str">
        <f>IF(I278=0,"",I261/I278*100)</f>
        <v/>
      </c>
    </row>
    <row r="262" spans="1:10" ht="36.75" customHeight="1" x14ac:dyDescent="0.2">
      <c r="A262" s="123"/>
      <c r="B262" s="128" t="s">
        <v>324</v>
      </c>
      <c r="C262" s="289" t="s">
        <v>325</v>
      </c>
      <c r="D262" s="290"/>
      <c r="E262" s="290"/>
      <c r="F262" s="135" t="s">
        <v>26</v>
      </c>
      <c r="G262" s="136"/>
      <c r="H262" s="136"/>
      <c r="I262" s="136">
        <f>'01 58230301K Pol'!G8</f>
        <v>0</v>
      </c>
      <c r="J262" s="132" t="str">
        <f>IF(I278=0,"",I262/I278*100)</f>
        <v/>
      </c>
    </row>
    <row r="263" spans="1:10" ht="36.75" customHeight="1" x14ac:dyDescent="0.2">
      <c r="A263" s="123"/>
      <c r="B263" s="128" t="s">
        <v>123</v>
      </c>
      <c r="C263" s="289" t="s">
        <v>124</v>
      </c>
      <c r="D263" s="290"/>
      <c r="E263" s="290"/>
      <c r="F263" s="135" t="s">
        <v>26</v>
      </c>
      <c r="G263" s="136"/>
      <c r="H263" s="136"/>
      <c r="I263" s="136">
        <f>'IO5 582303IO5 Pol'!G8</f>
        <v>0</v>
      </c>
      <c r="J263" s="132" t="str">
        <f>IF(I278=0,"",I263/I278*100)</f>
        <v/>
      </c>
    </row>
    <row r="264" spans="1:10" ht="36.75" customHeight="1" x14ac:dyDescent="0.2">
      <c r="A264" s="123"/>
      <c r="B264" s="128" t="s">
        <v>126</v>
      </c>
      <c r="C264" s="289" t="s">
        <v>127</v>
      </c>
      <c r="D264" s="290"/>
      <c r="E264" s="290"/>
      <c r="F264" s="135" t="s">
        <v>26</v>
      </c>
      <c r="G264" s="136"/>
      <c r="H264" s="136"/>
      <c r="I264" s="136">
        <f>'IO6 582303IO6 Pol'!G8</f>
        <v>0</v>
      </c>
      <c r="J264" s="132" t="str">
        <f>IF(I278=0,"",I264/I278*100)</f>
        <v/>
      </c>
    </row>
    <row r="265" spans="1:10" ht="36.75" customHeight="1" x14ac:dyDescent="0.2">
      <c r="A265" s="123"/>
      <c r="B265" s="128" t="s">
        <v>129</v>
      </c>
      <c r="C265" s="289" t="s">
        <v>130</v>
      </c>
      <c r="D265" s="290"/>
      <c r="E265" s="290"/>
      <c r="F265" s="135" t="s">
        <v>26</v>
      </c>
      <c r="G265" s="136"/>
      <c r="H265" s="136"/>
      <c r="I265" s="136">
        <f>'IO7 582303IO7 Pol'!G8</f>
        <v>0</v>
      </c>
      <c r="J265" s="132" t="str">
        <f>IF(I278=0,"",I265/I278*100)</f>
        <v/>
      </c>
    </row>
    <row r="266" spans="1:10" ht="36.75" customHeight="1" x14ac:dyDescent="0.2">
      <c r="A266" s="123"/>
      <c r="B266" s="128" t="s">
        <v>326</v>
      </c>
      <c r="C266" s="289" t="s">
        <v>327</v>
      </c>
      <c r="D266" s="290"/>
      <c r="E266" s="290"/>
      <c r="F266" s="135" t="s">
        <v>26</v>
      </c>
      <c r="G266" s="136"/>
      <c r="H266" s="136"/>
      <c r="I266" s="136">
        <f>'01 58230301E Pol'!G8</f>
        <v>0</v>
      </c>
      <c r="J266" s="132" t="str">
        <f>IF(I278=0,"",I266/I278*100)</f>
        <v/>
      </c>
    </row>
    <row r="267" spans="1:10" ht="36.75" customHeight="1" x14ac:dyDescent="0.2">
      <c r="A267" s="123"/>
      <c r="B267" s="128" t="s">
        <v>328</v>
      </c>
      <c r="C267" s="289" t="s">
        <v>329</v>
      </c>
      <c r="D267" s="290"/>
      <c r="E267" s="290"/>
      <c r="F267" s="135" t="s">
        <v>26</v>
      </c>
      <c r="G267" s="136"/>
      <c r="H267" s="136"/>
      <c r="I267" s="136">
        <f>'01 58230301F Pol'!G8</f>
        <v>0</v>
      </c>
      <c r="J267" s="132" t="str">
        <f>IF(I278=0,"",I267/I278*100)</f>
        <v/>
      </c>
    </row>
    <row r="268" spans="1:10" ht="36.75" customHeight="1" x14ac:dyDescent="0.2">
      <c r="A268" s="123"/>
      <c r="B268" s="128" t="s">
        <v>330</v>
      </c>
      <c r="C268" s="289" t="s">
        <v>84</v>
      </c>
      <c r="D268" s="290"/>
      <c r="E268" s="290"/>
      <c r="F268" s="135" t="s">
        <v>26</v>
      </c>
      <c r="G268" s="136"/>
      <c r="H268" s="136"/>
      <c r="I268" s="136">
        <f>'01 58230301G Pol'!G8</f>
        <v>0</v>
      </c>
      <c r="J268" s="132" t="str">
        <f>IF(I278=0,"",I268/I278*100)</f>
        <v/>
      </c>
    </row>
    <row r="269" spans="1:10" ht="36.75" customHeight="1" x14ac:dyDescent="0.2">
      <c r="A269" s="123"/>
      <c r="B269" s="128" t="s">
        <v>331</v>
      </c>
      <c r="C269" s="289" t="s">
        <v>332</v>
      </c>
      <c r="D269" s="290"/>
      <c r="E269" s="290"/>
      <c r="F269" s="135" t="s">
        <v>26</v>
      </c>
      <c r="G269" s="136"/>
      <c r="H269" s="136"/>
      <c r="I269" s="136">
        <f>'01 58230301C Pol'!G8</f>
        <v>0</v>
      </c>
      <c r="J269" s="132" t="str">
        <f>IF(I278=0,"",I269/I278*100)</f>
        <v/>
      </c>
    </row>
    <row r="270" spans="1:10" ht="36.75" customHeight="1" x14ac:dyDescent="0.2">
      <c r="A270" s="123"/>
      <c r="B270" s="128" t="s">
        <v>333</v>
      </c>
      <c r="C270" s="289" t="s">
        <v>334</v>
      </c>
      <c r="D270" s="290"/>
      <c r="E270" s="290"/>
      <c r="F270" s="135" t="s">
        <v>26</v>
      </c>
      <c r="G270" s="136"/>
      <c r="H270" s="136"/>
      <c r="I270" s="136">
        <f>'01 58230301A1 Pol'!G2236</f>
        <v>0</v>
      </c>
      <c r="J270" s="132" t="str">
        <f>IF(I278=0,"",I270/I278*100)</f>
        <v/>
      </c>
    </row>
    <row r="271" spans="1:10" ht="36.75" customHeight="1" x14ac:dyDescent="0.2">
      <c r="A271" s="123"/>
      <c r="B271" s="128" t="s">
        <v>335</v>
      </c>
      <c r="C271" s="289" t="s">
        <v>336</v>
      </c>
      <c r="D271" s="290"/>
      <c r="E271" s="290"/>
      <c r="F271" s="135" t="s">
        <v>26</v>
      </c>
      <c r="G271" s="136"/>
      <c r="H271" s="136"/>
      <c r="I271" s="136">
        <f>'05 58230305C Pol'!G8</f>
        <v>0</v>
      </c>
      <c r="J271" s="132" t="str">
        <f>IF(I278=0,"",I271/I278*100)</f>
        <v/>
      </c>
    </row>
    <row r="272" spans="1:10" ht="36.75" customHeight="1" x14ac:dyDescent="0.2">
      <c r="A272" s="123"/>
      <c r="B272" s="128" t="s">
        <v>337</v>
      </c>
      <c r="C272" s="289" t="s">
        <v>338</v>
      </c>
      <c r="D272" s="290"/>
      <c r="E272" s="290"/>
      <c r="F272" s="135" t="s">
        <v>26</v>
      </c>
      <c r="G272" s="136"/>
      <c r="H272" s="136"/>
      <c r="I272" s="136">
        <f>'01 58230301A1 Pol'!G2233</f>
        <v>0</v>
      </c>
      <c r="J272" s="132" t="str">
        <f>IF(I278=0,"",I272/I278*100)</f>
        <v/>
      </c>
    </row>
    <row r="273" spans="1:10" ht="36.75" customHeight="1" x14ac:dyDescent="0.2">
      <c r="A273" s="123"/>
      <c r="B273" s="128" t="s">
        <v>339</v>
      </c>
      <c r="C273" s="289" t="s">
        <v>70</v>
      </c>
      <c r="D273" s="290"/>
      <c r="E273" s="290"/>
      <c r="F273" s="135" t="s">
        <v>26</v>
      </c>
      <c r="G273" s="136"/>
      <c r="H273" s="136"/>
      <c r="I273" s="136">
        <f>'01 58230301A2 Pol'!G8</f>
        <v>0</v>
      </c>
      <c r="J273" s="132" t="str">
        <f>IF(I278=0,"",I273/I278*100)</f>
        <v/>
      </c>
    </row>
    <row r="274" spans="1:10" ht="36.75" customHeight="1" x14ac:dyDescent="0.2">
      <c r="A274" s="123"/>
      <c r="B274" s="128" t="s">
        <v>340</v>
      </c>
      <c r="C274" s="289" t="s">
        <v>72</v>
      </c>
      <c r="D274" s="290"/>
      <c r="E274" s="290"/>
      <c r="F274" s="135" t="s">
        <v>26</v>
      </c>
      <c r="G274" s="136"/>
      <c r="H274" s="136"/>
      <c r="I274" s="136">
        <f>'01 58230301A3 Pol'!G8</f>
        <v>0</v>
      </c>
      <c r="J274" s="132" t="str">
        <f>IF(I278=0,"",I274/I278*100)</f>
        <v/>
      </c>
    </row>
    <row r="275" spans="1:10" ht="36.75" customHeight="1" x14ac:dyDescent="0.2">
      <c r="A275" s="123"/>
      <c r="B275" s="128" t="s">
        <v>341</v>
      </c>
      <c r="C275" s="289" t="s">
        <v>100</v>
      </c>
      <c r="D275" s="290"/>
      <c r="E275" s="290"/>
      <c r="F275" s="135" t="s">
        <v>26</v>
      </c>
      <c r="G275" s="136"/>
      <c r="H275" s="136"/>
      <c r="I275" s="136">
        <f>'04 58230304 Pol'!G8</f>
        <v>0</v>
      </c>
      <c r="J275" s="132" t="str">
        <f>IF(I278=0,"",I275/I278*100)</f>
        <v/>
      </c>
    </row>
    <row r="276" spans="1:10" ht="36.75" customHeight="1" x14ac:dyDescent="0.2">
      <c r="A276" s="123"/>
      <c r="B276" s="128" t="s">
        <v>342</v>
      </c>
      <c r="C276" s="289" t="s">
        <v>27</v>
      </c>
      <c r="D276" s="290"/>
      <c r="E276" s="290"/>
      <c r="F276" s="135" t="s">
        <v>342</v>
      </c>
      <c r="G276" s="136"/>
      <c r="H276" s="136"/>
      <c r="I276" s="136">
        <f>'00 58230300 Naklady'!G8</f>
        <v>0</v>
      </c>
      <c r="J276" s="132" t="str">
        <f>IF(I278=0,"",I276/I278*100)</f>
        <v/>
      </c>
    </row>
    <row r="277" spans="1:10" ht="36.75" customHeight="1" x14ac:dyDescent="0.2">
      <c r="A277" s="123"/>
      <c r="B277" s="128" t="s">
        <v>343</v>
      </c>
      <c r="C277" s="289" t="s">
        <v>28</v>
      </c>
      <c r="D277" s="290"/>
      <c r="E277" s="290"/>
      <c r="F277" s="135" t="s">
        <v>343</v>
      </c>
      <c r="G277" s="136"/>
      <c r="H277" s="136"/>
      <c r="I277" s="136">
        <f>'00 58230300 Naklady'!G22</f>
        <v>0</v>
      </c>
      <c r="J277" s="132" t="str">
        <f>IF(I278=0,"",I277/I278*100)</f>
        <v/>
      </c>
    </row>
    <row r="278" spans="1:10" ht="25.5" customHeight="1" x14ac:dyDescent="0.2">
      <c r="A278" s="124"/>
      <c r="B278" s="129" t="s">
        <v>1</v>
      </c>
      <c r="C278" s="130"/>
      <c r="D278" s="131"/>
      <c r="E278" s="131"/>
      <c r="F278" s="137"/>
      <c r="G278" s="138"/>
      <c r="H278" s="138"/>
      <c r="I278" s="138">
        <f>SUM(I208:I277)</f>
        <v>0</v>
      </c>
      <c r="J278" s="133">
        <f>SUM(J208:J277)</f>
        <v>0</v>
      </c>
    </row>
    <row r="279" spans="1:10" x14ac:dyDescent="0.2">
      <c r="F279" s="86"/>
      <c r="G279" s="86"/>
      <c r="H279" s="86"/>
      <c r="I279" s="86"/>
      <c r="J279" s="134"/>
    </row>
    <row r="280" spans="1:10" x14ac:dyDescent="0.2">
      <c r="F280" s="86"/>
      <c r="G280" s="86"/>
      <c r="H280" s="86"/>
      <c r="I280" s="86"/>
      <c r="J280" s="134"/>
    </row>
    <row r="281" spans="1:10" x14ac:dyDescent="0.2">
      <c r="F281" s="86"/>
      <c r="G281" s="86"/>
      <c r="H281" s="86"/>
      <c r="I281" s="86"/>
      <c r="J281" s="134"/>
    </row>
  </sheetData>
  <sheetProtection algorithmName="SHA-512" hashValue="Tk2CIsudp2JjcH4mVF/OAkTTUAa5NhfGLfMGeW1FS2BgmwFetUQMO/m1lM+TTmza4kWoAuNCHvVvFlwuj76vvA==" saltValue="CNwizOxolD0lqcrY8PMSMg=="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204">
    <mergeCell ref="C277:E277"/>
    <mergeCell ref="C272:E272"/>
    <mergeCell ref="C273:E273"/>
    <mergeCell ref="C274:E274"/>
    <mergeCell ref="C275:E275"/>
    <mergeCell ref="C276:E276"/>
    <mergeCell ref="C267:E267"/>
    <mergeCell ref="C268:E268"/>
    <mergeCell ref="C269:E269"/>
    <mergeCell ref="C270:E270"/>
    <mergeCell ref="C271:E271"/>
    <mergeCell ref="C262:E262"/>
    <mergeCell ref="C263:E263"/>
    <mergeCell ref="C264:E264"/>
    <mergeCell ref="C265:E265"/>
    <mergeCell ref="C266:E266"/>
    <mergeCell ref="C257:E257"/>
    <mergeCell ref="C258:E258"/>
    <mergeCell ref="C259:E259"/>
    <mergeCell ref="C260:E260"/>
    <mergeCell ref="C261:E261"/>
    <mergeCell ref="C252:E252"/>
    <mergeCell ref="C253:E253"/>
    <mergeCell ref="C254:E254"/>
    <mergeCell ref="C255:E255"/>
    <mergeCell ref="C256:E256"/>
    <mergeCell ref="C247:E247"/>
    <mergeCell ref="C248:E248"/>
    <mergeCell ref="C249:E249"/>
    <mergeCell ref="C250:E250"/>
    <mergeCell ref="C251:E251"/>
    <mergeCell ref="C242:E242"/>
    <mergeCell ref="C243:E243"/>
    <mergeCell ref="C244:E244"/>
    <mergeCell ref="C245:E245"/>
    <mergeCell ref="C246:E246"/>
    <mergeCell ref="C237:E237"/>
    <mergeCell ref="C238:E238"/>
    <mergeCell ref="C239:E239"/>
    <mergeCell ref="C240:E240"/>
    <mergeCell ref="C241:E241"/>
    <mergeCell ref="C232:E232"/>
    <mergeCell ref="C233:E233"/>
    <mergeCell ref="C234:E234"/>
    <mergeCell ref="C235:E235"/>
    <mergeCell ref="C236:E236"/>
    <mergeCell ref="C227:E227"/>
    <mergeCell ref="C228:E228"/>
    <mergeCell ref="C229:E229"/>
    <mergeCell ref="C230:E230"/>
    <mergeCell ref="C231:E231"/>
    <mergeCell ref="C222:E222"/>
    <mergeCell ref="C223:E223"/>
    <mergeCell ref="C224:E224"/>
    <mergeCell ref="C225:E225"/>
    <mergeCell ref="C226:E226"/>
    <mergeCell ref="C217:E217"/>
    <mergeCell ref="C218:E218"/>
    <mergeCell ref="C219:E219"/>
    <mergeCell ref="C220:E220"/>
    <mergeCell ref="C221:E221"/>
    <mergeCell ref="C212:E212"/>
    <mergeCell ref="C213:E213"/>
    <mergeCell ref="C214:E214"/>
    <mergeCell ref="C215:E215"/>
    <mergeCell ref="C216:E216"/>
    <mergeCell ref="B161:J161"/>
    <mergeCell ref="C208:E208"/>
    <mergeCell ref="C209:E209"/>
    <mergeCell ref="C210:E210"/>
    <mergeCell ref="C211:E211"/>
    <mergeCell ref="B153:J153"/>
    <mergeCell ref="B155:J155"/>
    <mergeCell ref="B156:J156"/>
    <mergeCell ref="B158:J158"/>
    <mergeCell ref="B159:J159"/>
    <mergeCell ref="B146:J146"/>
    <mergeCell ref="B147:J147"/>
    <mergeCell ref="B148:J148"/>
    <mergeCell ref="B150:J150"/>
    <mergeCell ref="B152:J152"/>
    <mergeCell ref="B134:J134"/>
    <mergeCell ref="B135:J135"/>
    <mergeCell ref="B139:J139"/>
    <mergeCell ref="B141:J141"/>
    <mergeCell ref="B144:J144"/>
    <mergeCell ref="B127:J127"/>
    <mergeCell ref="B128:J128"/>
    <mergeCell ref="B129:J129"/>
    <mergeCell ref="B131:J131"/>
    <mergeCell ref="B132:J132"/>
    <mergeCell ref="B119:J119"/>
    <mergeCell ref="B120:J120"/>
    <mergeCell ref="B122:J122"/>
    <mergeCell ref="B124:J124"/>
    <mergeCell ref="B125:J125"/>
    <mergeCell ref="B111:J111"/>
    <mergeCell ref="B112:J112"/>
    <mergeCell ref="B114:J114"/>
    <mergeCell ref="B115:J115"/>
    <mergeCell ref="B117:J117"/>
    <mergeCell ref="B103:J103"/>
    <mergeCell ref="B104:J104"/>
    <mergeCell ref="B106:J106"/>
    <mergeCell ref="B108:J108"/>
    <mergeCell ref="B109:J109"/>
    <mergeCell ref="B96:J96"/>
    <mergeCell ref="B99:J99"/>
    <mergeCell ref="B100:J100"/>
    <mergeCell ref="B101:J101"/>
    <mergeCell ref="B102:J102"/>
    <mergeCell ref="B86:E86"/>
    <mergeCell ref="B89:J89"/>
    <mergeCell ref="B91:J91"/>
    <mergeCell ref="B93:J93"/>
    <mergeCell ref="B94:J94"/>
    <mergeCell ref="C81:E81"/>
    <mergeCell ref="C82:E82"/>
    <mergeCell ref="C83:E83"/>
    <mergeCell ref="C84:E84"/>
    <mergeCell ref="C85:E85"/>
    <mergeCell ref="C76:E76"/>
    <mergeCell ref="C77:E77"/>
    <mergeCell ref="C78:E78"/>
    <mergeCell ref="C79:E79"/>
    <mergeCell ref="C80:E80"/>
    <mergeCell ref="C69:E69"/>
    <mergeCell ref="C70:E70"/>
    <mergeCell ref="C71:E71"/>
    <mergeCell ref="C72:E72"/>
    <mergeCell ref="C73:E73"/>
    <mergeCell ref="C74:E74"/>
    <mergeCell ref="C75:E75"/>
    <mergeCell ref="C64:E64"/>
    <mergeCell ref="C65:E65"/>
    <mergeCell ref="C66:E66"/>
    <mergeCell ref="C67:E67"/>
    <mergeCell ref="C68:E68"/>
    <mergeCell ref="C59:E59"/>
    <mergeCell ref="C60:E60"/>
    <mergeCell ref="C61:E61"/>
    <mergeCell ref="C62:E62"/>
    <mergeCell ref="C63:E63"/>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6:G6"/>
    <mergeCell ref="E7:G7"/>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202"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0EDF5-30B9-43AB-984E-AF857D350606}">
  <sheetPr>
    <outlinePr summaryBelow="0"/>
    <pageSetUpPr fitToPage="1"/>
  </sheetPr>
  <dimension ref="A1:BH5001"/>
  <sheetViews>
    <sheetView workbookViewId="0">
      <pane ySplit="7" topLeftCell="A8" activePane="bottomLeft" state="frozen"/>
      <selection activeCell="C25" sqref="C25"/>
      <selection pane="bottomLeft" activeCell="E59" sqref="E59"/>
    </sheetView>
  </sheetViews>
  <sheetFormatPr defaultRowHeight="12.75" outlineLevelRow="2"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3.710937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96</v>
      </c>
      <c r="C3" s="298" t="s">
        <v>97</v>
      </c>
      <c r="D3" s="299"/>
      <c r="E3" s="299"/>
      <c r="F3" s="299"/>
      <c r="G3" s="300"/>
      <c r="AC3" s="121" t="s">
        <v>346</v>
      </c>
      <c r="AG3" t="s">
        <v>349</v>
      </c>
    </row>
    <row r="4" spans="1:60" ht="25.15" customHeight="1" x14ac:dyDescent="0.2">
      <c r="A4" s="141" t="s">
        <v>9</v>
      </c>
      <c r="B4" s="142" t="s">
        <v>98</v>
      </c>
      <c r="C4" s="301" t="s">
        <v>97</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231</v>
      </c>
      <c r="C8" s="180" t="s">
        <v>232</v>
      </c>
      <c r="D8" s="164"/>
      <c r="E8" s="165"/>
      <c r="F8" s="166"/>
      <c r="G8" s="166">
        <f>SUMIF(AG9:AG11,"&lt;&gt;NOR",G9:G11)</f>
        <v>0</v>
      </c>
      <c r="H8" s="166"/>
      <c r="I8" s="166">
        <f>SUM(I9:I11)</f>
        <v>0</v>
      </c>
      <c r="J8" s="166"/>
      <c r="K8" s="166">
        <f>SUM(K9:K11)</f>
        <v>0</v>
      </c>
      <c r="L8" s="166"/>
      <c r="M8" s="166">
        <f>SUM(M9:M11)</f>
        <v>0</v>
      </c>
      <c r="N8" s="165"/>
      <c r="O8" s="165">
        <f>SUM(O9:O11)</f>
        <v>0</v>
      </c>
      <c r="P8" s="165"/>
      <c r="Q8" s="165">
        <f>SUM(Q9:Q11)</f>
        <v>0</v>
      </c>
      <c r="R8" s="166"/>
      <c r="S8" s="166"/>
      <c r="T8" s="167"/>
      <c r="U8" s="161"/>
      <c r="V8" s="161">
        <f>SUM(V9:V11)</f>
        <v>12.95</v>
      </c>
      <c r="W8" s="161"/>
      <c r="X8" s="161"/>
      <c r="Y8" s="161"/>
      <c r="Z8" s="166"/>
      <c r="AA8" s="166"/>
      <c r="AB8" s="167"/>
      <c r="AG8" t="s">
        <v>374</v>
      </c>
    </row>
    <row r="9" spans="1:60" ht="22.5" outlineLevel="1" x14ac:dyDescent="0.2">
      <c r="A9" s="172">
        <v>1</v>
      </c>
      <c r="B9" s="173" t="s">
        <v>2869</v>
      </c>
      <c r="C9" s="181" t="s">
        <v>2870</v>
      </c>
      <c r="D9" s="174" t="s">
        <v>515</v>
      </c>
      <c r="E9" s="175">
        <v>12</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1.07955</v>
      </c>
      <c r="V9" s="159">
        <f>ROUND(E9*U9,2)</f>
        <v>12.95</v>
      </c>
      <c r="W9" s="159"/>
      <c r="X9" s="159" t="s">
        <v>580</v>
      </c>
      <c r="Y9" s="159" t="s">
        <v>381</v>
      </c>
      <c r="Z9" s="178">
        <v>0</v>
      </c>
      <c r="AA9" s="178">
        <f>G9*Z9</f>
        <v>0</v>
      </c>
      <c r="AB9" s="178">
        <f>G9-AA9</f>
        <v>0</v>
      </c>
      <c r="AC9" s="148"/>
      <c r="AD9" s="148"/>
      <c r="AE9" s="148"/>
      <c r="AF9" s="148"/>
      <c r="AG9" s="148" t="s">
        <v>581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194" t="s">
        <v>2871</v>
      </c>
      <c r="D10" s="185"/>
      <c r="E10" s="186">
        <v>12</v>
      </c>
      <c r="F10" s="159"/>
      <c r="G10" s="159"/>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435</v>
      </c>
      <c r="AH10" s="148">
        <v>0</v>
      </c>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7">
        <v>2</v>
      </c>
      <c r="B11" s="188" t="s">
        <v>2872</v>
      </c>
      <c r="C11" s="195" t="s">
        <v>2948</v>
      </c>
      <c r="D11" s="189" t="s">
        <v>515</v>
      </c>
      <c r="E11" s="190">
        <v>5</v>
      </c>
      <c r="F11" s="191"/>
      <c r="G11" s="192">
        <f>ROUND(E11*F11,2)</f>
        <v>0</v>
      </c>
      <c r="H11" s="191"/>
      <c r="I11" s="192">
        <f>ROUND(E11*H11,2)</f>
        <v>0</v>
      </c>
      <c r="J11" s="191"/>
      <c r="K11" s="192">
        <f>ROUND(E11*J11,2)</f>
        <v>0</v>
      </c>
      <c r="L11" s="192">
        <v>21</v>
      </c>
      <c r="M11" s="192">
        <f>G11*(1+L11/100)</f>
        <v>0</v>
      </c>
      <c r="N11" s="190">
        <v>0</v>
      </c>
      <c r="O11" s="190">
        <f>ROUND(E11*N11,2)</f>
        <v>0</v>
      </c>
      <c r="P11" s="190">
        <v>0</v>
      </c>
      <c r="Q11" s="190">
        <f>ROUND(E11*P11,2)</f>
        <v>0</v>
      </c>
      <c r="R11" s="192"/>
      <c r="S11" s="192" t="s">
        <v>394</v>
      </c>
      <c r="T11" s="193" t="s">
        <v>379</v>
      </c>
      <c r="U11" s="159">
        <v>0</v>
      </c>
      <c r="V11" s="159">
        <f>ROUND(E11*U11,2)</f>
        <v>0</v>
      </c>
      <c r="W11" s="159"/>
      <c r="X11" s="159" t="s">
        <v>580</v>
      </c>
      <c r="Y11" s="159" t="s">
        <v>381</v>
      </c>
      <c r="Z11" s="178">
        <v>0</v>
      </c>
      <c r="AA11" s="178">
        <f>G11*Z11</f>
        <v>0</v>
      </c>
      <c r="AB11" s="178">
        <f>G11-AA11</f>
        <v>0</v>
      </c>
      <c r="AC11" s="148"/>
      <c r="AD11" s="148"/>
      <c r="AE11" s="148"/>
      <c r="AF11" s="148"/>
      <c r="AG11" s="148" t="s">
        <v>581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99"/>
      <c r="B12" s="200"/>
      <c r="C12" s="201" t="s">
        <v>2949</v>
      </c>
      <c r="D12" s="202"/>
      <c r="E12" s="203">
        <v>5</v>
      </c>
      <c r="F12" s="204"/>
      <c r="G12" s="204"/>
      <c r="H12" s="204"/>
      <c r="I12" s="204"/>
      <c r="J12" s="204"/>
      <c r="K12" s="204"/>
      <c r="L12" s="204"/>
      <c r="M12" s="204"/>
      <c r="N12" s="205"/>
      <c r="O12" s="205"/>
      <c r="P12" s="205"/>
      <c r="Q12" s="205"/>
      <c r="R12" s="204"/>
      <c r="S12" s="204"/>
      <c r="T12" s="198"/>
      <c r="U12" s="159"/>
      <c r="V12" s="159"/>
      <c r="W12" s="159"/>
      <c r="X12" s="159"/>
      <c r="Y12" s="159"/>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x14ac:dyDescent="0.2">
      <c r="A13" s="162" t="s">
        <v>373</v>
      </c>
      <c r="B13" s="163" t="s">
        <v>288</v>
      </c>
      <c r="C13" s="180" t="s">
        <v>97</v>
      </c>
      <c r="D13" s="164"/>
      <c r="E13" s="165"/>
      <c r="F13" s="166"/>
      <c r="G13" s="166">
        <f>SUMIF(AG14:AG14,"&lt;&gt;NOR",G14:G14)</f>
        <v>0</v>
      </c>
      <c r="H13" s="166"/>
      <c r="I13" s="166">
        <f>SUM(I14:I14)</f>
        <v>0</v>
      </c>
      <c r="J13" s="166"/>
      <c r="K13" s="166">
        <f>SUM(K14:K14)</f>
        <v>0</v>
      </c>
      <c r="L13" s="166"/>
      <c r="M13" s="166">
        <f>SUM(M14:M14)</f>
        <v>0</v>
      </c>
      <c r="N13" s="165"/>
      <c r="O13" s="165">
        <f>SUM(O14:O14)</f>
        <v>0</v>
      </c>
      <c r="P13" s="165"/>
      <c r="Q13" s="165">
        <f>SUM(Q14:Q14)</f>
        <v>0</v>
      </c>
      <c r="R13" s="166"/>
      <c r="S13" s="166"/>
      <c r="T13" s="167"/>
      <c r="U13" s="161"/>
      <c r="V13" s="161">
        <f>SUM(V14:V14)</f>
        <v>0</v>
      </c>
      <c r="W13" s="161"/>
      <c r="X13" s="161"/>
      <c r="Y13" s="161"/>
      <c r="Z13" s="208"/>
      <c r="AA13" s="208"/>
      <c r="AB13" s="207"/>
      <c r="AG13" t="s">
        <v>374</v>
      </c>
    </row>
    <row r="14" spans="1:60" outlineLevel="1" x14ac:dyDescent="0.2">
      <c r="A14" s="172">
        <v>3</v>
      </c>
      <c r="B14" s="173" t="s">
        <v>288</v>
      </c>
      <c r="C14" s="181" t="s">
        <v>2873</v>
      </c>
      <c r="D14" s="174" t="s">
        <v>406</v>
      </c>
      <c r="E14" s="175">
        <v>1</v>
      </c>
      <c r="F14" s="176"/>
      <c r="G14" s="177">
        <f>ROUND(E14*F14,2)</f>
        <v>0</v>
      </c>
      <c r="H14" s="176"/>
      <c r="I14" s="177">
        <f>ROUND(E14*H14,2)</f>
        <v>0</v>
      </c>
      <c r="J14" s="176"/>
      <c r="K14" s="177">
        <f>ROUND(E14*J14,2)</f>
        <v>0</v>
      </c>
      <c r="L14" s="177">
        <v>21</v>
      </c>
      <c r="M14" s="177">
        <f>G14*(1+L14/100)</f>
        <v>0</v>
      </c>
      <c r="N14" s="175">
        <v>0</v>
      </c>
      <c r="O14" s="175">
        <f>ROUND(E14*N14,2)</f>
        <v>0</v>
      </c>
      <c r="P14" s="175">
        <v>0</v>
      </c>
      <c r="Q14" s="175">
        <f>ROUND(E14*P14,2)</f>
        <v>0</v>
      </c>
      <c r="R14" s="177"/>
      <c r="S14" s="177" t="s">
        <v>394</v>
      </c>
      <c r="T14" s="178" t="s">
        <v>379</v>
      </c>
      <c r="U14" s="159">
        <v>0</v>
      </c>
      <c r="V14" s="159">
        <f>ROUND(E14*U14,2)</f>
        <v>0</v>
      </c>
      <c r="W14" s="159"/>
      <c r="X14" s="159" t="s">
        <v>429</v>
      </c>
      <c r="Y14" s="159" t="s">
        <v>381</v>
      </c>
      <c r="Z14" s="178">
        <v>0</v>
      </c>
      <c r="AA14" s="178">
        <f>G14*Z14</f>
        <v>0</v>
      </c>
      <c r="AB14" s="178">
        <f>G14-AA14</f>
        <v>0</v>
      </c>
      <c r="AC14" s="148"/>
      <c r="AD14" s="148"/>
      <c r="AE14" s="148"/>
      <c r="AF14" s="148"/>
      <c r="AG14" s="148" t="s">
        <v>431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x14ac:dyDescent="0.2">
      <c r="A15" s="3"/>
      <c r="B15" s="4"/>
      <c r="C15" s="182"/>
      <c r="D15" s="6"/>
      <c r="E15" s="3"/>
      <c r="F15" s="3"/>
      <c r="G15" s="3"/>
      <c r="H15" s="3"/>
      <c r="I15" s="3"/>
      <c r="J15" s="3"/>
      <c r="K15" s="3"/>
      <c r="L15" s="3"/>
      <c r="M15" s="3"/>
      <c r="N15" s="3"/>
      <c r="O15" s="3"/>
      <c r="P15" s="3"/>
      <c r="Q15" s="3"/>
      <c r="R15" s="3"/>
      <c r="S15" s="3"/>
      <c r="T15" s="3"/>
      <c r="U15" s="3"/>
      <c r="V15" s="3"/>
      <c r="W15" s="3"/>
      <c r="X15" s="3"/>
      <c r="Y15" s="3"/>
      <c r="AE15">
        <v>15</v>
      </c>
      <c r="AF15">
        <v>21</v>
      </c>
      <c r="AG15" t="s">
        <v>359</v>
      </c>
    </row>
    <row r="16" spans="1:60" x14ac:dyDescent="0.2">
      <c r="A16" s="151"/>
      <c r="B16" s="152" t="s">
        <v>29</v>
      </c>
      <c r="C16" s="183"/>
      <c r="D16" s="153"/>
      <c r="E16" s="154"/>
      <c r="F16" s="154"/>
      <c r="G16" s="171">
        <f>G8+G13</f>
        <v>0</v>
      </c>
      <c r="H16" s="3"/>
      <c r="I16" s="3"/>
      <c r="J16" s="3"/>
      <c r="K16" s="3"/>
      <c r="L16" s="3"/>
      <c r="M16" s="3"/>
      <c r="N16" s="3"/>
      <c r="O16" s="3"/>
      <c r="P16" s="3"/>
      <c r="Q16" s="3"/>
      <c r="R16" s="208"/>
      <c r="S16" s="208"/>
      <c r="T16" s="3"/>
      <c r="U16" s="3"/>
      <c r="V16" s="3"/>
      <c r="W16" s="3"/>
      <c r="X16" s="3"/>
      <c r="Y16" s="3"/>
      <c r="Z16" s="207"/>
      <c r="AA16" s="207">
        <f>SUM(AA10:AA15)</f>
        <v>0</v>
      </c>
      <c r="AB16" s="207">
        <f>SUM(AB9:AB15)</f>
        <v>0</v>
      </c>
      <c r="AE16">
        <f>SUMIF(L7:L14,AE15,G7:G14)</f>
        <v>0</v>
      </c>
      <c r="AF16">
        <f>SUMIF(L7:L14,AF15,G7:G14)</f>
        <v>0</v>
      </c>
      <c r="AG16" t="s">
        <v>421</v>
      </c>
    </row>
    <row r="17" spans="3:33" x14ac:dyDescent="0.2">
      <c r="C17" s="184"/>
      <c r="D17" s="10"/>
      <c r="AG17" t="s">
        <v>423</v>
      </c>
    </row>
    <row r="18" spans="3:33" x14ac:dyDescent="0.2">
      <c r="D18" s="10"/>
    </row>
    <row r="19" spans="3:33" x14ac:dyDescent="0.2">
      <c r="D19" s="10"/>
    </row>
    <row r="20" spans="3:33" x14ac:dyDescent="0.2">
      <c r="D20" s="10"/>
    </row>
    <row r="21" spans="3:33" x14ac:dyDescent="0.2">
      <c r="D21" s="10"/>
    </row>
    <row r="22" spans="3:33" x14ac:dyDescent="0.2">
      <c r="D22" s="10"/>
    </row>
    <row r="23" spans="3:33" x14ac:dyDescent="0.2">
      <c r="D23" s="10"/>
    </row>
    <row r="24" spans="3:33" x14ac:dyDescent="0.2">
      <c r="D24" s="10"/>
    </row>
    <row r="25" spans="3:33" x14ac:dyDescent="0.2">
      <c r="D25" s="10"/>
    </row>
    <row r="26" spans="3:33" x14ac:dyDescent="0.2">
      <c r="D26" s="10"/>
    </row>
    <row r="27" spans="3:33" x14ac:dyDescent="0.2">
      <c r="D27" s="10"/>
    </row>
    <row r="28" spans="3:33" x14ac:dyDescent="0.2">
      <c r="D28" s="10"/>
    </row>
    <row r="29" spans="3:33" x14ac:dyDescent="0.2">
      <c r="D29" s="10"/>
    </row>
    <row r="30" spans="3:33" x14ac:dyDescent="0.2">
      <c r="D30" s="10"/>
    </row>
    <row r="31" spans="3:33" x14ac:dyDescent="0.2">
      <c r="D31" s="10"/>
    </row>
    <row r="32" spans="3:33"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sheetData>
  <sheetProtection algorithmName="SHA-512" hashValue="tbAnaVFM2bImHe4ds6e7Tv7zIlERjxajug+RUGb0R4cWXEe5YovobINWfv259AG9egiDdg8iPOL196d1YD2YmA==" saltValue="DownWNrb5EX6yeKtj5YH7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0675F-6FF4-4B7F-95B7-97F9625FA043}">
  <sheetPr>
    <outlinePr summaryBelow="0"/>
    <pageSetUpPr fitToPage="1"/>
  </sheetPr>
  <dimension ref="A1:BH5000"/>
  <sheetViews>
    <sheetView workbookViewId="0">
      <pane ySplit="7" topLeftCell="A8" activePane="bottomLeft" state="frozen"/>
      <selection activeCell="C25" sqref="C25"/>
      <selection pane="bottomLeft" activeCell="Z46" sqref="S46:Z46"/>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 customWidth="1"/>
    <col min="28" max="28" width="14.285156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99</v>
      </c>
      <c r="C3" s="298" t="s">
        <v>100</v>
      </c>
      <c r="D3" s="299"/>
      <c r="E3" s="299"/>
      <c r="F3" s="299"/>
      <c r="G3" s="300"/>
      <c r="AC3" s="121" t="s">
        <v>346</v>
      </c>
      <c r="AG3" t="s">
        <v>349</v>
      </c>
    </row>
    <row r="4" spans="1:60" ht="25.15" customHeight="1" x14ac:dyDescent="0.2">
      <c r="A4" s="141" t="s">
        <v>9</v>
      </c>
      <c r="B4" s="142" t="s">
        <v>101</v>
      </c>
      <c r="C4" s="301" t="s">
        <v>100</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341</v>
      </c>
      <c r="C8" s="180" t="s">
        <v>100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341</v>
      </c>
      <c r="C9" s="181" t="s">
        <v>2874</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cQ5Yz/BQlNXthw/OZQ8469I7N0M4OPpGwu81WsYpYtzWLuV0XePOzhvKBP7OYTNZYVb9ic5WQodeSeMUoYrvAg==" saltValue="5+N/Glo1mnIfuAp26tv+D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84162-165C-4576-A58F-4E604BEC0051}">
  <sheetPr>
    <outlinePr summaryBelow="0"/>
    <pageSetUpPr fitToPage="1"/>
  </sheetPr>
  <dimension ref="A1:BH5000"/>
  <sheetViews>
    <sheetView workbookViewId="0">
      <pane ySplit="7" topLeftCell="A8" activePane="bottomLeft" state="frozen"/>
      <selection activeCell="C25" sqref="C25"/>
      <selection pane="bottomLeft" activeCell="C34" sqref="C34"/>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42578125" customWidth="1"/>
    <col min="28" max="28" width="14" customWidth="1"/>
    <col min="29" max="29" width="0" hidden="1" customWidth="1"/>
    <col min="31" max="41" width="0" hidden="1" customWidth="1"/>
    <col min="53" max="53" width="98.7109375"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102</v>
      </c>
      <c r="C3" s="298" t="s">
        <v>103</v>
      </c>
      <c r="D3" s="299"/>
      <c r="E3" s="299"/>
      <c r="F3" s="299"/>
      <c r="G3" s="300"/>
      <c r="AC3" s="121" t="s">
        <v>346</v>
      </c>
      <c r="AG3" t="s">
        <v>349</v>
      </c>
    </row>
    <row r="4" spans="1:60" ht="25.15" customHeight="1" x14ac:dyDescent="0.2">
      <c r="A4" s="141" t="s">
        <v>9</v>
      </c>
      <c r="B4" s="142" t="s">
        <v>104</v>
      </c>
      <c r="C4" s="301" t="s">
        <v>105</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SUMIF(AG9:AG23,"&lt;&gt;NOR",G9:G23)</f>
        <v>0</v>
      </c>
      <c r="H8" s="166"/>
      <c r="I8" s="166">
        <f>SUM(I9:I23)</f>
        <v>0</v>
      </c>
      <c r="J8" s="166"/>
      <c r="K8" s="166">
        <f>SUM(K9:K23)</f>
        <v>0</v>
      </c>
      <c r="L8" s="166"/>
      <c r="M8" s="166">
        <f>SUM(M9:M23)</f>
        <v>0</v>
      </c>
      <c r="N8" s="165"/>
      <c r="O8" s="165">
        <f>SUM(O9:O23)</f>
        <v>0</v>
      </c>
      <c r="P8" s="165"/>
      <c r="Q8" s="165">
        <f>SUM(Q9:Q23)</f>
        <v>0</v>
      </c>
      <c r="R8" s="166"/>
      <c r="S8" s="166"/>
      <c r="T8" s="167"/>
      <c r="U8" s="161"/>
      <c r="V8" s="161">
        <f>SUM(V9:V23)</f>
        <v>3.64</v>
      </c>
      <c r="W8" s="161"/>
      <c r="X8" s="161"/>
      <c r="Y8" s="161"/>
      <c r="Z8" s="166"/>
      <c r="AA8" s="166"/>
      <c r="AB8" s="167"/>
      <c r="AG8" t="s">
        <v>374</v>
      </c>
    </row>
    <row r="9" spans="1:60" outlineLevel="1" x14ac:dyDescent="0.2">
      <c r="A9" s="172">
        <v>1</v>
      </c>
      <c r="B9" s="173" t="s">
        <v>461</v>
      </c>
      <c r="C9" s="181" t="s">
        <v>462</v>
      </c>
      <c r="D9" s="174" t="s">
        <v>442</v>
      </c>
      <c r="E9" s="175">
        <v>5.6</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0.36499999999999999</v>
      </c>
      <c r="V9" s="159">
        <f>ROUND(E9*U9,2)</f>
        <v>2.04</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6" t="s">
        <v>463</v>
      </c>
      <c r="D10" s="307"/>
      <c r="E10" s="307"/>
      <c r="F10" s="307"/>
      <c r="G10" s="30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2" x14ac:dyDescent="0.2">
      <c r="A11" s="155"/>
      <c r="B11" s="156"/>
      <c r="C11" s="194" t="s">
        <v>2875</v>
      </c>
      <c r="D11" s="185"/>
      <c r="E11" s="186">
        <v>5.6</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445</v>
      </c>
      <c r="C12" s="181" t="s">
        <v>446</v>
      </c>
      <c r="D12" s="174" t="s">
        <v>442</v>
      </c>
      <c r="E12" s="175">
        <v>5.6</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1.0999999999999999E-2</v>
      </c>
      <c r="V12" s="159">
        <f>ROUND(E12*U12,2)</f>
        <v>0.06</v>
      </c>
      <c r="W12" s="159"/>
      <c r="X12" s="159" t="s">
        <v>429</v>
      </c>
      <c r="Y12" s="159" t="s">
        <v>475</v>
      </c>
      <c r="Z12" s="178">
        <v>0</v>
      </c>
      <c r="AA12" s="178">
        <f>G12*Z12</f>
        <v>0</v>
      </c>
      <c r="AB12" s="178">
        <f>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
      <c r="A13" s="155"/>
      <c r="B13" s="156"/>
      <c r="C13" s="306" t="s">
        <v>447</v>
      </c>
      <c r="D13" s="307"/>
      <c r="E13" s="307"/>
      <c r="F13" s="307"/>
      <c r="G13" s="307"/>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194" t="s">
        <v>2876</v>
      </c>
      <c r="D14" s="185"/>
      <c r="E14" s="186">
        <v>5.6</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435</v>
      </c>
      <c r="AH14" s="148">
        <v>5</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72">
        <v>3</v>
      </c>
      <c r="B15" s="173" t="s">
        <v>486</v>
      </c>
      <c r="C15" s="181" t="s">
        <v>487</v>
      </c>
      <c r="D15" s="174" t="s">
        <v>442</v>
      </c>
      <c r="E15" s="175">
        <v>5.6</v>
      </c>
      <c r="F15" s="176"/>
      <c r="G15" s="177">
        <f>ROUND(E15*F15,2)</f>
        <v>0</v>
      </c>
      <c r="H15" s="176"/>
      <c r="I15" s="177">
        <f>ROUND(E15*H15,2)</f>
        <v>0</v>
      </c>
      <c r="J15" s="176"/>
      <c r="K15" s="177">
        <f>ROUND(E15*J15,2)</f>
        <v>0</v>
      </c>
      <c r="L15" s="177">
        <v>21</v>
      </c>
      <c r="M15" s="177">
        <f>G15*(1+L15/100)</f>
        <v>0</v>
      </c>
      <c r="N15" s="175">
        <v>0</v>
      </c>
      <c r="O15" s="175">
        <f>ROUND(E15*N15,2)</f>
        <v>0</v>
      </c>
      <c r="P15" s="175">
        <v>0</v>
      </c>
      <c r="Q15" s="175">
        <f>ROUND(E15*P15,2)</f>
        <v>0</v>
      </c>
      <c r="R15" s="177" t="s">
        <v>428</v>
      </c>
      <c r="S15" s="177" t="s">
        <v>378</v>
      </c>
      <c r="T15" s="178" t="s">
        <v>378</v>
      </c>
      <c r="U15" s="159">
        <v>0</v>
      </c>
      <c r="V15" s="159">
        <f>ROUND(E15*U15,2)</f>
        <v>0</v>
      </c>
      <c r="W15" s="159"/>
      <c r="X15" s="159" t="s">
        <v>429</v>
      </c>
      <c r="Y15" s="159" t="s">
        <v>475</v>
      </c>
      <c r="Z15" s="178">
        <v>0</v>
      </c>
      <c r="AA15" s="178">
        <f>G15*Z15</f>
        <v>0</v>
      </c>
      <c r="AB15" s="178">
        <f>G15-AA15</f>
        <v>0</v>
      </c>
      <c r="AC15" s="148"/>
      <c r="AD15" s="148"/>
      <c r="AE15" s="148"/>
      <c r="AF15" s="148"/>
      <c r="AG15" s="148" t="s">
        <v>431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idden="1" outlineLevel="2" x14ac:dyDescent="0.2">
      <c r="A16" s="155"/>
      <c r="B16" s="156"/>
      <c r="C16" s="194"/>
      <c r="D16" s="185"/>
      <c r="E16" s="186"/>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435</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4" t="s">
        <v>2961</v>
      </c>
      <c r="D17" s="185"/>
      <c r="E17" s="186">
        <v>5.6</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435</v>
      </c>
      <c r="AH17" s="148">
        <v>5</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idden="1" outlineLevel="1" collapsed="1" x14ac:dyDescent="0.2">
      <c r="A18" s="172"/>
      <c r="B18" s="173"/>
      <c r="C18" s="181"/>
      <c r="D18" s="174"/>
      <c r="E18" s="175"/>
      <c r="F18" s="176"/>
      <c r="G18" s="177"/>
      <c r="H18" s="176"/>
      <c r="I18" s="177"/>
      <c r="J18" s="176"/>
      <c r="K18" s="177"/>
      <c r="L18" s="177"/>
      <c r="M18" s="177"/>
      <c r="N18" s="175"/>
      <c r="O18" s="175"/>
      <c r="P18" s="175"/>
      <c r="Q18" s="175"/>
      <c r="R18" s="177"/>
      <c r="S18" s="177"/>
      <c r="T18" s="178"/>
      <c r="U18" s="159"/>
      <c r="V18" s="159"/>
      <c r="W18" s="159"/>
      <c r="X18" s="159"/>
      <c r="Y18" s="159"/>
      <c r="Z18" s="178"/>
      <c r="AA18" s="178"/>
      <c r="AB18" s="178"/>
      <c r="AC18" s="148"/>
      <c r="AD18" s="148"/>
      <c r="AE18" s="148"/>
      <c r="AF18" s="148"/>
      <c r="AG18" s="148" t="s">
        <v>431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idden="1" outlineLevel="2" x14ac:dyDescent="0.2">
      <c r="A19" s="155"/>
      <c r="B19" s="156"/>
      <c r="C19" s="194"/>
      <c r="D19" s="185"/>
      <c r="E19" s="186"/>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435</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idden="1" outlineLevel="3" x14ac:dyDescent="0.2">
      <c r="A20" s="155"/>
      <c r="B20" s="156"/>
      <c r="C20" s="194"/>
      <c r="D20" s="185"/>
      <c r="E20" s="186"/>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435</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72">
        <v>5</v>
      </c>
      <c r="B21" s="173" t="s">
        <v>2877</v>
      </c>
      <c r="C21" s="181" t="s">
        <v>2878</v>
      </c>
      <c r="D21" s="174" t="s">
        <v>492</v>
      </c>
      <c r="E21" s="175">
        <v>16</v>
      </c>
      <c r="F21" s="176"/>
      <c r="G21" s="177">
        <f>ROUND(E21*F21,2)</f>
        <v>0</v>
      </c>
      <c r="H21" s="176"/>
      <c r="I21" s="177">
        <f>ROUND(E21*H21,2)</f>
        <v>0</v>
      </c>
      <c r="J21" s="176"/>
      <c r="K21" s="177">
        <f>ROUND(E21*J21,2)</f>
        <v>0</v>
      </c>
      <c r="L21" s="177">
        <v>21</v>
      </c>
      <c r="M21" s="177">
        <f>G21*(1+L21/100)</f>
        <v>0</v>
      </c>
      <c r="N21" s="175">
        <v>0</v>
      </c>
      <c r="O21" s="175">
        <f>ROUND(E21*N21,2)</f>
        <v>0</v>
      </c>
      <c r="P21" s="175">
        <v>0</v>
      </c>
      <c r="Q21" s="175">
        <f>ROUND(E21*P21,2)</f>
        <v>0</v>
      </c>
      <c r="R21" s="177" t="s">
        <v>428</v>
      </c>
      <c r="S21" s="177" t="s">
        <v>378</v>
      </c>
      <c r="T21" s="178" t="s">
        <v>378</v>
      </c>
      <c r="U21" s="159">
        <v>9.6000000000000002E-2</v>
      </c>
      <c r="V21" s="159">
        <f>ROUND(E21*U21,2)</f>
        <v>1.54</v>
      </c>
      <c r="W21" s="159"/>
      <c r="X21" s="159" t="s">
        <v>429</v>
      </c>
      <c r="Y21" s="159" t="s">
        <v>381</v>
      </c>
      <c r="Z21" s="178">
        <v>0</v>
      </c>
      <c r="AA21" s="178">
        <f>G21*Z21</f>
        <v>0</v>
      </c>
      <c r="AB21" s="178">
        <f>G21-AA21</f>
        <v>0</v>
      </c>
      <c r="AC21" s="148"/>
      <c r="AD21" s="148"/>
      <c r="AE21" s="148"/>
      <c r="AF21" s="148"/>
      <c r="AG21" s="148" t="s">
        <v>431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
      <c r="A22" s="155"/>
      <c r="B22" s="156"/>
      <c r="C22" s="306" t="s">
        <v>493</v>
      </c>
      <c r="D22" s="307"/>
      <c r="E22" s="307"/>
      <c r="F22" s="307"/>
      <c r="G22" s="307"/>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433</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194" t="s">
        <v>2879</v>
      </c>
      <c r="D23" s="185"/>
      <c r="E23" s="186">
        <v>16</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435</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x14ac:dyDescent="0.2">
      <c r="A24" s="162" t="s">
        <v>373</v>
      </c>
      <c r="B24" s="163" t="s">
        <v>241</v>
      </c>
      <c r="C24" s="180" t="s">
        <v>242</v>
      </c>
      <c r="D24" s="164"/>
      <c r="E24" s="165"/>
      <c r="F24" s="166"/>
      <c r="G24" s="166">
        <f>SUMIF(AG25:AG26,"&lt;&gt;NOR",G25:G26)</f>
        <v>0</v>
      </c>
      <c r="H24" s="166"/>
      <c r="I24" s="166">
        <f>SUM(I25:I26)</f>
        <v>0</v>
      </c>
      <c r="J24" s="166"/>
      <c r="K24" s="166">
        <f>SUM(K25:K26)</f>
        <v>0</v>
      </c>
      <c r="L24" s="166"/>
      <c r="M24" s="166">
        <f>SUM(M25:M26)</f>
        <v>0</v>
      </c>
      <c r="N24" s="165"/>
      <c r="O24" s="165">
        <f>SUM(O25:O26)</f>
        <v>5.18</v>
      </c>
      <c r="P24" s="165"/>
      <c r="Q24" s="165">
        <f>SUM(Q25:Q26)</f>
        <v>0</v>
      </c>
      <c r="R24" s="166"/>
      <c r="S24" s="166"/>
      <c r="T24" s="167"/>
      <c r="U24" s="161"/>
      <c r="V24" s="161">
        <f>SUM(V25:V26)</f>
        <v>2.6</v>
      </c>
      <c r="W24" s="161"/>
      <c r="X24" s="161"/>
      <c r="Y24" s="161"/>
      <c r="Z24" s="208"/>
      <c r="AA24" s="208"/>
      <c r="AB24" s="207"/>
      <c r="AG24" t="s">
        <v>374</v>
      </c>
    </row>
    <row r="25" spans="1:60" outlineLevel="1" x14ac:dyDescent="0.2">
      <c r="A25" s="172">
        <v>6</v>
      </c>
      <c r="B25" s="173" t="s">
        <v>715</v>
      </c>
      <c r="C25" s="181" t="s">
        <v>716</v>
      </c>
      <c r="D25" s="174" t="s">
        <v>442</v>
      </c>
      <c r="E25" s="175">
        <v>2.4</v>
      </c>
      <c r="F25" s="176"/>
      <c r="G25" s="177">
        <f>ROUND(E25*F25,2)</f>
        <v>0</v>
      </c>
      <c r="H25" s="176"/>
      <c r="I25" s="177">
        <f>ROUND(E25*H25,2)</f>
        <v>0</v>
      </c>
      <c r="J25" s="176"/>
      <c r="K25" s="177">
        <f>ROUND(E25*J25,2)</f>
        <v>0</v>
      </c>
      <c r="L25" s="177">
        <v>21</v>
      </c>
      <c r="M25" s="177">
        <f>G25*(1+L25/100)</f>
        <v>0</v>
      </c>
      <c r="N25" s="175">
        <v>2.16</v>
      </c>
      <c r="O25" s="175">
        <f>ROUND(E25*N25,2)</f>
        <v>5.18</v>
      </c>
      <c r="P25" s="175">
        <v>0</v>
      </c>
      <c r="Q25" s="175">
        <f>ROUND(E25*P25,2)</f>
        <v>0</v>
      </c>
      <c r="R25" s="177" t="s">
        <v>588</v>
      </c>
      <c r="S25" s="177" t="s">
        <v>378</v>
      </c>
      <c r="T25" s="178" t="s">
        <v>378</v>
      </c>
      <c r="U25" s="159">
        <v>1.085</v>
      </c>
      <c r="V25" s="159">
        <f>ROUND(E25*U25,2)</f>
        <v>2.6</v>
      </c>
      <c r="W25" s="159"/>
      <c r="X25" s="159" t="s">
        <v>429</v>
      </c>
      <c r="Y25" s="159" t="s">
        <v>381</v>
      </c>
      <c r="Z25" s="178">
        <v>0</v>
      </c>
      <c r="AA25" s="178">
        <f>G25*Z25</f>
        <v>0</v>
      </c>
      <c r="AB25" s="178">
        <f>G25-AA25</f>
        <v>0</v>
      </c>
      <c r="AC25" s="148"/>
      <c r="AD25" s="148"/>
      <c r="AE25" s="148"/>
      <c r="AF25" s="148"/>
      <c r="AG25" s="148" t="s">
        <v>431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194" t="s">
        <v>2880</v>
      </c>
      <c r="D26" s="185"/>
      <c r="E26" s="186">
        <v>2.4</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435</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x14ac:dyDescent="0.2">
      <c r="A27" s="162" t="s">
        <v>373</v>
      </c>
      <c r="B27" s="163" t="s">
        <v>265</v>
      </c>
      <c r="C27" s="180" t="s">
        <v>266</v>
      </c>
      <c r="D27" s="164"/>
      <c r="E27" s="165"/>
      <c r="F27" s="166"/>
      <c r="G27" s="166">
        <f>SUMIF(AG28:AG36,"&lt;&gt;NOR",G28:G36)</f>
        <v>0</v>
      </c>
      <c r="H27" s="166"/>
      <c r="I27" s="166">
        <f>SUM(I28:I36)</f>
        <v>0</v>
      </c>
      <c r="J27" s="166"/>
      <c r="K27" s="166">
        <f>SUM(K28:K36)</f>
        <v>0</v>
      </c>
      <c r="L27" s="166"/>
      <c r="M27" s="166">
        <f>SUM(M28:M36)</f>
        <v>0</v>
      </c>
      <c r="N27" s="165"/>
      <c r="O27" s="165">
        <f>SUM(O28:O36)</f>
        <v>8.3000000000000007</v>
      </c>
      <c r="P27" s="165"/>
      <c r="Q27" s="165">
        <f>SUM(Q28:Q36)</f>
        <v>0</v>
      </c>
      <c r="R27" s="166"/>
      <c r="S27" s="166"/>
      <c r="T27" s="167"/>
      <c r="U27" s="161"/>
      <c r="V27" s="161">
        <f>SUM(V28:V36)</f>
        <v>11.88</v>
      </c>
      <c r="W27" s="161"/>
      <c r="X27" s="161"/>
      <c r="Y27" s="161"/>
      <c r="Z27" s="208"/>
      <c r="AA27" s="208"/>
      <c r="AB27" s="207"/>
      <c r="AG27" t="s">
        <v>374</v>
      </c>
    </row>
    <row r="28" spans="1:60" outlineLevel="1" x14ac:dyDescent="0.2">
      <c r="A28" s="172">
        <v>7</v>
      </c>
      <c r="B28" s="173" t="s">
        <v>2881</v>
      </c>
      <c r="C28" s="181" t="s">
        <v>2882</v>
      </c>
      <c r="D28" s="174" t="s">
        <v>442</v>
      </c>
      <c r="E28" s="175">
        <v>3.2</v>
      </c>
      <c r="F28" s="176"/>
      <c r="G28" s="177">
        <f>ROUND(E28*F28,2)</f>
        <v>0</v>
      </c>
      <c r="H28" s="176"/>
      <c r="I28" s="177">
        <f>ROUND(E28*H28,2)</f>
        <v>0</v>
      </c>
      <c r="J28" s="176"/>
      <c r="K28" s="177">
        <f>ROUND(E28*J28,2)</f>
        <v>0</v>
      </c>
      <c r="L28" s="177">
        <v>21</v>
      </c>
      <c r="M28" s="177">
        <f>G28*(1+L28/100)</f>
        <v>0</v>
      </c>
      <c r="N28" s="175">
        <v>2.5249999999999999</v>
      </c>
      <c r="O28" s="175">
        <f>ROUND(E28*N28,2)</f>
        <v>8.08</v>
      </c>
      <c r="P28" s="175">
        <v>0</v>
      </c>
      <c r="Q28" s="175">
        <f>ROUND(E28*P28,2)</f>
        <v>0</v>
      </c>
      <c r="R28" s="177" t="s">
        <v>724</v>
      </c>
      <c r="S28" s="177" t="s">
        <v>378</v>
      </c>
      <c r="T28" s="178" t="s">
        <v>378</v>
      </c>
      <c r="U28" s="159">
        <v>2.3170000000000002</v>
      </c>
      <c r="V28" s="159">
        <f>ROUND(E28*U28,2)</f>
        <v>7.41</v>
      </c>
      <c r="W28" s="159"/>
      <c r="X28" s="159" t="s">
        <v>429</v>
      </c>
      <c r="Y28" s="159" t="s">
        <v>381</v>
      </c>
      <c r="Z28" s="178">
        <v>0</v>
      </c>
      <c r="AA28" s="178">
        <f>G28*Z28</f>
        <v>0</v>
      </c>
      <c r="AB28" s="178">
        <f>G28-AA28</f>
        <v>0</v>
      </c>
      <c r="AC28" s="148"/>
      <c r="AD28" s="148"/>
      <c r="AE28" s="148"/>
      <c r="AF28" s="148"/>
      <c r="AG28" s="148" t="s">
        <v>431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306" t="s">
        <v>1657</v>
      </c>
      <c r="D29" s="307"/>
      <c r="E29" s="307"/>
      <c r="F29" s="307"/>
      <c r="G29" s="307"/>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433</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4" t="s">
        <v>2883</v>
      </c>
      <c r="D30" s="185"/>
      <c r="E30" s="186">
        <v>3.2</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435</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72">
        <v>8</v>
      </c>
      <c r="B31" s="173" t="s">
        <v>1698</v>
      </c>
      <c r="C31" s="181" t="s">
        <v>1699</v>
      </c>
      <c r="D31" s="174" t="s">
        <v>442</v>
      </c>
      <c r="E31" s="175">
        <v>6.4</v>
      </c>
      <c r="F31" s="176"/>
      <c r="G31" s="177">
        <f>ROUND(E31*F31,2)</f>
        <v>0</v>
      </c>
      <c r="H31" s="176"/>
      <c r="I31" s="177">
        <f>ROUND(E31*H31,2)</f>
        <v>0</v>
      </c>
      <c r="J31" s="176"/>
      <c r="K31" s="177">
        <f>ROUND(E31*J31,2)</f>
        <v>0</v>
      </c>
      <c r="L31" s="177">
        <v>21</v>
      </c>
      <c r="M31" s="177">
        <f>G31*(1+L31/100)</f>
        <v>0</v>
      </c>
      <c r="N31" s="175">
        <v>0</v>
      </c>
      <c r="O31" s="175">
        <f>ROUND(E31*N31,2)</f>
        <v>0</v>
      </c>
      <c r="P31" s="175">
        <v>0</v>
      </c>
      <c r="Q31" s="175">
        <f>ROUND(E31*P31,2)</f>
        <v>0</v>
      </c>
      <c r="R31" s="177" t="s">
        <v>724</v>
      </c>
      <c r="S31" s="177" t="s">
        <v>378</v>
      </c>
      <c r="T31" s="178" t="s">
        <v>378</v>
      </c>
      <c r="U31" s="159">
        <v>0.20499999999999999</v>
      </c>
      <c r="V31" s="159">
        <f>ROUND(E31*U31,2)</f>
        <v>1.31</v>
      </c>
      <c r="W31" s="159"/>
      <c r="X31" s="159" t="s">
        <v>429</v>
      </c>
      <c r="Y31" s="159" t="s">
        <v>381</v>
      </c>
      <c r="Z31" s="178">
        <v>0</v>
      </c>
      <c r="AA31" s="178">
        <f>G31*Z31</f>
        <v>0</v>
      </c>
      <c r="AB31" s="178">
        <f>G31-AA31</f>
        <v>0</v>
      </c>
      <c r="AC31" s="148"/>
      <c r="AD31" s="148"/>
      <c r="AE31" s="148"/>
      <c r="AF31" s="148"/>
      <c r="AG31" s="148" t="s">
        <v>431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306" t="s">
        <v>1694</v>
      </c>
      <c r="D32" s="307"/>
      <c r="E32" s="307"/>
      <c r="F32" s="307"/>
      <c r="G32" s="307"/>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433</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194" t="s">
        <v>2884</v>
      </c>
      <c r="D33" s="185"/>
      <c r="E33" s="186">
        <v>6.4</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435</v>
      </c>
      <c r="AH33" s="148">
        <v>5</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1" x14ac:dyDescent="0.2">
      <c r="A34" s="172">
        <v>9</v>
      </c>
      <c r="B34" s="173" t="s">
        <v>2885</v>
      </c>
      <c r="C34" s="181" t="s">
        <v>2886</v>
      </c>
      <c r="D34" s="174" t="s">
        <v>488</v>
      </c>
      <c r="E34" s="175">
        <v>0.20735999999999999</v>
      </c>
      <c r="F34" s="176"/>
      <c r="G34" s="177">
        <f>ROUND(E34*F34,2)</f>
        <v>0</v>
      </c>
      <c r="H34" s="176"/>
      <c r="I34" s="177">
        <f>ROUND(E34*H34,2)</f>
        <v>0</v>
      </c>
      <c r="J34" s="176"/>
      <c r="K34" s="177">
        <f>ROUND(E34*J34,2)</f>
        <v>0</v>
      </c>
      <c r="L34" s="177">
        <v>21</v>
      </c>
      <c r="M34" s="177">
        <f>G34*(1+L34/100)</f>
        <v>0</v>
      </c>
      <c r="N34" s="175">
        <v>1.0662499999999999</v>
      </c>
      <c r="O34" s="175">
        <f>ROUND(E34*N34,2)</f>
        <v>0.22</v>
      </c>
      <c r="P34" s="175">
        <v>0</v>
      </c>
      <c r="Q34" s="175">
        <f>ROUND(E34*P34,2)</f>
        <v>0</v>
      </c>
      <c r="R34" s="177" t="s">
        <v>724</v>
      </c>
      <c r="S34" s="177" t="s">
        <v>378</v>
      </c>
      <c r="T34" s="178" t="s">
        <v>378</v>
      </c>
      <c r="U34" s="159">
        <v>15.231</v>
      </c>
      <c r="V34" s="159">
        <f>ROUND(E34*U34,2)</f>
        <v>3.16</v>
      </c>
      <c r="W34" s="159"/>
      <c r="X34" s="159" t="s">
        <v>429</v>
      </c>
      <c r="Y34" s="159" t="s">
        <v>381</v>
      </c>
      <c r="Z34" s="178">
        <v>0</v>
      </c>
      <c r="AA34" s="178">
        <f>G34*Z34</f>
        <v>0</v>
      </c>
      <c r="AB34" s="178">
        <f>G34-AA34</f>
        <v>0</v>
      </c>
      <c r="AC34" s="148"/>
      <c r="AD34" s="148"/>
      <c r="AE34" s="148"/>
      <c r="AF34" s="148"/>
      <c r="AG34" s="148" t="s">
        <v>431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306" t="s">
        <v>744</v>
      </c>
      <c r="D35" s="307"/>
      <c r="E35" s="307"/>
      <c r="F35" s="307"/>
      <c r="G35" s="307"/>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433</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194" t="s">
        <v>2887</v>
      </c>
      <c r="D36" s="185"/>
      <c r="E36" s="186">
        <v>0.20735999999999999</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435</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x14ac:dyDescent="0.2">
      <c r="A37" s="162" t="s">
        <v>373</v>
      </c>
      <c r="B37" s="163" t="s">
        <v>281</v>
      </c>
      <c r="C37" s="180" t="s">
        <v>282</v>
      </c>
      <c r="D37" s="164"/>
      <c r="E37" s="165"/>
      <c r="F37" s="166"/>
      <c r="G37" s="166">
        <f>SUMIF(AG38:AG42,"&lt;&gt;NOR",G38:G42)</f>
        <v>0</v>
      </c>
      <c r="H37" s="166"/>
      <c r="I37" s="166">
        <f>SUM(I38:I42)</f>
        <v>0</v>
      </c>
      <c r="J37" s="166"/>
      <c r="K37" s="166">
        <f>SUM(K38:K42)</f>
        <v>0</v>
      </c>
      <c r="L37" s="166"/>
      <c r="M37" s="166">
        <f>SUM(M38:M42)</f>
        <v>0</v>
      </c>
      <c r="N37" s="165"/>
      <c r="O37" s="165">
        <f>SUM(O38:O42)</f>
        <v>0</v>
      </c>
      <c r="P37" s="165"/>
      <c r="Q37" s="165">
        <f>SUM(Q38:Q42)</f>
        <v>0</v>
      </c>
      <c r="R37" s="166"/>
      <c r="S37" s="166"/>
      <c r="T37" s="167"/>
      <c r="U37" s="161"/>
      <c r="V37" s="161">
        <f>SUM(V38:V42)</f>
        <v>8.2100000000000009</v>
      </c>
      <c r="W37" s="161"/>
      <c r="X37" s="161"/>
      <c r="Y37" s="161"/>
      <c r="Z37" s="166"/>
      <c r="AA37" s="166"/>
      <c r="AB37" s="167"/>
      <c r="AG37" t="s">
        <v>374</v>
      </c>
    </row>
    <row r="38" spans="1:60" outlineLevel="1" x14ac:dyDescent="0.2">
      <c r="A38" s="172">
        <v>10</v>
      </c>
      <c r="B38" s="173" t="s">
        <v>2888</v>
      </c>
      <c r="C38" s="181" t="s">
        <v>2889</v>
      </c>
      <c r="D38" s="174" t="s">
        <v>488</v>
      </c>
      <c r="E38" s="175">
        <v>13.485099999999999</v>
      </c>
      <c r="F38" s="176"/>
      <c r="G38" s="177">
        <f>ROUND(E38*F38,2)</f>
        <v>0</v>
      </c>
      <c r="H38" s="176"/>
      <c r="I38" s="177">
        <f>ROUND(E38*H38,2)</f>
        <v>0</v>
      </c>
      <c r="J38" s="176"/>
      <c r="K38" s="177">
        <f>ROUND(E38*J38,2)</f>
        <v>0</v>
      </c>
      <c r="L38" s="177">
        <v>21</v>
      </c>
      <c r="M38" s="177">
        <f>G38*(1+L38/100)</f>
        <v>0</v>
      </c>
      <c r="N38" s="175">
        <v>0</v>
      </c>
      <c r="O38" s="175">
        <f>ROUND(E38*N38,2)</f>
        <v>0</v>
      </c>
      <c r="P38" s="175">
        <v>0</v>
      </c>
      <c r="Q38" s="175">
        <f>ROUND(E38*P38,2)</f>
        <v>0</v>
      </c>
      <c r="R38" s="177" t="s">
        <v>2890</v>
      </c>
      <c r="S38" s="177" t="s">
        <v>378</v>
      </c>
      <c r="T38" s="178" t="s">
        <v>378</v>
      </c>
      <c r="U38" s="159">
        <v>0.60899999999999999</v>
      </c>
      <c r="V38" s="159">
        <f>ROUND(E38*U38,2)</f>
        <v>8.2100000000000009</v>
      </c>
      <c r="W38" s="159"/>
      <c r="X38" s="159" t="s">
        <v>618</v>
      </c>
      <c r="Y38" s="159" t="s">
        <v>381</v>
      </c>
      <c r="Z38" s="178">
        <v>0</v>
      </c>
      <c r="AA38" s="178">
        <f>G38*Z38</f>
        <v>0</v>
      </c>
      <c r="AB38" s="178">
        <f>G38-AA38</f>
        <v>0</v>
      </c>
      <c r="AC38" s="148"/>
      <c r="AD38" s="148"/>
      <c r="AE38" s="148"/>
      <c r="AF38" s="148"/>
      <c r="AG38" s="148" t="s">
        <v>619</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2.5" outlineLevel="2" x14ac:dyDescent="0.2">
      <c r="A39" s="155"/>
      <c r="B39" s="156"/>
      <c r="C39" s="306" t="s">
        <v>2891</v>
      </c>
      <c r="D39" s="307"/>
      <c r="E39" s="307"/>
      <c r="F39" s="307"/>
      <c r="G39" s="307"/>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433</v>
      </c>
      <c r="AH39" s="148"/>
      <c r="AI39" s="148"/>
      <c r="AJ39" s="148"/>
      <c r="AK39" s="148"/>
      <c r="AL39" s="148"/>
      <c r="AM39" s="148"/>
      <c r="AN39" s="148"/>
      <c r="AO39" s="148"/>
      <c r="AP39" s="148"/>
      <c r="AQ39" s="148"/>
      <c r="AR39" s="148"/>
      <c r="AS39" s="148"/>
      <c r="AT39" s="148"/>
      <c r="AU39" s="148"/>
      <c r="AV39" s="148"/>
      <c r="AW39" s="148"/>
      <c r="AX39" s="148"/>
      <c r="AY39" s="148"/>
      <c r="AZ39" s="148"/>
      <c r="BA39" s="179" t="str">
        <f>C39</f>
        <v>na novostavbách a změnách objektů pro oplocení (815 2 JKSo), objekty zvláštní pro chov živočichů (815 3 JKSO), objekty pozemní různé (815 9 JKSO) se svislou nosnou konstrukcí monolitickou betonovou tyčovou nebo plošnou ( KMCH 2 a 3 - JKSO šesté místo)</v>
      </c>
      <c r="BB39" s="148"/>
      <c r="BC39" s="148"/>
      <c r="BD39" s="148"/>
      <c r="BE39" s="148"/>
      <c r="BF39" s="148"/>
      <c r="BG39" s="148"/>
      <c r="BH39" s="148"/>
    </row>
    <row r="40" spans="1:60" outlineLevel="2" x14ac:dyDescent="0.2">
      <c r="A40" s="155"/>
      <c r="B40" s="156"/>
      <c r="C40" s="194" t="s">
        <v>621</v>
      </c>
      <c r="D40" s="185"/>
      <c r="E40" s="186"/>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435</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4" t="s">
        <v>2892</v>
      </c>
      <c r="D41" s="185"/>
      <c r="E41" s="186"/>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435</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
      <c r="A42" s="155"/>
      <c r="B42" s="156"/>
      <c r="C42" s="194" t="s">
        <v>2893</v>
      </c>
      <c r="D42" s="185"/>
      <c r="E42" s="186">
        <v>13.485099999999999</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435</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x14ac:dyDescent="0.2">
      <c r="A43" s="162" t="s">
        <v>373</v>
      </c>
      <c r="B43" s="163" t="s">
        <v>289</v>
      </c>
      <c r="C43" s="180" t="s">
        <v>290</v>
      </c>
      <c r="D43" s="164"/>
      <c r="E43" s="165"/>
      <c r="F43" s="166"/>
      <c r="G43" s="166">
        <f>SUMIF(AG44:AG48,"&lt;&gt;NOR",G44:G48)</f>
        <v>0</v>
      </c>
      <c r="H43" s="166"/>
      <c r="I43" s="166">
        <f>SUM(I44:I48)</f>
        <v>0</v>
      </c>
      <c r="J43" s="166"/>
      <c r="K43" s="166">
        <f>SUM(K44:K48)</f>
        <v>0</v>
      </c>
      <c r="L43" s="166"/>
      <c r="M43" s="166">
        <f>SUM(M44:M48)</f>
        <v>0</v>
      </c>
      <c r="N43" s="165"/>
      <c r="O43" s="165">
        <f>SUM(O44:O48)</f>
        <v>0.04</v>
      </c>
      <c r="P43" s="165"/>
      <c r="Q43" s="165">
        <f>SUM(Q44:Q48)</f>
        <v>0</v>
      </c>
      <c r="R43" s="166"/>
      <c r="S43" s="166"/>
      <c r="T43" s="167"/>
      <c r="U43" s="161"/>
      <c r="V43" s="161">
        <f>SUM(V44:V48)</f>
        <v>6.16</v>
      </c>
      <c r="W43" s="161"/>
      <c r="X43" s="161"/>
      <c r="Y43" s="161"/>
      <c r="Z43" s="166"/>
      <c r="AA43" s="166"/>
      <c r="AB43" s="167"/>
      <c r="AG43" t="s">
        <v>374</v>
      </c>
    </row>
    <row r="44" spans="1:60" outlineLevel="1" x14ac:dyDescent="0.2">
      <c r="A44" s="172">
        <v>11</v>
      </c>
      <c r="B44" s="173" t="s">
        <v>2894</v>
      </c>
      <c r="C44" s="181" t="s">
        <v>2895</v>
      </c>
      <c r="D44" s="174" t="s">
        <v>492</v>
      </c>
      <c r="E44" s="175">
        <v>16</v>
      </c>
      <c r="F44" s="176"/>
      <c r="G44" s="177">
        <f>ROUND(E44*F44,2)</f>
        <v>0</v>
      </c>
      <c r="H44" s="176"/>
      <c r="I44" s="177">
        <f>ROUND(E44*H44,2)</f>
        <v>0</v>
      </c>
      <c r="J44" s="176"/>
      <c r="K44" s="177">
        <f>ROUND(E44*J44,2)</f>
        <v>0</v>
      </c>
      <c r="L44" s="177">
        <v>21</v>
      </c>
      <c r="M44" s="177">
        <f>G44*(1+L44/100)</f>
        <v>0</v>
      </c>
      <c r="N44" s="175">
        <v>2.63E-3</v>
      </c>
      <c r="O44" s="175">
        <f>ROUND(E44*N44,2)</f>
        <v>0.04</v>
      </c>
      <c r="P44" s="175">
        <v>0</v>
      </c>
      <c r="Q44" s="175">
        <f>ROUND(E44*P44,2)</f>
        <v>0</v>
      </c>
      <c r="R44" s="177" t="s">
        <v>2037</v>
      </c>
      <c r="S44" s="177" t="s">
        <v>378</v>
      </c>
      <c r="T44" s="178" t="s">
        <v>378</v>
      </c>
      <c r="U44" s="159">
        <v>0.38500000000000001</v>
      </c>
      <c r="V44" s="159">
        <f>ROUND(E44*U44,2)</f>
        <v>6.16</v>
      </c>
      <c r="W44" s="159"/>
      <c r="X44" s="159" t="s">
        <v>429</v>
      </c>
      <c r="Y44" s="159" t="s">
        <v>381</v>
      </c>
      <c r="Z44" s="178">
        <v>0</v>
      </c>
      <c r="AA44" s="178">
        <f>G44*Z44</f>
        <v>0</v>
      </c>
      <c r="AB44" s="178">
        <f>G44-AA44</f>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95" t="s">
        <v>2896</v>
      </c>
      <c r="D45" s="296"/>
      <c r="E45" s="296"/>
      <c r="F45" s="296"/>
      <c r="G45" s="296"/>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383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4" t="s">
        <v>2879</v>
      </c>
      <c r="D46" s="185"/>
      <c r="E46" s="186">
        <v>16</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435</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55">
        <v>12</v>
      </c>
      <c r="B47" s="156" t="s">
        <v>2897</v>
      </c>
      <c r="C47" s="197" t="s">
        <v>2898</v>
      </c>
      <c r="D47" s="157" t="s">
        <v>0</v>
      </c>
      <c r="E47" s="196"/>
      <c r="F47" s="160"/>
      <c r="G47" s="159">
        <f>ROUND(E47*F47,2)</f>
        <v>0</v>
      </c>
      <c r="H47" s="160"/>
      <c r="I47" s="159">
        <f>ROUND(E47*H47,2)</f>
        <v>0</v>
      </c>
      <c r="J47" s="160"/>
      <c r="K47" s="159">
        <f>ROUND(E47*J47,2)</f>
        <v>0</v>
      </c>
      <c r="L47" s="159">
        <v>21</v>
      </c>
      <c r="M47" s="159">
        <f>G47*(1+L47/100)</f>
        <v>0</v>
      </c>
      <c r="N47" s="158">
        <v>0</v>
      </c>
      <c r="O47" s="158">
        <f>ROUND(E47*N47,2)</f>
        <v>0</v>
      </c>
      <c r="P47" s="158">
        <v>0</v>
      </c>
      <c r="Q47" s="158">
        <f>ROUND(E47*P47,2)</f>
        <v>0</v>
      </c>
      <c r="R47" s="159" t="s">
        <v>2037</v>
      </c>
      <c r="S47" s="159" t="s">
        <v>378</v>
      </c>
      <c r="T47" s="159" t="s">
        <v>378</v>
      </c>
      <c r="U47" s="159">
        <v>0</v>
      </c>
      <c r="V47" s="159">
        <f>ROUND(E47*U47,2)</f>
        <v>0</v>
      </c>
      <c r="W47" s="159"/>
      <c r="X47" s="159" t="s">
        <v>618</v>
      </c>
      <c r="Y47" s="159" t="s">
        <v>381</v>
      </c>
      <c r="Z47" s="178">
        <v>0</v>
      </c>
      <c r="AA47" s="178">
        <f>G47*Z47</f>
        <v>0</v>
      </c>
      <c r="AB47" s="178">
        <f>G47-AA47</f>
        <v>0</v>
      </c>
      <c r="AC47" s="148"/>
      <c r="AD47" s="148"/>
      <c r="AE47" s="148"/>
      <c r="AF47" s="148"/>
      <c r="AG47" s="148" t="s">
        <v>619</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
      <c r="A48" s="155"/>
      <c r="B48" s="156"/>
      <c r="C48" s="308" t="s">
        <v>2119</v>
      </c>
      <c r="D48" s="309"/>
      <c r="E48" s="309"/>
      <c r="F48" s="309"/>
      <c r="G48" s="309"/>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433</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x14ac:dyDescent="0.2">
      <c r="A49" s="162" t="s">
        <v>373</v>
      </c>
      <c r="B49" s="163" t="s">
        <v>317</v>
      </c>
      <c r="C49" s="180" t="s">
        <v>318</v>
      </c>
      <c r="D49" s="164"/>
      <c r="E49" s="165"/>
      <c r="F49" s="166"/>
      <c r="G49" s="166">
        <f>SUMIF(AG50:AG56,"&lt;&gt;NOR",G50:G56)</f>
        <v>0</v>
      </c>
      <c r="H49" s="166"/>
      <c r="I49" s="166">
        <f>SUM(I50:I56)</f>
        <v>0</v>
      </c>
      <c r="J49" s="166"/>
      <c r="K49" s="166">
        <f>SUM(K50:K56)</f>
        <v>0</v>
      </c>
      <c r="L49" s="166"/>
      <c r="M49" s="166">
        <f>SUM(M50:M56)</f>
        <v>0</v>
      </c>
      <c r="N49" s="165"/>
      <c r="O49" s="165">
        <f>SUM(O50:O56)</f>
        <v>1.5499999999999998</v>
      </c>
      <c r="P49" s="165"/>
      <c r="Q49" s="165">
        <f>SUM(Q50:Q56)</f>
        <v>0</v>
      </c>
      <c r="R49" s="166"/>
      <c r="S49" s="166"/>
      <c r="T49" s="167"/>
      <c r="U49" s="161"/>
      <c r="V49" s="161">
        <f>SUM(V50:V56)</f>
        <v>17.600000000000001</v>
      </c>
      <c r="W49" s="161"/>
      <c r="X49" s="161"/>
      <c r="Y49" s="161"/>
      <c r="Z49" s="166"/>
      <c r="AA49" s="166"/>
      <c r="AB49" s="167"/>
      <c r="AG49" t="s">
        <v>374</v>
      </c>
    </row>
    <row r="50" spans="1:60" ht="33.75" outlineLevel="1" x14ac:dyDescent="0.2">
      <c r="A50" s="172">
        <v>13</v>
      </c>
      <c r="B50" s="173" t="s">
        <v>2899</v>
      </c>
      <c r="C50" s="181" t="s">
        <v>2900</v>
      </c>
      <c r="D50" s="174" t="s">
        <v>492</v>
      </c>
      <c r="E50" s="175">
        <v>16</v>
      </c>
      <c r="F50" s="176"/>
      <c r="G50" s="177">
        <f>ROUND(E50*F50,2)</f>
        <v>0</v>
      </c>
      <c r="H50" s="176"/>
      <c r="I50" s="177">
        <f>ROUND(E50*H50,2)</f>
        <v>0</v>
      </c>
      <c r="J50" s="176"/>
      <c r="K50" s="177">
        <f>ROUND(E50*J50,2)</f>
        <v>0</v>
      </c>
      <c r="L50" s="177">
        <v>21</v>
      </c>
      <c r="M50" s="177">
        <f>G50*(1+L50/100)</f>
        <v>0</v>
      </c>
      <c r="N50" s="175">
        <v>7.4799999999999997E-3</v>
      </c>
      <c r="O50" s="175">
        <f>ROUND(E50*N50,2)</f>
        <v>0.12</v>
      </c>
      <c r="P50" s="175">
        <v>0</v>
      </c>
      <c r="Q50" s="175">
        <f>ROUND(E50*P50,2)</f>
        <v>0</v>
      </c>
      <c r="R50" s="177" t="s">
        <v>2901</v>
      </c>
      <c r="S50" s="177" t="s">
        <v>378</v>
      </c>
      <c r="T50" s="178" t="s">
        <v>378</v>
      </c>
      <c r="U50" s="159">
        <v>1.1000000000000001</v>
      </c>
      <c r="V50" s="159">
        <f>ROUND(E50*U50,2)</f>
        <v>17.600000000000001</v>
      </c>
      <c r="W50" s="159"/>
      <c r="X50" s="159" t="s">
        <v>429</v>
      </c>
      <c r="Y50" s="159" t="s">
        <v>381</v>
      </c>
      <c r="Z50" s="178">
        <v>0</v>
      </c>
      <c r="AA50" s="178">
        <f>G50*Z50</f>
        <v>0</v>
      </c>
      <c r="AB50" s="178">
        <f>G50-AA50</f>
        <v>0</v>
      </c>
      <c r="AC50" s="148"/>
      <c r="AD50" s="148"/>
      <c r="AE50" s="148"/>
      <c r="AF50" s="148"/>
      <c r="AG50" s="148" t="s">
        <v>431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
      <c r="A51" s="155"/>
      <c r="B51" s="156"/>
      <c r="C51" s="306" t="s">
        <v>2902</v>
      </c>
      <c r="D51" s="307"/>
      <c r="E51" s="307"/>
      <c r="F51" s="307"/>
      <c r="G51" s="307"/>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433</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
      <c r="A52" s="155"/>
      <c r="B52" s="156"/>
      <c r="C52" s="194" t="s">
        <v>2879</v>
      </c>
      <c r="D52" s="185"/>
      <c r="E52" s="186">
        <v>16</v>
      </c>
      <c r="F52" s="159"/>
      <c r="G52" s="159"/>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435</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72">
        <v>14</v>
      </c>
      <c r="B53" s="173" t="s">
        <v>2903</v>
      </c>
      <c r="C53" s="181" t="s">
        <v>2904</v>
      </c>
      <c r="D53" s="174" t="s">
        <v>492</v>
      </c>
      <c r="E53" s="175">
        <v>17.600000000000001</v>
      </c>
      <c r="F53" s="176"/>
      <c r="G53" s="177">
        <f>ROUND(E53*F53,2)</f>
        <v>0</v>
      </c>
      <c r="H53" s="176"/>
      <c r="I53" s="177">
        <f>ROUND(E53*H53,2)</f>
        <v>0</v>
      </c>
      <c r="J53" s="176"/>
      <c r="K53" s="177">
        <f>ROUND(E53*J53,2)</f>
        <v>0</v>
      </c>
      <c r="L53" s="177">
        <v>21</v>
      </c>
      <c r="M53" s="177">
        <f>G53*(1+L53/100)</f>
        <v>0</v>
      </c>
      <c r="N53" s="175">
        <v>8.1000000000000003E-2</v>
      </c>
      <c r="O53" s="175">
        <f>ROUND(E53*N53,2)</f>
        <v>1.43</v>
      </c>
      <c r="P53" s="175">
        <v>0</v>
      </c>
      <c r="Q53" s="175">
        <f>ROUND(E53*P53,2)</f>
        <v>0</v>
      </c>
      <c r="R53" s="177"/>
      <c r="S53" s="177" t="s">
        <v>394</v>
      </c>
      <c r="T53" s="178" t="s">
        <v>378</v>
      </c>
      <c r="U53" s="159">
        <v>0</v>
      </c>
      <c r="V53" s="159">
        <f>ROUND(E53*U53,2)</f>
        <v>0</v>
      </c>
      <c r="W53" s="159"/>
      <c r="X53" s="159" t="s">
        <v>614</v>
      </c>
      <c r="Y53" s="159" t="s">
        <v>381</v>
      </c>
      <c r="Z53" s="178">
        <v>0</v>
      </c>
      <c r="AA53" s="178">
        <f>G53*Z53</f>
        <v>0</v>
      </c>
      <c r="AB53" s="178">
        <f>G53-AA53</f>
        <v>0</v>
      </c>
      <c r="AC53" s="148"/>
      <c r="AD53" s="148"/>
      <c r="AE53" s="148"/>
      <c r="AF53" s="148"/>
      <c r="AG53" s="148" t="s">
        <v>615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194" t="s">
        <v>2905</v>
      </c>
      <c r="D54" s="185"/>
      <c r="E54" s="186">
        <v>17.600000000000001</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435</v>
      </c>
      <c r="AH54" s="148">
        <v>5</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55">
        <v>15</v>
      </c>
      <c r="B55" s="156" t="s">
        <v>2906</v>
      </c>
      <c r="C55" s="197" t="s">
        <v>2907</v>
      </c>
      <c r="D55" s="157" t="s">
        <v>0</v>
      </c>
      <c r="E55" s="196"/>
      <c r="F55" s="160"/>
      <c r="G55" s="159">
        <f>ROUND(E55*F55,2)</f>
        <v>0</v>
      </c>
      <c r="H55" s="160"/>
      <c r="I55" s="159">
        <f>ROUND(E55*H55,2)</f>
        <v>0</v>
      </c>
      <c r="J55" s="160"/>
      <c r="K55" s="159">
        <f>ROUND(E55*J55,2)</f>
        <v>0</v>
      </c>
      <c r="L55" s="159">
        <v>21</v>
      </c>
      <c r="M55" s="159">
        <f>G55*(1+L55/100)</f>
        <v>0</v>
      </c>
      <c r="N55" s="158">
        <v>0</v>
      </c>
      <c r="O55" s="158">
        <f>ROUND(E55*N55,2)</f>
        <v>0</v>
      </c>
      <c r="P55" s="158">
        <v>0</v>
      </c>
      <c r="Q55" s="158">
        <f>ROUND(E55*P55,2)</f>
        <v>0</v>
      </c>
      <c r="R55" s="159" t="s">
        <v>2901</v>
      </c>
      <c r="S55" s="159" t="s">
        <v>378</v>
      </c>
      <c r="T55" s="159" t="s">
        <v>378</v>
      </c>
      <c r="U55" s="159">
        <v>0</v>
      </c>
      <c r="V55" s="159">
        <f>ROUND(E55*U55,2)</f>
        <v>0</v>
      </c>
      <c r="W55" s="159"/>
      <c r="X55" s="159" t="s">
        <v>618</v>
      </c>
      <c r="Y55" s="159" t="s">
        <v>381</v>
      </c>
      <c r="Z55" s="178">
        <v>0</v>
      </c>
      <c r="AA55" s="178">
        <f>G55*Z55</f>
        <v>0</v>
      </c>
      <c r="AB55" s="178">
        <f>G55-AA55</f>
        <v>0</v>
      </c>
      <c r="AC55" s="148"/>
      <c r="AD55" s="148"/>
      <c r="AE55" s="148"/>
      <c r="AF55" s="148"/>
      <c r="AG55" s="148" t="s">
        <v>619</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308" t="s">
        <v>2194</v>
      </c>
      <c r="D56" s="309"/>
      <c r="E56" s="309"/>
      <c r="F56" s="309"/>
      <c r="G56" s="309"/>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433</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
      <c r="A57" s="3"/>
      <c r="B57" s="4"/>
      <c r="C57" s="182"/>
      <c r="D57" s="6"/>
      <c r="E57" s="3"/>
      <c r="F57" s="3"/>
      <c r="G57" s="3"/>
      <c r="H57" s="3"/>
      <c r="I57" s="3"/>
      <c r="J57" s="3"/>
      <c r="K57" s="3"/>
      <c r="L57" s="3"/>
      <c r="M57" s="3"/>
      <c r="N57" s="3"/>
      <c r="O57" s="3"/>
      <c r="P57" s="3"/>
      <c r="Q57" s="3"/>
      <c r="R57" s="3"/>
      <c r="S57" s="3"/>
      <c r="T57" s="3"/>
      <c r="U57" s="3"/>
      <c r="V57" s="3"/>
      <c r="W57" s="3"/>
      <c r="X57" s="3"/>
      <c r="Y57" s="3"/>
      <c r="AE57">
        <v>15</v>
      </c>
      <c r="AF57">
        <v>21</v>
      </c>
      <c r="AG57" t="s">
        <v>359</v>
      </c>
    </row>
    <row r="58" spans="1:60" x14ac:dyDescent="0.2">
      <c r="A58" s="151"/>
      <c r="B58" s="152" t="s">
        <v>29</v>
      </c>
      <c r="C58" s="183"/>
      <c r="D58" s="153"/>
      <c r="E58" s="154"/>
      <c r="F58" s="154"/>
      <c r="G58" s="171">
        <f>G8+G24+G27+G37+G43+G49</f>
        <v>0</v>
      </c>
      <c r="H58" s="3"/>
      <c r="I58" s="3"/>
      <c r="J58" s="3"/>
      <c r="K58" s="3"/>
      <c r="L58" s="3"/>
      <c r="M58" s="3"/>
      <c r="N58" s="3"/>
      <c r="O58" s="3"/>
      <c r="P58" s="3"/>
      <c r="Q58" s="3"/>
      <c r="R58" s="208"/>
      <c r="S58" s="208"/>
      <c r="T58" s="3"/>
      <c r="U58" s="3"/>
      <c r="V58" s="3"/>
      <c r="W58" s="3"/>
      <c r="X58" s="3"/>
      <c r="Y58" s="3"/>
      <c r="Z58" s="207"/>
      <c r="AA58" s="207">
        <f>SUM(AA9:AA57)</f>
        <v>0</v>
      </c>
      <c r="AB58" s="207">
        <f>SUM(AB9:AB57)</f>
        <v>0</v>
      </c>
      <c r="AE58">
        <f>SUMIF(L7:L56,AE57,G7:G56)</f>
        <v>0</v>
      </c>
      <c r="AF58">
        <f>SUMIF(L7:L56,AF57,G7:G56)</f>
        <v>0</v>
      </c>
      <c r="AG58" t="s">
        <v>421</v>
      </c>
    </row>
    <row r="59" spans="1:60" x14ac:dyDescent="0.2">
      <c r="C59" s="184"/>
      <c r="D59" s="10"/>
      <c r="AG59" t="s">
        <v>423</v>
      </c>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Lg/QeJStVJT58QJ4poFIBK0snjp03ZFGW6M2gDpk7GEQpn1XQEzCsqvM30SjTIKvTWlzMxyC1cdGSxmWTi7Bug==" saltValue="Bovw56UGlKJSfPc0MCB6Fw==" spinCount="100000" sheet="1" formatRows="0"/>
  <mergeCells count="15">
    <mergeCell ref="C48:G48"/>
    <mergeCell ref="C51:G51"/>
    <mergeCell ref="C56:G56"/>
    <mergeCell ref="C22:G22"/>
    <mergeCell ref="C29:G29"/>
    <mergeCell ref="C32:G32"/>
    <mergeCell ref="C35:G35"/>
    <mergeCell ref="C39:G39"/>
    <mergeCell ref="C45:G45"/>
    <mergeCell ref="C13:G13"/>
    <mergeCell ref="A1:G1"/>
    <mergeCell ref="C2:G2"/>
    <mergeCell ref="C3:G3"/>
    <mergeCell ref="C4:G4"/>
    <mergeCell ref="C10:G10"/>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5E7D3-86C6-45D9-B340-E7E9354FC780}">
  <sheetPr>
    <outlinePr summaryBelow="0"/>
    <pageSetUpPr fitToPage="1"/>
  </sheetPr>
  <dimension ref="A1:BH5000"/>
  <sheetViews>
    <sheetView workbookViewId="0">
      <pane ySplit="7" topLeftCell="A8" activePane="bottomLeft" state="frozen"/>
      <selection activeCell="C25" sqref="C25"/>
      <selection pane="bottomLeft" activeCell="BA59" sqref="BA59"/>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140625" customWidth="1"/>
    <col min="28" max="28" width="14" customWidth="1"/>
    <col min="29" max="29" width="0" hidden="1" customWidth="1"/>
    <col min="31" max="41" width="0" hidden="1" customWidth="1"/>
    <col min="53" max="53" width="98.7109375"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102</v>
      </c>
      <c r="C3" s="298" t="s">
        <v>103</v>
      </c>
      <c r="D3" s="299"/>
      <c r="E3" s="299"/>
      <c r="F3" s="299"/>
      <c r="G3" s="300"/>
      <c r="AC3" s="121" t="s">
        <v>346</v>
      </c>
      <c r="AG3" t="s">
        <v>349</v>
      </c>
    </row>
    <row r="4" spans="1:60" ht="25.15" customHeight="1" x14ac:dyDescent="0.2">
      <c r="A4" s="141" t="s">
        <v>9</v>
      </c>
      <c r="B4" s="142" t="s">
        <v>106</v>
      </c>
      <c r="C4" s="301" t="s">
        <v>107</v>
      </c>
      <c r="D4" s="302"/>
      <c r="E4" s="302"/>
      <c r="F4" s="302"/>
      <c r="G4" s="303"/>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SUMIF(AG9:AG28,"&lt;&gt;NOR",G9:G28)</f>
        <v>0</v>
      </c>
      <c r="H8" s="166"/>
      <c r="I8" s="166">
        <f>SUM(I9:I28)</f>
        <v>0</v>
      </c>
      <c r="J8" s="166"/>
      <c r="K8" s="166">
        <f>SUM(K9:K28)</f>
        <v>0</v>
      </c>
      <c r="L8" s="166"/>
      <c r="M8" s="166">
        <f>SUM(M9:M28)</f>
        <v>0</v>
      </c>
      <c r="N8" s="165"/>
      <c r="O8" s="165">
        <f>SUM(O9:O28)</f>
        <v>0</v>
      </c>
      <c r="P8" s="165"/>
      <c r="Q8" s="165">
        <f>SUM(Q9:Q28)</f>
        <v>0</v>
      </c>
      <c r="R8" s="166"/>
      <c r="S8" s="166"/>
      <c r="T8" s="167"/>
      <c r="U8" s="161"/>
      <c r="V8" s="161">
        <f>SUM(V9:V28)</f>
        <v>35.739999999999995</v>
      </c>
      <c r="W8" s="161"/>
      <c r="X8" s="161"/>
      <c r="Y8" s="161"/>
      <c r="Z8" s="166"/>
      <c r="AA8" s="166"/>
      <c r="AB8" s="167"/>
      <c r="AG8" t="s">
        <v>374</v>
      </c>
    </row>
    <row r="9" spans="1:60" outlineLevel="1" x14ac:dyDescent="0.2">
      <c r="A9" s="172">
        <v>1</v>
      </c>
      <c r="B9" s="173" t="s">
        <v>627</v>
      </c>
      <c r="C9" s="181" t="s">
        <v>628</v>
      </c>
      <c r="D9" s="174" t="s">
        <v>442</v>
      </c>
      <c r="E9" s="175">
        <v>60</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0.12</v>
      </c>
      <c r="V9" s="159">
        <f>ROUND(E9*U9,2)</f>
        <v>7.2</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6" t="s">
        <v>454</v>
      </c>
      <c r="D10" s="307"/>
      <c r="E10" s="307"/>
      <c r="F10" s="307"/>
      <c r="G10" s="30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8"/>
      <c r="BC10" s="148"/>
      <c r="BD10" s="148"/>
      <c r="BE10" s="148"/>
      <c r="BF10" s="148"/>
      <c r="BG10" s="148"/>
      <c r="BH10" s="148"/>
    </row>
    <row r="11" spans="1:60" outlineLevel="2" x14ac:dyDescent="0.2">
      <c r="A11" s="155"/>
      <c r="B11" s="156"/>
      <c r="C11" s="194" t="s">
        <v>2908</v>
      </c>
      <c r="D11" s="185"/>
      <c r="E11" s="186">
        <v>60</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639</v>
      </c>
      <c r="C12" s="181" t="s">
        <v>640</v>
      </c>
      <c r="D12" s="174" t="s">
        <v>442</v>
      </c>
      <c r="E12" s="175">
        <v>30</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0.20200000000000001</v>
      </c>
      <c r="V12" s="159">
        <f>ROUND(E12*U12,2)</f>
        <v>6.06</v>
      </c>
      <c r="W12" s="159"/>
      <c r="X12" s="159" t="s">
        <v>429</v>
      </c>
      <c r="Y12" s="159" t="s">
        <v>381</v>
      </c>
      <c r="Z12" s="178">
        <v>0</v>
      </c>
      <c r="AA12" s="178">
        <f>G12*Z12</f>
        <v>0</v>
      </c>
      <c r="AB12" s="178">
        <f>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
      <c r="A13" s="155"/>
      <c r="B13" s="156"/>
      <c r="C13" s="306" t="s">
        <v>641</v>
      </c>
      <c r="D13" s="307"/>
      <c r="E13" s="307"/>
      <c r="F13" s="307"/>
      <c r="G13" s="307"/>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304" t="s">
        <v>642</v>
      </c>
      <c r="D14" s="305"/>
      <c r="E14" s="305"/>
      <c r="F14" s="305"/>
      <c r="G14" s="305"/>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383</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1" x14ac:dyDescent="0.2">
      <c r="A15" s="172">
        <v>3</v>
      </c>
      <c r="B15" s="173" t="s">
        <v>635</v>
      </c>
      <c r="C15" s="181" t="s">
        <v>636</v>
      </c>
      <c r="D15" s="174" t="s">
        <v>442</v>
      </c>
      <c r="E15" s="175">
        <v>30</v>
      </c>
      <c r="F15" s="176"/>
      <c r="G15" s="177">
        <f>ROUND(E15*F15,2)</f>
        <v>0</v>
      </c>
      <c r="H15" s="176"/>
      <c r="I15" s="177">
        <f>ROUND(E15*H15,2)</f>
        <v>0</v>
      </c>
      <c r="J15" s="176"/>
      <c r="K15" s="177">
        <f>ROUND(E15*J15,2)</f>
        <v>0</v>
      </c>
      <c r="L15" s="177">
        <v>21</v>
      </c>
      <c r="M15" s="177">
        <f>G15*(1+L15/100)</f>
        <v>0</v>
      </c>
      <c r="N15" s="175">
        <v>0</v>
      </c>
      <c r="O15" s="175">
        <f>ROUND(E15*N15,2)</f>
        <v>0</v>
      </c>
      <c r="P15" s="175">
        <v>0</v>
      </c>
      <c r="Q15" s="175">
        <f>ROUND(E15*P15,2)</f>
        <v>0</v>
      </c>
      <c r="R15" s="177" t="s">
        <v>428</v>
      </c>
      <c r="S15" s="177" t="s">
        <v>378</v>
      </c>
      <c r="T15" s="178" t="s">
        <v>378</v>
      </c>
      <c r="U15" s="159">
        <v>0.65200000000000002</v>
      </c>
      <c r="V15" s="159">
        <f>ROUND(E15*U15,2)</f>
        <v>19.559999999999999</v>
      </c>
      <c r="W15" s="159"/>
      <c r="X15" s="159" t="s">
        <v>429</v>
      </c>
      <c r="Y15" s="159" t="s">
        <v>381</v>
      </c>
      <c r="Z15" s="178">
        <v>0</v>
      </c>
      <c r="AA15" s="178">
        <f>G15*Z15</f>
        <v>0</v>
      </c>
      <c r="AB15" s="178">
        <f>G15-AA15</f>
        <v>0</v>
      </c>
      <c r="AC15" s="148"/>
      <c r="AD15" s="148"/>
      <c r="AE15" s="148"/>
      <c r="AF15" s="148"/>
      <c r="AG15" s="148" t="s">
        <v>431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
      <c r="A16" s="155"/>
      <c r="B16" s="156"/>
      <c r="C16" s="194" t="s">
        <v>2909</v>
      </c>
      <c r="D16" s="185"/>
      <c r="E16" s="186">
        <v>60</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435</v>
      </c>
      <c r="AH16" s="148">
        <v>5</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4" t="s">
        <v>2910</v>
      </c>
      <c r="D17" s="185"/>
      <c r="E17" s="186">
        <v>-30</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435</v>
      </c>
      <c r="AH17" s="148">
        <v>5</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2.5" outlineLevel="1" x14ac:dyDescent="0.2">
      <c r="A18" s="172">
        <v>4</v>
      </c>
      <c r="B18" s="173" t="s">
        <v>445</v>
      </c>
      <c r="C18" s="181" t="s">
        <v>446</v>
      </c>
      <c r="D18" s="174" t="s">
        <v>442</v>
      </c>
      <c r="E18" s="175">
        <v>30</v>
      </c>
      <c r="F18" s="176"/>
      <c r="G18" s="177">
        <f>ROUND(E18*F18,2)</f>
        <v>0</v>
      </c>
      <c r="H18" s="176"/>
      <c r="I18" s="177">
        <f>ROUND(E18*H18,2)</f>
        <v>0</v>
      </c>
      <c r="J18" s="176"/>
      <c r="K18" s="177">
        <f>ROUND(E18*J18,2)</f>
        <v>0</v>
      </c>
      <c r="L18" s="177">
        <v>21</v>
      </c>
      <c r="M18" s="177">
        <f>G18*(1+L18/100)</f>
        <v>0</v>
      </c>
      <c r="N18" s="175">
        <v>0</v>
      </c>
      <c r="O18" s="175">
        <f>ROUND(E18*N18,2)</f>
        <v>0</v>
      </c>
      <c r="P18" s="175">
        <v>0</v>
      </c>
      <c r="Q18" s="175">
        <f>ROUND(E18*P18,2)</f>
        <v>0</v>
      </c>
      <c r="R18" s="177" t="s">
        <v>428</v>
      </c>
      <c r="S18" s="177" t="s">
        <v>378</v>
      </c>
      <c r="T18" s="178" t="s">
        <v>378</v>
      </c>
      <c r="U18" s="159">
        <v>1.0999999999999999E-2</v>
      </c>
      <c r="V18" s="159">
        <f>ROUND(E18*U18,2)</f>
        <v>0.33</v>
      </c>
      <c r="W18" s="159"/>
      <c r="X18" s="159" t="s">
        <v>429</v>
      </c>
      <c r="Y18" s="159" t="s">
        <v>475</v>
      </c>
      <c r="Z18" s="178">
        <v>0</v>
      </c>
      <c r="AA18" s="178">
        <f>G18*Z18</f>
        <v>0</v>
      </c>
      <c r="AB18" s="178">
        <f>G18-AA18</f>
        <v>0</v>
      </c>
      <c r="AC18" s="148"/>
      <c r="AD18" s="148"/>
      <c r="AE18" s="148"/>
      <c r="AF18" s="148"/>
      <c r="AG18" s="148" t="s">
        <v>431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306" t="s">
        <v>447</v>
      </c>
      <c r="D19" s="307"/>
      <c r="E19" s="307"/>
      <c r="F19" s="307"/>
      <c r="G19" s="307"/>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433</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194" t="s">
        <v>2911</v>
      </c>
      <c r="D20" s="185"/>
      <c r="E20" s="186">
        <v>30</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435</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72">
        <v>5</v>
      </c>
      <c r="B21" s="173" t="s">
        <v>486</v>
      </c>
      <c r="C21" s="181" t="s">
        <v>487</v>
      </c>
      <c r="D21" s="174" t="s">
        <v>442</v>
      </c>
      <c r="E21" s="175">
        <v>30</v>
      </c>
      <c r="F21" s="176"/>
      <c r="G21" s="177">
        <f>ROUND(E21*F21,2)</f>
        <v>0</v>
      </c>
      <c r="H21" s="176"/>
      <c r="I21" s="177">
        <f>ROUND(E21*H21,2)</f>
        <v>0</v>
      </c>
      <c r="J21" s="176"/>
      <c r="K21" s="177">
        <f>ROUND(E21*J21,2)</f>
        <v>0</v>
      </c>
      <c r="L21" s="177">
        <v>21</v>
      </c>
      <c r="M21" s="177">
        <f>G21*(1+L21/100)</f>
        <v>0</v>
      </c>
      <c r="N21" s="175">
        <v>0</v>
      </c>
      <c r="O21" s="175">
        <f>ROUND(E21*N21,2)</f>
        <v>0</v>
      </c>
      <c r="P21" s="175">
        <v>0</v>
      </c>
      <c r="Q21" s="175">
        <f>ROUND(E21*P21,2)</f>
        <v>0</v>
      </c>
      <c r="R21" s="177" t="s">
        <v>428</v>
      </c>
      <c r="S21" s="177" t="s">
        <v>378</v>
      </c>
      <c r="T21" s="178" t="s">
        <v>378</v>
      </c>
      <c r="U21" s="159">
        <v>0</v>
      </c>
      <c r="V21" s="159">
        <f>ROUND(E21*U21,2)</f>
        <v>0</v>
      </c>
      <c r="W21" s="159"/>
      <c r="X21" s="159" t="s">
        <v>429</v>
      </c>
      <c r="Y21" s="159" t="s">
        <v>475</v>
      </c>
      <c r="Z21" s="178">
        <v>0</v>
      </c>
      <c r="AA21" s="178">
        <f>G21*Z21</f>
        <v>0</v>
      </c>
      <c r="AB21" s="178">
        <f>G21-AA21</f>
        <v>0</v>
      </c>
      <c r="AC21" s="148"/>
      <c r="AD21" s="148"/>
      <c r="AE21" s="148"/>
      <c r="AF21" s="148"/>
      <c r="AG21" s="148" t="s">
        <v>431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hidden="1" outlineLevel="2" x14ac:dyDescent="0.2">
      <c r="A22" s="155"/>
      <c r="B22" s="156"/>
      <c r="C22" s="194"/>
      <c r="D22" s="185"/>
      <c r="E22" s="186"/>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435</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
      <c r="A23" s="155"/>
      <c r="B23" s="156"/>
      <c r="C23" s="194" t="s">
        <v>2962</v>
      </c>
      <c r="D23" s="185"/>
      <c r="E23" s="186">
        <v>30</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435</v>
      </c>
      <c r="AH23" s="148">
        <v>5</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idden="1" outlineLevel="1" collapsed="1" x14ac:dyDescent="0.2">
      <c r="A24" s="172"/>
      <c r="B24" s="173"/>
      <c r="C24" s="181"/>
      <c r="D24" s="174"/>
      <c r="E24" s="175"/>
      <c r="F24" s="176"/>
      <c r="G24" s="177"/>
      <c r="H24" s="176"/>
      <c r="I24" s="177"/>
      <c r="J24" s="176"/>
      <c r="K24" s="177"/>
      <c r="L24" s="177"/>
      <c r="M24" s="177"/>
      <c r="N24" s="175"/>
      <c r="O24" s="175"/>
      <c r="P24" s="175"/>
      <c r="Q24" s="175"/>
      <c r="R24" s="177"/>
      <c r="S24" s="177"/>
      <c r="T24" s="178"/>
      <c r="U24" s="159"/>
      <c r="V24" s="159"/>
      <c r="W24" s="159"/>
      <c r="X24" s="159"/>
      <c r="Y24" s="159"/>
      <c r="Z24" s="178"/>
      <c r="AA24" s="178"/>
      <c r="AB24" s="178"/>
      <c r="AC24" s="148"/>
      <c r="AD24" s="148"/>
      <c r="AE24" s="148"/>
      <c r="AF24" s="148"/>
      <c r="AG24" s="148" t="s">
        <v>431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idden="1" outlineLevel="2" x14ac:dyDescent="0.2">
      <c r="A25" s="155"/>
      <c r="B25" s="156"/>
      <c r="C25" s="194"/>
      <c r="D25" s="185"/>
      <c r="E25" s="186"/>
      <c r="F25" s="159"/>
      <c r="G25" s="159"/>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435</v>
      </c>
      <c r="AH25" s="148">
        <v>0</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idden="1" outlineLevel="3" x14ac:dyDescent="0.2">
      <c r="A26" s="155"/>
      <c r="B26" s="156"/>
      <c r="C26" s="194"/>
      <c r="D26" s="185"/>
      <c r="E26" s="186"/>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435</v>
      </c>
      <c r="AH26" s="148">
        <v>5</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72">
        <v>7</v>
      </c>
      <c r="B27" s="173" t="s">
        <v>654</v>
      </c>
      <c r="C27" s="181" t="s">
        <v>655</v>
      </c>
      <c r="D27" s="174" t="s">
        <v>492</v>
      </c>
      <c r="E27" s="175">
        <v>27</v>
      </c>
      <c r="F27" s="176"/>
      <c r="G27" s="177">
        <f>ROUND(E27*F27,2)</f>
        <v>0</v>
      </c>
      <c r="H27" s="176"/>
      <c r="I27" s="177">
        <f>ROUND(E27*H27,2)</f>
        <v>0</v>
      </c>
      <c r="J27" s="176"/>
      <c r="K27" s="177">
        <f>ROUND(E27*J27,2)</f>
        <v>0</v>
      </c>
      <c r="L27" s="177">
        <v>21</v>
      </c>
      <c r="M27" s="177">
        <f>G27*(1+L27/100)</f>
        <v>0</v>
      </c>
      <c r="N27" s="175">
        <v>0</v>
      </c>
      <c r="O27" s="175">
        <f>ROUND(E27*N27,2)</f>
        <v>0</v>
      </c>
      <c r="P27" s="175">
        <v>0</v>
      </c>
      <c r="Q27" s="175">
        <f>ROUND(E27*P27,2)</f>
        <v>0</v>
      </c>
      <c r="R27" s="177" t="s">
        <v>428</v>
      </c>
      <c r="S27" s="177" t="s">
        <v>378</v>
      </c>
      <c r="T27" s="178" t="s">
        <v>378</v>
      </c>
      <c r="U27" s="159">
        <v>9.6000000000000002E-2</v>
      </c>
      <c r="V27" s="159">
        <f>ROUND(E27*U27,2)</f>
        <v>2.59</v>
      </c>
      <c r="W27" s="159"/>
      <c r="X27" s="159" t="s">
        <v>429</v>
      </c>
      <c r="Y27" s="159" t="s">
        <v>381</v>
      </c>
      <c r="Z27" s="178">
        <v>0</v>
      </c>
      <c r="AA27" s="178">
        <f>G27*Z27</f>
        <v>0</v>
      </c>
      <c r="AB27" s="178">
        <f>G27-AA27</f>
        <v>0</v>
      </c>
      <c r="AC27" s="148"/>
      <c r="AD27" s="148"/>
      <c r="AE27" s="148"/>
      <c r="AF27" s="148"/>
      <c r="AG27" s="148" t="s">
        <v>431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306" t="s">
        <v>657</v>
      </c>
      <c r="D28" s="307"/>
      <c r="E28" s="307"/>
      <c r="F28" s="307"/>
      <c r="G28" s="307"/>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433</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x14ac:dyDescent="0.2">
      <c r="A29" s="162" t="s">
        <v>373</v>
      </c>
      <c r="B29" s="163" t="s">
        <v>243</v>
      </c>
      <c r="C29" s="180" t="s">
        <v>244</v>
      </c>
      <c r="D29" s="164"/>
      <c r="E29" s="165"/>
      <c r="F29" s="166"/>
      <c r="G29" s="166">
        <f>SUMIF(AG30:AG37,"&lt;&gt;NOR",G30:G37)</f>
        <v>0</v>
      </c>
      <c r="H29" s="166"/>
      <c r="I29" s="166">
        <f>SUM(I30:I37)</f>
        <v>0</v>
      </c>
      <c r="J29" s="166"/>
      <c r="K29" s="166">
        <f>SUM(K30:K37)</f>
        <v>0</v>
      </c>
      <c r="L29" s="166"/>
      <c r="M29" s="166">
        <f>SUM(M30:M37)</f>
        <v>0</v>
      </c>
      <c r="N29" s="165"/>
      <c r="O29" s="165">
        <f>SUM(O30:O37)</f>
        <v>20.07</v>
      </c>
      <c r="P29" s="165"/>
      <c r="Q29" s="165">
        <f>SUM(Q30:Q37)</f>
        <v>0</v>
      </c>
      <c r="R29" s="166"/>
      <c r="S29" s="166"/>
      <c r="T29" s="167"/>
      <c r="U29" s="161"/>
      <c r="V29" s="161">
        <f>SUM(V30:V37)</f>
        <v>36.36</v>
      </c>
      <c r="W29" s="161"/>
      <c r="X29" s="161"/>
      <c r="Y29" s="161"/>
      <c r="Z29" s="208"/>
      <c r="AA29" s="208"/>
      <c r="AB29" s="207"/>
      <c r="AG29" t="s">
        <v>374</v>
      </c>
    </row>
    <row r="30" spans="1:60" outlineLevel="1" x14ac:dyDescent="0.2">
      <c r="A30" s="172">
        <v>8</v>
      </c>
      <c r="B30" s="173" t="s">
        <v>2912</v>
      </c>
      <c r="C30" s="181" t="s">
        <v>2913</v>
      </c>
      <c r="D30" s="174" t="s">
        <v>442</v>
      </c>
      <c r="E30" s="175">
        <v>7.52</v>
      </c>
      <c r="F30" s="176"/>
      <c r="G30" s="177">
        <f>ROUND(E30*F30,2)</f>
        <v>0</v>
      </c>
      <c r="H30" s="176"/>
      <c r="I30" s="177">
        <f>ROUND(E30*H30,2)</f>
        <v>0</v>
      </c>
      <c r="J30" s="176"/>
      <c r="K30" s="177">
        <f>ROUND(E30*J30,2)</f>
        <v>0</v>
      </c>
      <c r="L30" s="177">
        <v>21</v>
      </c>
      <c r="M30" s="177">
        <f>G30*(1+L30/100)</f>
        <v>0</v>
      </c>
      <c r="N30" s="175">
        <v>2.5276700000000001</v>
      </c>
      <c r="O30" s="175">
        <f>ROUND(E30*N30,2)</f>
        <v>19.010000000000002</v>
      </c>
      <c r="P30" s="175">
        <v>0</v>
      </c>
      <c r="Q30" s="175">
        <f>ROUND(E30*P30,2)</f>
        <v>0</v>
      </c>
      <c r="R30" s="177" t="s">
        <v>724</v>
      </c>
      <c r="S30" s="177" t="s">
        <v>378</v>
      </c>
      <c r="T30" s="178" t="s">
        <v>378</v>
      </c>
      <c r="U30" s="159">
        <v>1.093</v>
      </c>
      <c r="V30" s="159">
        <f>ROUND(E30*U30,2)</f>
        <v>8.2200000000000006</v>
      </c>
      <c r="W30" s="159"/>
      <c r="X30" s="159" t="s">
        <v>429</v>
      </c>
      <c r="Y30" s="159" t="s">
        <v>381</v>
      </c>
      <c r="Z30" s="178">
        <v>0</v>
      </c>
      <c r="AA30" s="178">
        <f>G30*Z30</f>
        <v>0</v>
      </c>
      <c r="AB30" s="178">
        <f>G30-AA30</f>
        <v>0</v>
      </c>
      <c r="AC30" s="148"/>
      <c r="AD30" s="148"/>
      <c r="AE30" s="148"/>
      <c r="AF30" s="148"/>
      <c r="AG30" s="148" t="s">
        <v>431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2.5" outlineLevel="2" x14ac:dyDescent="0.2">
      <c r="A31" s="155"/>
      <c r="B31" s="156"/>
      <c r="C31" s="306" t="s">
        <v>868</v>
      </c>
      <c r="D31" s="307"/>
      <c r="E31" s="307"/>
      <c r="F31" s="307"/>
      <c r="G31" s="307"/>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433</v>
      </c>
      <c r="AH31" s="148"/>
      <c r="AI31" s="148"/>
      <c r="AJ31" s="148"/>
      <c r="AK31" s="148"/>
      <c r="AL31" s="148"/>
      <c r="AM31" s="148"/>
      <c r="AN31" s="148"/>
      <c r="AO31" s="148"/>
      <c r="AP31" s="148"/>
      <c r="AQ31" s="148"/>
      <c r="AR31" s="148"/>
      <c r="AS31" s="148"/>
      <c r="AT31" s="148"/>
      <c r="AU31" s="148"/>
      <c r="AV31" s="148"/>
      <c r="AW31" s="148"/>
      <c r="AX31" s="148"/>
      <c r="AY31" s="148"/>
      <c r="AZ31" s="148"/>
      <c r="BA31" s="179" t="str">
        <f>C31</f>
        <v>nosných, výplňových, obkladových, půdních, štítových, poprsních apod. (bez výztuže), s pomocným lešením o výšce podlahy do 1900 mm a pro zatížení 1,5 kPa,</v>
      </c>
      <c r="BB31" s="148"/>
      <c r="BC31" s="148"/>
      <c r="BD31" s="148"/>
      <c r="BE31" s="148"/>
      <c r="BF31" s="148"/>
      <c r="BG31" s="148"/>
      <c r="BH31" s="148"/>
    </row>
    <row r="32" spans="1:60" outlineLevel="2" x14ac:dyDescent="0.2">
      <c r="A32" s="155"/>
      <c r="B32" s="156"/>
      <c r="C32" s="194" t="s">
        <v>2914</v>
      </c>
      <c r="D32" s="185"/>
      <c r="E32" s="186">
        <v>7.52</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435</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72">
        <v>9</v>
      </c>
      <c r="B33" s="173" t="s">
        <v>2915</v>
      </c>
      <c r="C33" s="181" t="s">
        <v>2916</v>
      </c>
      <c r="D33" s="174" t="s">
        <v>492</v>
      </c>
      <c r="E33" s="175">
        <v>33</v>
      </c>
      <c r="F33" s="176"/>
      <c r="G33" s="177">
        <f>ROUND(E33*F33,2)</f>
        <v>0</v>
      </c>
      <c r="H33" s="176"/>
      <c r="I33" s="177">
        <f>ROUND(E33*H33,2)</f>
        <v>0</v>
      </c>
      <c r="J33" s="176"/>
      <c r="K33" s="177">
        <f>ROUND(E33*J33,2)</f>
        <v>0</v>
      </c>
      <c r="L33" s="177">
        <v>21</v>
      </c>
      <c r="M33" s="177">
        <f>G33*(1+L33/100)</f>
        <v>0</v>
      </c>
      <c r="N33" s="175">
        <v>1.7860000000000001E-2</v>
      </c>
      <c r="O33" s="175">
        <f>ROUND(E33*N33,2)</f>
        <v>0.59</v>
      </c>
      <c r="P33" s="175">
        <v>0</v>
      </c>
      <c r="Q33" s="175">
        <f>ROUND(E33*P33,2)</f>
        <v>0</v>
      </c>
      <c r="R33" s="177" t="s">
        <v>724</v>
      </c>
      <c r="S33" s="177" t="s">
        <v>378</v>
      </c>
      <c r="T33" s="178" t="s">
        <v>378</v>
      </c>
      <c r="U33" s="159">
        <v>0.64500000000000002</v>
      </c>
      <c r="V33" s="159">
        <f>ROUND(E33*U33,2)</f>
        <v>21.29</v>
      </c>
      <c r="W33" s="159"/>
      <c r="X33" s="159" t="s">
        <v>429</v>
      </c>
      <c r="Y33" s="159" t="s">
        <v>381</v>
      </c>
      <c r="Z33" s="178">
        <v>0</v>
      </c>
      <c r="AA33" s="178">
        <f>G33*Z33</f>
        <v>0</v>
      </c>
      <c r="AB33" s="178">
        <f>G33-AA33</f>
        <v>0</v>
      </c>
      <c r="AC33" s="148"/>
      <c r="AD33" s="148"/>
      <c r="AE33" s="148"/>
      <c r="AF33" s="148"/>
      <c r="AG33" s="148" t="s">
        <v>431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2" x14ac:dyDescent="0.2">
      <c r="A34" s="155"/>
      <c r="B34" s="156"/>
      <c r="C34" s="306" t="s">
        <v>888</v>
      </c>
      <c r="D34" s="307"/>
      <c r="E34" s="307"/>
      <c r="F34" s="307"/>
      <c r="G34" s="307"/>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433</v>
      </c>
      <c r="AH34" s="148"/>
      <c r="AI34" s="148"/>
      <c r="AJ34" s="148"/>
      <c r="AK34" s="148"/>
      <c r="AL34" s="148"/>
      <c r="AM34" s="148"/>
      <c r="AN34" s="148"/>
      <c r="AO34" s="148"/>
      <c r="AP34" s="148"/>
      <c r="AQ34" s="148"/>
      <c r="AR34" s="148"/>
      <c r="AS34" s="148"/>
      <c r="AT34" s="148"/>
      <c r="AU34" s="148"/>
      <c r="AV34" s="148"/>
      <c r="AW34" s="148"/>
      <c r="AX34" s="148"/>
      <c r="AY34" s="148"/>
      <c r="AZ34" s="148"/>
      <c r="BA34" s="179" t="str">
        <f>C34</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4" s="148"/>
      <c r="BC34" s="148"/>
      <c r="BD34" s="148"/>
      <c r="BE34" s="148"/>
      <c r="BF34" s="148"/>
      <c r="BG34" s="148"/>
      <c r="BH34" s="148"/>
    </row>
    <row r="35" spans="1:60" outlineLevel="2" x14ac:dyDescent="0.2">
      <c r="A35" s="155"/>
      <c r="B35" s="156"/>
      <c r="C35" s="194" t="s">
        <v>2917</v>
      </c>
      <c r="D35" s="185"/>
      <c r="E35" s="186">
        <v>33</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435</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72">
        <v>10</v>
      </c>
      <c r="B36" s="173" t="s">
        <v>2918</v>
      </c>
      <c r="C36" s="181" t="s">
        <v>2919</v>
      </c>
      <c r="D36" s="174" t="s">
        <v>488</v>
      </c>
      <c r="E36" s="175">
        <v>0.45</v>
      </c>
      <c r="F36" s="176"/>
      <c r="G36" s="177">
        <f>ROUND(E36*F36,2)</f>
        <v>0</v>
      </c>
      <c r="H36" s="176"/>
      <c r="I36" s="177">
        <f>ROUND(E36*H36,2)</f>
        <v>0</v>
      </c>
      <c r="J36" s="176"/>
      <c r="K36" s="177">
        <f>ROUND(E36*J36,2)</f>
        <v>0</v>
      </c>
      <c r="L36" s="177">
        <v>21</v>
      </c>
      <c r="M36" s="177">
        <f>G36*(1+L36/100)</f>
        <v>0</v>
      </c>
      <c r="N36" s="175">
        <v>1.0554300000000001</v>
      </c>
      <c r="O36" s="175">
        <f>ROUND(E36*N36,2)</f>
        <v>0.47</v>
      </c>
      <c r="P36" s="175">
        <v>0</v>
      </c>
      <c r="Q36" s="175">
        <f>ROUND(E36*P36,2)</f>
        <v>0</v>
      </c>
      <c r="R36" s="177" t="s">
        <v>724</v>
      </c>
      <c r="S36" s="177" t="s">
        <v>378</v>
      </c>
      <c r="T36" s="178" t="s">
        <v>378</v>
      </c>
      <c r="U36" s="159">
        <v>15.231</v>
      </c>
      <c r="V36" s="159">
        <f>ROUND(E36*U36,2)</f>
        <v>6.85</v>
      </c>
      <c r="W36" s="159"/>
      <c r="X36" s="159" t="s">
        <v>429</v>
      </c>
      <c r="Y36" s="159" t="s">
        <v>381</v>
      </c>
      <c r="Z36" s="178">
        <v>0</v>
      </c>
      <c r="AA36" s="178">
        <f>G36*Z36</f>
        <v>0</v>
      </c>
      <c r="AB36" s="178">
        <f>G36-AA36</f>
        <v>0</v>
      </c>
      <c r="AC36" s="148"/>
      <c r="AD36" s="148"/>
      <c r="AE36" s="148"/>
      <c r="AF36" s="148"/>
      <c r="AG36" s="148" t="s">
        <v>431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306" t="s">
        <v>744</v>
      </c>
      <c r="D37" s="307"/>
      <c r="E37" s="307"/>
      <c r="F37" s="307"/>
      <c r="G37" s="307"/>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433</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x14ac:dyDescent="0.2">
      <c r="A38" s="162" t="s">
        <v>373</v>
      </c>
      <c r="B38" s="163" t="s">
        <v>251</v>
      </c>
      <c r="C38" s="180" t="s">
        <v>252</v>
      </c>
      <c r="D38" s="164"/>
      <c r="E38" s="165"/>
      <c r="F38" s="166"/>
      <c r="G38" s="166">
        <f>SUMIF(AG39:AG42,"&lt;&gt;NOR",G39:G42)</f>
        <v>0</v>
      </c>
      <c r="H38" s="166"/>
      <c r="I38" s="166">
        <f>SUM(I39:I42)</f>
        <v>0</v>
      </c>
      <c r="J38" s="166"/>
      <c r="K38" s="166">
        <f>SUM(K39:K42)</f>
        <v>0</v>
      </c>
      <c r="L38" s="166"/>
      <c r="M38" s="166">
        <f>SUM(M39:M42)</f>
        <v>0</v>
      </c>
      <c r="N38" s="165"/>
      <c r="O38" s="165">
        <f>SUM(O39:O42)</f>
        <v>7.0799999999999992</v>
      </c>
      <c r="P38" s="165"/>
      <c r="Q38" s="165">
        <f>SUM(Q39:Q42)</f>
        <v>0</v>
      </c>
      <c r="R38" s="166"/>
      <c r="S38" s="166"/>
      <c r="T38" s="167"/>
      <c r="U38" s="161"/>
      <c r="V38" s="161">
        <f>SUM(V39:V42)</f>
        <v>11.25</v>
      </c>
      <c r="W38" s="161"/>
      <c r="X38" s="161"/>
      <c r="Y38" s="161"/>
      <c r="Z38" s="208"/>
      <c r="AA38" s="208"/>
      <c r="AB38" s="207"/>
      <c r="AG38" t="s">
        <v>374</v>
      </c>
    </row>
    <row r="39" spans="1:60" ht="33.75" outlineLevel="1" x14ac:dyDescent="0.2">
      <c r="A39" s="187">
        <v>11</v>
      </c>
      <c r="B39" s="188" t="s">
        <v>2920</v>
      </c>
      <c r="C39" s="195" t="s">
        <v>2921</v>
      </c>
      <c r="D39" s="189" t="s">
        <v>442</v>
      </c>
      <c r="E39" s="190">
        <v>2.5</v>
      </c>
      <c r="F39" s="191"/>
      <c r="G39" s="192">
        <f>ROUND(E39*F39,2)</f>
        <v>0</v>
      </c>
      <c r="H39" s="191"/>
      <c r="I39" s="192">
        <f>ROUND(E39*H39,2)</f>
        <v>0</v>
      </c>
      <c r="J39" s="191"/>
      <c r="K39" s="192">
        <f>ROUND(E39*J39,2)</f>
        <v>0</v>
      </c>
      <c r="L39" s="192">
        <v>21</v>
      </c>
      <c r="M39" s="192">
        <f>G39*(1+L39/100)</f>
        <v>0</v>
      </c>
      <c r="N39" s="190">
        <v>2.5251399999999999</v>
      </c>
      <c r="O39" s="190">
        <f>ROUND(E39*N39,2)</f>
        <v>6.31</v>
      </c>
      <c r="P39" s="190">
        <v>0</v>
      </c>
      <c r="Q39" s="190">
        <f>ROUND(E39*P39,2)</f>
        <v>0</v>
      </c>
      <c r="R39" s="192" t="s">
        <v>724</v>
      </c>
      <c r="S39" s="192" t="s">
        <v>378</v>
      </c>
      <c r="T39" s="193" t="s">
        <v>378</v>
      </c>
      <c r="U39" s="159">
        <v>0.98699999999999999</v>
      </c>
      <c r="V39" s="159">
        <f>ROUND(E39*U39,2)</f>
        <v>2.4700000000000002</v>
      </c>
      <c r="W39" s="159"/>
      <c r="X39" s="159" t="s">
        <v>429</v>
      </c>
      <c r="Y39" s="159" t="s">
        <v>381</v>
      </c>
      <c r="Z39" s="178">
        <v>0</v>
      </c>
      <c r="AA39" s="178">
        <f>G39*Z39</f>
        <v>0</v>
      </c>
      <c r="AB39" s="178">
        <f>G39-AA39</f>
        <v>0</v>
      </c>
      <c r="AC39" s="148"/>
      <c r="AD39" s="148"/>
      <c r="AE39" s="148"/>
      <c r="AF39" s="148"/>
      <c r="AG39" s="148" t="s">
        <v>431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7">
        <v>12</v>
      </c>
      <c r="B40" s="188" t="s">
        <v>2922</v>
      </c>
      <c r="C40" s="195" t="s">
        <v>2923</v>
      </c>
      <c r="D40" s="189" t="s">
        <v>492</v>
      </c>
      <c r="E40" s="190">
        <v>10</v>
      </c>
      <c r="F40" s="191"/>
      <c r="G40" s="192">
        <f>ROUND(E40*F40,2)</f>
        <v>0</v>
      </c>
      <c r="H40" s="191"/>
      <c r="I40" s="192">
        <f>ROUND(E40*H40,2)</f>
        <v>0</v>
      </c>
      <c r="J40" s="191"/>
      <c r="K40" s="192">
        <f>ROUND(E40*J40,2)</f>
        <v>0</v>
      </c>
      <c r="L40" s="192">
        <v>21</v>
      </c>
      <c r="M40" s="192">
        <f>G40*(1+L40/100)</f>
        <v>0</v>
      </c>
      <c r="N40" s="190">
        <v>6.2719999999999998E-2</v>
      </c>
      <c r="O40" s="190">
        <f>ROUND(E40*N40,2)</f>
        <v>0.63</v>
      </c>
      <c r="P40" s="190">
        <v>0</v>
      </c>
      <c r="Q40" s="190">
        <f>ROUND(E40*P40,2)</f>
        <v>0</v>
      </c>
      <c r="R40" s="192"/>
      <c r="S40" s="192" t="s">
        <v>394</v>
      </c>
      <c r="T40" s="193" t="s">
        <v>378</v>
      </c>
      <c r="U40" s="159">
        <v>0.68</v>
      </c>
      <c r="V40" s="159">
        <f>ROUND(E40*U40,2)</f>
        <v>6.8</v>
      </c>
      <c r="W40" s="159"/>
      <c r="X40" s="159" t="s">
        <v>429</v>
      </c>
      <c r="Y40" s="159" t="s">
        <v>381</v>
      </c>
      <c r="Z40" s="178">
        <v>0</v>
      </c>
      <c r="AA40" s="178">
        <f t="shared" ref="AA40:AA41" si="0">G40*Z40</f>
        <v>0</v>
      </c>
      <c r="AB40" s="178">
        <f t="shared" ref="AB40:AB41" si="1">G40-AA40</f>
        <v>0</v>
      </c>
      <c r="AC40" s="148"/>
      <c r="AD40" s="148"/>
      <c r="AE40" s="148"/>
      <c r="AF40" s="148"/>
      <c r="AG40" s="148" t="s">
        <v>431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72">
        <v>13</v>
      </c>
      <c r="B41" s="173" t="s">
        <v>2924</v>
      </c>
      <c r="C41" s="181" t="s">
        <v>2925</v>
      </c>
      <c r="D41" s="174" t="s">
        <v>488</v>
      </c>
      <c r="E41" s="175">
        <v>0.13</v>
      </c>
      <c r="F41" s="176"/>
      <c r="G41" s="177">
        <f>ROUND(E41*F41,2)</f>
        <v>0</v>
      </c>
      <c r="H41" s="176"/>
      <c r="I41" s="177">
        <f>ROUND(E41*H41,2)</f>
        <v>0</v>
      </c>
      <c r="J41" s="176"/>
      <c r="K41" s="177">
        <f>ROUND(E41*J41,2)</f>
        <v>0</v>
      </c>
      <c r="L41" s="177">
        <v>21</v>
      </c>
      <c r="M41" s="177">
        <f>G41*(1+L41/100)</f>
        <v>0</v>
      </c>
      <c r="N41" s="175">
        <v>1.0547200000000001</v>
      </c>
      <c r="O41" s="175">
        <f>ROUND(E41*N41,2)</f>
        <v>0.14000000000000001</v>
      </c>
      <c r="P41" s="175">
        <v>0</v>
      </c>
      <c r="Q41" s="175">
        <f>ROUND(E41*P41,2)</f>
        <v>0</v>
      </c>
      <c r="R41" s="177" t="s">
        <v>724</v>
      </c>
      <c r="S41" s="177" t="s">
        <v>378</v>
      </c>
      <c r="T41" s="178" t="s">
        <v>378</v>
      </c>
      <c r="U41" s="159">
        <v>15.211</v>
      </c>
      <c r="V41" s="159">
        <f>ROUND(E41*U41,2)</f>
        <v>1.98</v>
      </c>
      <c r="W41" s="159"/>
      <c r="X41" s="159" t="s">
        <v>429</v>
      </c>
      <c r="Y41" s="159" t="s">
        <v>381</v>
      </c>
      <c r="Z41" s="178">
        <v>0</v>
      </c>
      <c r="AA41" s="178">
        <f t="shared" si="0"/>
        <v>0</v>
      </c>
      <c r="AB41" s="178">
        <f t="shared" si="1"/>
        <v>0</v>
      </c>
      <c r="AC41" s="148"/>
      <c r="AD41" s="148"/>
      <c r="AE41" s="148"/>
      <c r="AF41" s="148"/>
      <c r="AG41" s="148" t="s">
        <v>431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ht="33.75" outlineLevel="2" x14ac:dyDescent="0.2">
      <c r="A42" s="155"/>
      <c r="B42" s="156"/>
      <c r="C42" s="306" t="s">
        <v>1107</v>
      </c>
      <c r="D42" s="307"/>
      <c r="E42" s="307"/>
      <c r="F42" s="307"/>
      <c r="G42" s="307"/>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433</v>
      </c>
      <c r="AH42" s="148"/>
      <c r="AI42" s="148"/>
      <c r="AJ42" s="148"/>
      <c r="AK42" s="148"/>
      <c r="AL42" s="148"/>
      <c r="AM42" s="148"/>
      <c r="AN42" s="148"/>
      <c r="AO42" s="148"/>
      <c r="AP42" s="148"/>
      <c r="AQ42" s="148"/>
      <c r="AR42" s="148"/>
      <c r="AS42" s="148"/>
      <c r="AT42" s="148"/>
      <c r="AU42" s="148"/>
      <c r="AV42" s="148"/>
      <c r="AW42" s="148"/>
      <c r="AX42" s="148"/>
      <c r="AY42" s="148"/>
      <c r="AZ42" s="148"/>
      <c r="BA42" s="179" t="str">
        <f>C42</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2" s="148"/>
      <c r="BC42" s="148"/>
      <c r="BD42" s="148"/>
      <c r="BE42" s="148"/>
      <c r="BF42" s="148"/>
      <c r="BG42" s="148"/>
      <c r="BH42" s="148"/>
    </row>
    <row r="43" spans="1:60" x14ac:dyDescent="0.2">
      <c r="A43" s="162" t="s">
        <v>373</v>
      </c>
      <c r="B43" s="163" t="s">
        <v>265</v>
      </c>
      <c r="C43" s="180" t="s">
        <v>266</v>
      </c>
      <c r="D43" s="164"/>
      <c r="E43" s="165"/>
      <c r="F43" s="166"/>
      <c r="G43" s="166">
        <f>SUMIF(AG44:AG56,"&lt;&gt;NOR",G44:G56)</f>
        <v>0</v>
      </c>
      <c r="H43" s="166"/>
      <c r="I43" s="166">
        <f>SUM(I44:I56)</f>
        <v>0</v>
      </c>
      <c r="J43" s="166"/>
      <c r="K43" s="166">
        <f>SUM(K44:K56)</f>
        <v>0</v>
      </c>
      <c r="L43" s="166"/>
      <c r="M43" s="166">
        <f>SUM(M44:M56)</f>
        <v>0</v>
      </c>
      <c r="N43" s="165"/>
      <c r="O43" s="165">
        <f>SUM(O44:O56)</f>
        <v>7.7399999999999993</v>
      </c>
      <c r="P43" s="165"/>
      <c r="Q43" s="165">
        <f>SUM(Q44:Q56)</f>
        <v>0</v>
      </c>
      <c r="R43" s="166"/>
      <c r="S43" s="166"/>
      <c r="T43" s="167"/>
      <c r="U43" s="161"/>
      <c r="V43" s="161">
        <f>SUM(V44:V56)</f>
        <v>10.58</v>
      </c>
      <c r="W43" s="161"/>
      <c r="X43" s="161"/>
      <c r="Y43" s="161"/>
      <c r="Z43" s="208"/>
      <c r="AA43" s="208"/>
      <c r="AB43" s="207"/>
      <c r="AG43" t="s">
        <v>374</v>
      </c>
    </row>
    <row r="44" spans="1:60" outlineLevel="1" x14ac:dyDescent="0.2">
      <c r="A44" s="172">
        <v>14</v>
      </c>
      <c r="B44" s="173" t="s">
        <v>2926</v>
      </c>
      <c r="C44" s="181" t="s">
        <v>2927</v>
      </c>
      <c r="D44" s="174" t="s">
        <v>442</v>
      </c>
      <c r="E44" s="175">
        <v>0.8</v>
      </c>
      <c r="F44" s="176"/>
      <c r="G44" s="177">
        <f>ROUND(E44*F44,2)</f>
        <v>0</v>
      </c>
      <c r="H44" s="176"/>
      <c r="I44" s="177">
        <f>ROUND(E44*H44,2)</f>
        <v>0</v>
      </c>
      <c r="J44" s="176"/>
      <c r="K44" s="177">
        <f>ROUND(E44*J44,2)</f>
        <v>0</v>
      </c>
      <c r="L44" s="177">
        <v>21</v>
      </c>
      <c r="M44" s="177">
        <f>G44*(1+L44/100)</f>
        <v>0</v>
      </c>
      <c r="N44" s="175">
        <v>2.5249999999999999</v>
      </c>
      <c r="O44" s="175">
        <f>ROUND(E44*N44,2)</f>
        <v>2.02</v>
      </c>
      <c r="P44" s="175">
        <v>0</v>
      </c>
      <c r="Q44" s="175">
        <f>ROUND(E44*P44,2)</f>
        <v>0</v>
      </c>
      <c r="R44" s="177" t="s">
        <v>724</v>
      </c>
      <c r="S44" s="177" t="s">
        <v>378</v>
      </c>
      <c r="T44" s="178" t="s">
        <v>378</v>
      </c>
      <c r="U44" s="159">
        <v>3.2130000000000001</v>
      </c>
      <c r="V44" s="159">
        <f>ROUND(E44*U44,2)</f>
        <v>2.57</v>
      </c>
      <c r="W44" s="159"/>
      <c r="X44" s="159" t="s">
        <v>429</v>
      </c>
      <c r="Y44" s="159" t="s">
        <v>381</v>
      </c>
      <c r="Z44" s="178">
        <v>0</v>
      </c>
      <c r="AA44" s="178">
        <f>G44*Z44</f>
        <v>0</v>
      </c>
      <c r="AB44" s="178">
        <f>G44-AA44</f>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306" t="s">
        <v>1657</v>
      </c>
      <c r="D45" s="307"/>
      <c r="E45" s="307"/>
      <c r="F45" s="307"/>
      <c r="G45" s="307"/>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433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304" t="s">
        <v>2928</v>
      </c>
      <c r="D46" s="305"/>
      <c r="E46" s="305"/>
      <c r="F46" s="305"/>
      <c r="G46" s="305"/>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383</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
      <c r="A47" s="155"/>
      <c r="B47" s="156"/>
      <c r="C47" s="194" t="s">
        <v>2929</v>
      </c>
      <c r="D47" s="185"/>
      <c r="E47" s="186">
        <v>0.8</v>
      </c>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435</v>
      </c>
      <c r="AH47" s="148">
        <v>0</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72">
        <v>15</v>
      </c>
      <c r="B48" s="173" t="s">
        <v>2930</v>
      </c>
      <c r="C48" s="181" t="s">
        <v>2931</v>
      </c>
      <c r="D48" s="174" t="s">
        <v>442</v>
      </c>
      <c r="E48" s="175">
        <v>2.21</v>
      </c>
      <c r="F48" s="176"/>
      <c r="G48" s="177">
        <f>ROUND(E48*F48,2)</f>
        <v>0</v>
      </c>
      <c r="H48" s="176"/>
      <c r="I48" s="177">
        <f>ROUND(E48*H48,2)</f>
        <v>0</v>
      </c>
      <c r="J48" s="176"/>
      <c r="K48" s="177">
        <f>ROUND(E48*J48,2)</f>
        <v>0</v>
      </c>
      <c r="L48" s="177">
        <v>21</v>
      </c>
      <c r="M48" s="177">
        <f>G48*(1+L48/100)</f>
        <v>0</v>
      </c>
      <c r="N48" s="175">
        <v>2.5249999999999999</v>
      </c>
      <c r="O48" s="175">
        <f>ROUND(E48*N48,2)</f>
        <v>5.58</v>
      </c>
      <c r="P48" s="175">
        <v>0</v>
      </c>
      <c r="Q48" s="175">
        <f>ROUND(E48*P48,2)</f>
        <v>0</v>
      </c>
      <c r="R48" s="177" t="s">
        <v>724</v>
      </c>
      <c r="S48" s="177" t="s">
        <v>378</v>
      </c>
      <c r="T48" s="178" t="s">
        <v>378</v>
      </c>
      <c r="U48" s="159">
        <v>2.3170000000000002</v>
      </c>
      <c r="V48" s="159">
        <f>ROUND(E48*U48,2)</f>
        <v>5.12</v>
      </c>
      <c r="W48" s="159"/>
      <c r="X48" s="159" t="s">
        <v>429</v>
      </c>
      <c r="Y48" s="159" t="s">
        <v>381</v>
      </c>
      <c r="Z48" s="178">
        <v>0</v>
      </c>
      <c r="AA48" s="178">
        <f>G48*Z48</f>
        <v>0</v>
      </c>
      <c r="AB48" s="178">
        <f>G48-AA48</f>
        <v>0</v>
      </c>
      <c r="AC48" s="148"/>
      <c r="AD48" s="148"/>
      <c r="AE48" s="148"/>
      <c r="AF48" s="148"/>
      <c r="AG48" s="148" t="s">
        <v>431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2" x14ac:dyDescent="0.2">
      <c r="A49" s="155"/>
      <c r="B49" s="156"/>
      <c r="C49" s="306" t="s">
        <v>1657</v>
      </c>
      <c r="D49" s="307"/>
      <c r="E49" s="307"/>
      <c r="F49" s="307"/>
      <c r="G49" s="307"/>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433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304" t="s">
        <v>2928</v>
      </c>
      <c r="D50" s="305"/>
      <c r="E50" s="305"/>
      <c r="F50" s="305"/>
      <c r="G50" s="305"/>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383</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
      <c r="A51" s="155"/>
      <c r="B51" s="156"/>
      <c r="C51" s="194" t="s">
        <v>2932</v>
      </c>
      <c r="D51" s="185"/>
      <c r="E51" s="186">
        <v>2.21</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435</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72">
        <v>16</v>
      </c>
      <c r="B52" s="173" t="s">
        <v>1698</v>
      </c>
      <c r="C52" s="181" t="s">
        <v>1699</v>
      </c>
      <c r="D52" s="174" t="s">
        <v>442</v>
      </c>
      <c r="E52" s="175">
        <v>4.42</v>
      </c>
      <c r="F52" s="176"/>
      <c r="G52" s="177">
        <f>ROUND(E52*F52,2)</f>
        <v>0</v>
      </c>
      <c r="H52" s="176"/>
      <c r="I52" s="177">
        <f>ROUND(E52*H52,2)</f>
        <v>0</v>
      </c>
      <c r="J52" s="176"/>
      <c r="K52" s="177">
        <f>ROUND(E52*J52,2)</f>
        <v>0</v>
      </c>
      <c r="L52" s="177">
        <v>21</v>
      </c>
      <c r="M52" s="177">
        <f>G52*(1+L52/100)</f>
        <v>0</v>
      </c>
      <c r="N52" s="175">
        <v>0</v>
      </c>
      <c r="O52" s="175">
        <f>ROUND(E52*N52,2)</f>
        <v>0</v>
      </c>
      <c r="P52" s="175">
        <v>0</v>
      </c>
      <c r="Q52" s="175">
        <f>ROUND(E52*P52,2)</f>
        <v>0</v>
      </c>
      <c r="R52" s="177" t="s">
        <v>724</v>
      </c>
      <c r="S52" s="177" t="s">
        <v>378</v>
      </c>
      <c r="T52" s="178" t="s">
        <v>378</v>
      </c>
      <c r="U52" s="159">
        <v>0.20499999999999999</v>
      </c>
      <c r="V52" s="159">
        <f>ROUND(E52*U52,2)</f>
        <v>0.91</v>
      </c>
      <c r="W52" s="159"/>
      <c r="X52" s="159" t="s">
        <v>429</v>
      </c>
      <c r="Y52" s="159" t="s">
        <v>381</v>
      </c>
      <c r="Z52" s="178">
        <v>0</v>
      </c>
      <c r="AA52" s="178">
        <f>G52*Z52</f>
        <v>0</v>
      </c>
      <c r="AB52" s="178">
        <f>G52-AA52</f>
        <v>0</v>
      </c>
      <c r="AC52" s="148"/>
      <c r="AD52" s="148"/>
      <c r="AE52" s="148"/>
      <c r="AF52" s="148"/>
      <c r="AG52" s="148" t="s">
        <v>431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
      <c r="A53" s="155"/>
      <c r="B53" s="156"/>
      <c r="C53" s="306" t="s">
        <v>1694</v>
      </c>
      <c r="D53" s="307"/>
      <c r="E53" s="307"/>
      <c r="F53" s="307"/>
      <c r="G53" s="307"/>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433</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194" t="s">
        <v>2933</v>
      </c>
      <c r="D54" s="185"/>
      <c r="E54" s="186">
        <v>4.42</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435</v>
      </c>
      <c r="AH54" s="148">
        <v>5</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2.5" outlineLevel="1" x14ac:dyDescent="0.2">
      <c r="A55" s="172">
        <v>17</v>
      </c>
      <c r="B55" s="173" t="s">
        <v>2885</v>
      </c>
      <c r="C55" s="181" t="s">
        <v>2886</v>
      </c>
      <c r="D55" s="174" t="s">
        <v>488</v>
      </c>
      <c r="E55" s="175">
        <v>0.13</v>
      </c>
      <c r="F55" s="176"/>
      <c r="G55" s="177">
        <f>ROUND(E55*F55,2)</f>
        <v>0</v>
      </c>
      <c r="H55" s="176"/>
      <c r="I55" s="177">
        <f>ROUND(E55*H55,2)</f>
        <v>0</v>
      </c>
      <c r="J55" s="176"/>
      <c r="K55" s="177">
        <f>ROUND(E55*J55,2)</f>
        <v>0</v>
      </c>
      <c r="L55" s="177">
        <v>21</v>
      </c>
      <c r="M55" s="177">
        <f>G55*(1+L55/100)</f>
        <v>0</v>
      </c>
      <c r="N55" s="175">
        <v>1.0662499999999999</v>
      </c>
      <c r="O55" s="175">
        <f>ROUND(E55*N55,2)</f>
        <v>0.14000000000000001</v>
      </c>
      <c r="P55" s="175">
        <v>0</v>
      </c>
      <c r="Q55" s="175">
        <f>ROUND(E55*P55,2)</f>
        <v>0</v>
      </c>
      <c r="R55" s="177" t="s">
        <v>724</v>
      </c>
      <c r="S55" s="177" t="s">
        <v>378</v>
      </c>
      <c r="T55" s="178" t="s">
        <v>378</v>
      </c>
      <c r="U55" s="159">
        <v>15.231</v>
      </c>
      <c r="V55" s="159">
        <f>ROUND(E55*U55,2)</f>
        <v>1.98</v>
      </c>
      <c r="W55" s="159"/>
      <c r="X55" s="159" t="s">
        <v>429</v>
      </c>
      <c r="Y55" s="159" t="s">
        <v>381</v>
      </c>
      <c r="Z55" s="178">
        <v>0</v>
      </c>
      <c r="AA55" s="178">
        <f>G55*Z55</f>
        <v>0</v>
      </c>
      <c r="AB55" s="178">
        <f>G55-AA55</f>
        <v>0</v>
      </c>
      <c r="AC55" s="148"/>
      <c r="AD55" s="148"/>
      <c r="AE55" s="148"/>
      <c r="AF55" s="148"/>
      <c r="AG55" s="148" t="s">
        <v>431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306" t="s">
        <v>744</v>
      </c>
      <c r="D56" s="307"/>
      <c r="E56" s="307"/>
      <c r="F56" s="307"/>
      <c r="G56" s="307"/>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433</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
      <c r="A57" s="162" t="s">
        <v>373</v>
      </c>
      <c r="B57" s="163" t="s">
        <v>281</v>
      </c>
      <c r="C57" s="180" t="s">
        <v>282</v>
      </c>
      <c r="D57" s="164"/>
      <c r="E57" s="165"/>
      <c r="F57" s="166"/>
      <c r="G57" s="166">
        <f>SUMIF(AG58:AG62,"&lt;&gt;NOR",G58:G62)</f>
        <v>0</v>
      </c>
      <c r="H57" s="166"/>
      <c r="I57" s="166">
        <f>SUM(I58:I62)</f>
        <v>0</v>
      </c>
      <c r="J57" s="166"/>
      <c r="K57" s="166">
        <f>SUM(K58:K62)</f>
        <v>0</v>
      </c>
      <c r="L57" s="166"/>
      <c r="M57" s="166">
        <f>SUM(M58:M62)</f>
        <v>0</v>
      </c>
      <c r="N57" s="165"/>
      <c r="O57" s="165">
        <f>SUM(O58:O62)</f>
        <v>0</v>
      </c>
      <c r="P57" s="165"/>
      <c r="Q57" s="165">
        <f>SUM(Q58:Q62)</f>
        <v>0</v>
      </c>
      <c r="R57" s="166"/>
      <c r="S57" s="166"/>
      <c r="T57" s="167"/>
      <c r="U57" s="161"/>
      <c r="V57" s="161">
        <f>SUM(V58:V62)</f>
        <v>21.25</v>
      </c>
      <c r="W57" s="161"/>
      <c r="X57" s="161"/>
      <c r="Y57" s="161"/>
      <c r="Z57" s="208"/>
      <c r="AA57" s="208"/>
      <c r="AB57" s="207"/>
      <c r="AG57" t="s">
        <v>374</v>
      </c>
    </row>
    <row r="58" spans="1:60" outlineLevel="1" x14ac:dyDescent="0.2">
      <c r="A58" s="172">
        <v>18</v>
      </c>
      <c r="B58" s="173" t="s">
        <v>2888</v>
      </c>
      <c r="C58" s="181" t="s">
        <v>2889</v>
      </c>
      <c r="D58" s="174" t="s">
        <v>488</v>
      </c>
      <c r="E58" s="175">
        <v>34.88843</v>
      </c>
      <c r="F58" s="176"/>
      <c r="G58" s="177">
        <f>ROUND(E58*F58,2)</f>
        <v>0</v>
      </c>
      <c r="H58" s="176"/>
      <c r="I58" s="177">
        <f>ROUND(E58*H58,2)</f>
        <v>0</v>
      </c>
      <c r="J58" s="176"/>
      <c r="K58" s="177">
        <f>ROUND(E58*J58,2)</f>
        <v>0</v>
      </c>
      <c r="L58" s="177">
        <v>21</v>
      </c>
      <c r="M58" s="177">
        <f>G58*(1+L58/100)</f>
        <v>0</v>
      </c>
      <c r="N58" s="175">
        <v>0</v>
      </c>
      <c r="O58" s="175">
        <f>ROUND(E58*N58,2)</f>
        <v>0</v>
      </c>
      <c r="P58" s="175">
        <v>0</v>
      </c>
      <c r="Q58" s="175">
        <f>ROUND(E58*P58,2)</f>
        <v>0</v>
      </c>
      <c r="R58" s="177" t="s">
        <v>2890</v>
      </c>
      <c r="S58" s="177" t="s">
        <v>378</v>
      </c>
      <c r="T58" s="178" t="s">
        <v>378</v>
      </c>
      <c r="U58" s="159">
        <v>0.60899999999999999</v>
      </c>
      <c r="V58" s="159">
        <f>ROUND(E58*U58,2)</f>
        <v>21.25</v>
      </c>
      <c r="W58" s="159"/>
      <c r="X58" s="159" t="s">
        <v>618</v>
      </c>
      <c r="Y58" s="159" t="s">
        <v>381</v>
      </c>
      <c r="Z58" s="178">
        <v>0</v>
      </c>
      <c r="AA58" s="178">
        <f>G58*Z58</f>
        <v>0</v>
      </c>
      <c r="AB58" s="178">
        <f>G58-AA58</f>
        <v>0</v>
      </c>
      <c r="AC58" s="148"/>
      <c r="AD58" s="148"/>
      <c r="AE58" s="148"/>
      <c r="AF58" s="148"/>
      <c r="AG58" s="148" t="s">
        <v>619</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2.5" outlineLevel="2" x14ac:dyDescent="0.2">
      <c r="A59" s="155"/>
      <c r="B59" s="156"/>
      <c r="C59" s="306" t="s">
        <v>2891</v>
      </c>
      <c r="D59" s="307"/>
      <c r="E59" s="307"/>
      <c r="F59" s="307"/>
      <c r="G59" s="307"/>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433</v>
      </c>
      <c r="AH59" s="148"/>
      <c r="AI59" s="148"/>
      <c r="AJ59" s="148"/>
      <c r="AK59" s="148"/>
      <c r="AL59" s="148"/>
      <c r="AM59" s="148"/>
      <c r="AN59" s="148"/>
      <c r="AO59" s="148"/>
      <c r="AP59" s="148"/>
      <c r="AQ59" s="148"/>
      <c r="AR59" s="148"/>
      <c r="AS59" s="148"/>
      <c r="AT59" s="148"/>
      <c r="AU59" s="148"/>
      <c r="AV59" s="148"/>
      <c r="AW59" s="148"/>
      <c r="AX59" s="148"/>
      <c r="AY59" s="148"/>
      <c r="AZ59" s="148"/>
      <c r="BA59" s="179" t="str">
        <f>C59</f>
        <v>na novostavbách a změnách objektů pro oplocení (815 2 JKSo), objekty zvláštní pro chov živočichů (815 3 JKSO), objekty pozemní různé (815 9 JKSO) se svislou nosnou konstrukcí monolitickou betonovou tyčovou nebo plošnou ( KMCH 2 a 3 - JKSO šesté místo)</v>
      </c>
      <c r="BB59" s="148"/>
      <c r="BC59" s="148"/>
      <c r="BD59" s="148"/>
      <c r="BE59" s="148"/>
      <c r="BF59" s="148"/>
      <c r="BG59" s="148"/>
      <c r="BH59" s="148"/>
    </row>
    <row r="60" spans="1:60" outlineLevel="2" x14ac:dyDescent="0.2">
      <c r="A60" s="155"/>
      <c r="B60" s="156"/>
      <c r="C60" s="194" t="s">
        <v>621</v>
      </c>
      <c r="D60" s="185"/>
      <c r="E60" s="186"/>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435</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
      <c r="A61" s="155"/>
      <c r="B61" s="156"/>
      <c r="C61" s="194" t="s">
        <v>2934</v>
      </c>
      <c r="D61" s="185"/>
      <c r="E61" s="186"/>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435</v>
      </c>
      <c r="AH61" s="148">
        <v>0</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3" x14ac:dyDescent="0.2">
      <c r="A62" s="155"/>
      <c r="B62" s="156"/>
      <c r="C62" s="194" t="s">
        <v>2935</v>
      </c>
      <c r="D62" s="185"/>
      <c r="E62" s="186">
        <v>34.88843</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435</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x14ac:dyDescent="0.2">
      <c r="A63" s="3"/>
      <c r="B63" s="4"/>
      <c r="C63" s="182"/>
      <c r="D63" s="6"/>
      <c r="E63" s="3"/>
      <c r="F63" s="3"/>
      <c r="G63" s="3"/>
      <c r="H63" s="3"/>
      <c r="I63" s="3"/>
      <c r="J63" s="3"/>
      <c r="K63" s="3"/>
      <c r="L63" s="3"/>
      <c r="M63" s="3"/>
      <c r="N63" s="3"/>
      <c r="O63" s="3"/>
      <c r="P63" s="3"/>
      <c r="Q63" s="3"/>
      <c r="R63" s="3"/>
      <c r="S63" s="3"/>
      <c r="T63" s="3"/>
      <c r="U63" s="3"/>
      <c r="V63" s="3"/>
      <c r="W63" s="3"/>
      <c r="X63" s="3"/>
      <c r="Y63" s="3"/>
      <c r="AE63">
        <v>15</v>
      </c>
      <c r="AF63">
        <v>21</v>
      </c>
      <c r="AG63" t="s">
        <v>359</v>
      </c>
    </row>
    <row r="64" spans="1:60" x14ac:dyDescent="0.2">
      <c r="A64" s="151"/>
      <c r="B64" s="152" t="s">
        <v>29</v>
      </c>
      <c r="C64" s="183"/>
      <c r="D64" s="153"/>
      <c r="E64" s="154"/>
      <c r="F64" s="154"/>
      <c r="G64" s="171">
        <f>G8+G29+G38+G43+G57</f>
        <v>0</v>
      </c>
      <c r="H64" s="3"/>
      <c r="I64" s="3"/>
      <c r="J64" s="3"/>
      <c r="K64" s="3"/>
      <c r="L64" s="3"/>
      <c r="M64" s="3"/>
      <c r="N64" s="3"/>
      <c r="O64" s="3"/>
      <c r="P64" s="3"/>
      <c r="Q64" s="3"/>
      <c r="R64" s="208"/>
      <c r="S64" s="208"/>
      <c r="T64" s="3"/>
      <c r="U64" s="3"/>
      <c r="V64" s="3"/>
      <c r="W64" s="3"/>
      <c r="X64" s="3"/>
      <c r="Y64" s="3"/>
      <c r="Z64" s="207"/>
      <c r="AA64" s="207">
        <f>SUM(AA9:AA63)</f>
        <v>0</v>
      </c>
      <c r="AB64" s="207">
        <f>SUM(AB9:AB63)</f>
        <v>0</v>
      </c>
      <c r="AE64">
        <f>SUMIF(L7:L62,AE63,G7:G62)</f>
        <v>0</v>
      </c>
      <c r="AF64">
        <f>SUMIF(L7:L62,AF63,G7:G62)</f>
        <v>0</v>
      </c>
      <c r="AG64" t="s">
        <v>421</v>
      </c>
    </row>
    <row r="65" spans="3:33" x14ac:dyDescent="0.2">
      <c r="C65" s="184"/>
      <c r="D65" s="10"/>
      <c r="AG65" t="s">
        <v>423</v>
      </c>
    </row>
    <row r="66" spans="3:33" x14ac:dyDescent="0.2">
      <c r="D66" s="10"/>
    </row>
    <row r="67" spans="3:33" x14ac:dyDescent="0.2">
      <c r="D67" s="10"/>
    </row>
    <row r="68" spans="3:33" x14ac:dyDescent="0.2">
      <c r="D68" s="10"/>
    </row>
    <row r="69" spans="3:33" x14ac:dyDescent="0.2">
      <c r="D69" s="10"/>
    </row>
    <row r="70" spans="3:33" x14ac:dyDescent="0.2">
      <c r="D70" s="10"/>
    </row>
    <row r="71" spans="3:33" x14ac:dyDescent="0.2">
      <c r="D71" s="10"/>
    </row>
    <row r="72" spans="3:33" x14ac:dyDescent="0.2">
      <c r="D72" s="10"/>
    </row>
    <row r="73" spans="3:33" x14ac:dyDescent="0.2">
      <c r="D73" s="10"/>
    </row>
    <row r="74" spans="3:33" x14ac:dyDescent="0.2">
      <c r="D74" s="10"/>
    </row>
    <row r="75" spans="3:33" x14ac:dyDescent="0.2">
      <c r="D75" s="10"/>
    </row>
    <row r="76" spans="3:33" x14ac:dyDescent="0.2">
      <c r="D76" s="10"/>
    </row>
    <row r="77" spans="3:33" x14ac:dyDescent="0.2">
      <c r="D77" s="10"/>
    </row>
    <row r="78" spans="3:33" x14ac:dyDescent="0.2">
      <c r="D78" s="10"/>
    </row>
    <row r="79" spans="3:33" x14ac:dyDescent="0.2">
      <c r="D79" s="10"/>
    </row>
    <row r="80" spans="3:33"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xEi2X6GskOHh+3+20jQFjmAXzJ6ydgBT2rsWeaTE4YJHdMLI5FCk4AJGVgxdM4HhdStq7C5wGj538FPn9ivOpw==" saltValue="YoF2eis3pHd0yJN7fMuw3Q==" spinCount="100000" sheet="1" formatRows="0"/>
  <mergeCells count="20">
    <mergeCell ref="C56:G56"/>
    <mergeCell ref="C59:G59"/>
    <mergeCell ref="C42:G42"/>
    <mergeCell ref="C45:G45"/>
    <mergeCell ref="C46:G46"/>
    <mergeCell ref="C49:G49"/>
    <mergeCell ref="C50:G50"/>
    <mergeCell ref="C53:G53"/>
    <mergeCell ref="C37:G37"/>
    <mergeCell ref="A1:G1"/>
    <mergeCell ref="C2:G2"/>
    <mergeCell ref="C3:G3"/>
    <mergeCell ref="C4:G4"/>
    <mergeCell ref="C10:G10"/>
    <mergeCell ref="C13:G13"/>
    <mergeCell ref="C14:G14"/>
    <mergeCell ref="C19:G19"/>
    <mergeCell ref="C28:G28"/>
    <mergeCell ref="C31:G31"/>
    <mergeCell ref="C34:G3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B5E0D-920D-46BC-A42C-233A362F45D5}">
  <sheetPr>
    <outlinePr summaryBelow="0"/>
    <pageSetUpPr fitToPage="1"/>
  </sheetPr>
  <dimension ref="A1:BH5000"/>
  <sheetViews>
    <sheetView workbookViewId="0">
      <pane ySplit="7" topLeftCell="A8" activePane="bottomLeft" state="frozen"/>
      <selection activeCell="C25" sqref="C25"/>
      <selection pane="bottomLeft" activeCell="S19" sqref="S1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285156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102</v>
      </c>
      <c r="C3" s="298" t="s">
        <v>103</v>
      </c>
      <c r="D3" s="299"/>
      <c r="E3" s="299"/>
      <c r="F3" s="299"/>
      <c r="G3" s="300"/>
      <c r="AC3" s="121" t="s">
        <v>346</v>
      </c>
      <c r="AG3" t="s">
        <v>349</v>
      </c>
    </row>
    <row r="4" spans="1:60" ht="25.15" customHeight="1" x14ac:dyDescent="0.2">
      <c r="A4" s="141" t="s">
        <v>9</v>
      </c>
      <c r="B4" s="142" t="s">
        <v>108</v>
      </c>
      <c r="C4" s="301" t="s">
        <v>109</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335</v>
      </c>
      <c r="C8" s="180" t="s">
        <v>336</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2936</v>
      </c>
      <c r="C9" s="181" t="s">
        <v>336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380</v>
      </c>
      <c r="Y9" s="159" t="s">
        <v>381</v>
      </c>
      <c r="Z9" s="178">
        <v>0</v>
      </c>
      <c r="AA9" s="178">
        <f>G9*Z9</f>
        <v>0</v>
      </c>
      <c r="AB9" s="178">
        <f>G9-AA9</f>
        <v>0</v>
      </c>
      <c r="AC9" s="148"/>
      <c r="AD9" s="148"/>
      <c r="AE9" s="148"/>
      <c r="AF9" s="148"/>
      <c r="AG9" s="148" t="s">
        <v>382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3LCpDx+sihWo5kvSbDG1hy65q4NfWjUtPCODlydcfYe70n/0uE+sNvCEpBJ5MHcjFnomc0nw7Z9LW9F41NNfVw==" saltValue="UBmopH7ry4drgbDPpHf6U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976F-ACAA-48DE-93ED-BD516D8FBBB8}">
  <sheetPr>
    <outlinePr summaryBelow="0"/>
    <pageSetUpPr fitToPage="1"/>
  </sheetPr>
  <dimension ref="A1:BH5000"/>
  <sheetViews>
    <sheetView workbookViewId="0">
      <pane ySplit="7" topLeftCell="A8" activePane="bottomLeft" state="frozen"/>
      <selection activeCell="C25" sqref="C25"/>
      <selection pane="bottomLeft" activeCell="C22" sqref="C2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42578125" customWidth="1"/>
    <col min="28" max="28" width="14.57031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111</v>
      </c>
      <c r="C3" s="298" t="s">
        <v>112</v>
      </c>
      <c r="D3" s="299"/>
      <c r="E3" s="299"/>
      <c r="F3" s="299"/>
      <c r="G3" s="300"/>
      <c r="AC3" s="121" t="s">
        <v>2937</v>
      </c>
      <c r="AG3" t="s">
        <v>349</v>
      </c>
    </row>
    <row r="4" spans="1:60" ht="25.15" customHeight="1" x14ac:dyDescent="0.2">
      <c r="A4" s="141" t="s">
        <v>9</v>
      </c>
      <c r="B4" s="142" t="s">
        <v>113</v>
      </c>
      <c r="C4" s="301" t="s">
        <v>112</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283</v>
      </c>
      <c r="C8" s="180" t="s">
        <v>112</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283</v>
      </c>
      <c r="C9" s="181" t="s">
        <v>2938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3BQjhBkg4EWrZobCyPVf1dpAAaDq6ea7wlT3Yi3UtwjayElyHnIjnfmUShflvzjE/U5g0iSW9P+TuYmlkFDyw==" saltValue="uO6hfsUqlRIfjh+/qk41D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1B12C-9F52-4D3D-B81E-EB46E63CD553}">
  <sheetPr>
    <outlinePr summaryBelow="0"/>
    <pageSetUpPr fitToPage="1"/>
  </sheetPr>
  <dimension ref="A1:BH5000"/>
  <sheetViews>
    <sheetView workbookViewId="0">
      <pane ySplit="7" topLeftCell="A8" activePane="bottomLeft" state="frozen"/>
      <selection activeCell="C25" sqref="C25"/>
      <selection pane="bottomLeft" activeCell="F10" sqref="F1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7109375" customWidth="1"/>
    <col min="28" max="28" width="14.57031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114</v>
      </c>
      <c r="C3" s="298" t="s">
        <v>115</v>
      </c>
      <c r="D3" s="299"/>
      <c r="E3" s="299"/>
      <c r="F3" s="299"/>
      <c r="G3" s="300"/>
      <c r="AC3" s="121" t="s">
        <v>2937</v>
      </c>
      <c r="AG3" t="s">
        <v>349</v>
      </c>
    </row>
    <row r="4" spans="1:60" ht="25.15" customHeight="1" x14ac:dyDescent="0.2">
      <c r="A4" s="141" t="s">
        <v>9</v>
      </c>
      <c r="B4" s="142" t="s">
        <v>116</v>
      </c>
      <c r="C4" s="301" t="s">
        <v>115</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114</v>
      </c>
      <c r="C8" s="180" t="s">
        <v>115</v>
      </c>
      <c r="D8" s="164"/>
      <c r="E8" s="165"/>
      <c r="F8" s="166"/>
      <c r="G8" s="166">
        <f>SUMIF(AG9:AG10,"&lt;&gt;NOR",G9:G10)</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114</v>
      </c>
      <c r="C9" s="181" t="s">
        <v>2939</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228">
        <v>2</v>
      </c>
      <c r="B10" s="229" t="s">
        <v>2957</v>
      </c>
      <c r="C10" s="230" t="s">
        <v>2959</v>
      </c>
      <c r="D10" s="231" t="s">
        <v>406</v>
      </c>
      <c r="E10" s="232">
        <v>1</v>
      </c>
      <c r="F10" s="233"/>
      <c r="G10" s="234">
        <f>ROUND(E10*F10,2)</f>
        <v>0</v>
      </c>
      <c r="H10" s="233">
        <v>0</v>
      </c>
      <c r="I10" s="234">
        <f>ROUND(E10*H10,2)</f>
        <v>0</v>
      </c>
      <c r="J10" s="233">
        <v>355135.38</v>
      </c>
      <c r="K10" s="234">
        <f>ROUND(E10*J10,2)</f>
        <v>355135.38</v>
      </c>
      <c r="L10" s="234">
        <v>21</v>
      </c>
      <c r="M10" s="234">
        <f>G10*(1+L10/100)</f>
        <v>0</v>
      </c>
      <c r="N10" s="232">
        <v>0</v>
      </c>
      <c r="O10" s="232">
        <f>ROUND(E10*N10,2)</f>
        <v>0</v>
      </c>
      <c r="P10" s="232">
        <v>0</v>
      </c>
      <c r="Q10" s="232">
        <f>ROUND(E10*P10,2)</f>
        <v>0</v>
      </c>
      <c r="R10" s="234"/>
      <c r="S10" s="234" t="s">
        <v>394</v>
      </c>
      <c r="T10" s="3"/>
      <c r="U10" s="3"/>
      <c r="V10" s="3"/>
      <c r="W10" s="3"/>
      <c r="X10" s="3"/>
      <c r="Y10" s="3"/>
      <c r="Z10" s="178">
        <v>0</v>
      </c>
      <c r="AA10" s="178">
        <f>G10*Z10</f>
        <v>0</v>
      </c>
      <c r="AB10" s="178">
        <f>G10-AA10</f>
        <v>0</v>
      </c>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McGATjulBpSwrfTRGfTzJ5Z9Lw7KVxlFt9wOQ+0NlcX+f0mm6qoQgPtFS73/5yaRnnbtM79jnNlcFH8RyYu5Q==" saltValue="HDC9deqTB/ZsNYdhPPXxh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C6A0-0C1B-4860-B3F7-1C0E008959EF}">
  <sheetPr>
    <outlinePr summaryBelow="0"/>
    <pageSetUpPr fitToPage="1"/>
  </sheetPr>
  <dimension ref="A1:BH5000"/>
  <sheetViews>
    <sheetView workbookViewId="0">
      <pane ySplit="7" topLeftCell="A8" activePane="bottomLeft" state="frozen"/>
      <selection activeCell="C25" sqref="C25"/>
      <selection pane="bottomLeft" activeCell="AA40" sqref="AA4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4"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117</v>
      </c>
      <c r="C3" s="298" t="s">
        <v>118</v>
      </c>
      <c r="D3" s="299"/>
      <c r="E3" s="299"/>
      <c r="F3" s="299"/>
      <c r="G3" s="300"/>
      <c r="AC3" s="121" t="s">
        <v>2937</v>
      </c>
      <c r="AG3" t="s">
        <v>349</v>
      </c>
    </row>
    <row r="4" spans="1:60" ht="25.15" customHeight="1" x14ac:dyDescent="0.2">
      <c r="A4" s="141" t="s">
        <v>9</v>
      </c>
      <c r="B4" s="142" t="s">
        <v>119</v>
      </c>
      <c r="C4" s="301" t="s">
        <v>118</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117</v>
      </c>
      <c r="C8" s="180" t="s">
        <v>118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208"/>
      <c r="AA8" s="208"/>
      <c r="AB8" s="207"/>
      <c r="AG8" t="s">
        <v>374</v>
      </c>
    </row>
    <row r="9" spans="1:60" outlineLevel="1" x14ac:dyDescent="0.2">
      <c r="A9" s="172">
        <v>1</v>
      </c>
      <c r="B9" s="173" t="s">
        <v>117</v>
      </c>
      <c r="C9" s="181" t="s">
        <v>2940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5H2cdM7REVnysG04MW/NG7jhj1fJ6qbvft5l3AlRDVBW7neOmvIFvdHZ0KCbBWCGwrAcvf7tcxepgQXrbxPBqA==" saltValue="zDdP2DCmphkDPzVnlK/IB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74132-5440-4E59-8E8F-F04A2457163D}">
  <sheetPr>
    <outlinePr summaryBelow="0"/>
    <pageSetUpPr fitToPage="1"/>
  </sheetPr>
  <dimension ref="A1:BH5000"/>
  <sheetViews>
    <sheetView workbookViewId="0">
      <pane ySplit="7" topLeftCell="A8" activePane="bottomLeft" state="frozen"/>
      <selection activeCell="C25" sqref="C25"/>
      <selection pane="bottomLeft" activeCell="F19" sqref="F1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140625" customWidth="1"/>
    <col min="28" max="28" width="14.1406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120</v>
      </c>
      <c r="C3" s="298" t="s">
        <v>121</v>
      </c>
      <c r="D3" s="299"/>
      <c r="E3" s="299"/>
      <c r="F3" s="299"/>
      <c r="G3" s="300"/>
      <c r="AC3" s="121" t="s">
        <v>2937</v>
      </c>
      <c r="AG3" t="s">
        <v>349</v>
      </c>
    </row>
    <row r="4" spans="1:60" ht="25.15" customHeight="1" x14ac:dyDescent="0.2">
      <c r="A4" s="141" t="s">
        <v>9</v>
      </c>
      <c r="B4" s="142" t="s">
        <v>122</v>
      </c>
      <c r="C4" s="301" t="s">
        <v>121</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120</v>
      </c>
      <c r="C8" s="180" t="s">
        <v>121</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120</v>
      </c>
      <c r="C9" s="181" t="s">
        <v>2941</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7zk7/l/mpBINd2WfbCP7yyXqJX+sspwNgdUFVnsHnFaQpph6Rnkg69vpBGHwYsXt25ZDz7TKwHLjdjqbJw/Qw==" saltValue="SOS1m5kh0bzLSPNL3EOSL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F4B78-7A27-4B10-8BAA-42EF64C0E487}">
  <sheetPr>
    <outlinePr summaryBelow="0"/>
    <pageSetUpPr fitToPage="1"/>
  </sheetPr>
  <dimension ref="A1:BH5000"/>
  <sheetViews>
    <sheetView workbookViewId="0">
      <pane ySplit="7" topLeftCell="A8" activePane="bottomLeft" state="frozen"/>
      <selection activeCell="C25" sqref="C25"/>
      <selection pane="bottomLeft" activeCell="AB41" sqref="AB41"/>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7109375" customWidth="1"/>
    <col min="28" max="28" width="14.1406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123</v>
      </c>
      <c r="C3" s="298" t="s">
        <v>124</v>
      </c>
      <c r="D3" s="299"/>
      <c r="E3" s="299"/>
      <c r="F3" s="299"/>
      <c r="G3" s="300"/>
      <c r="AC3" s="121" t="s">
        <v>2937</v>
      </c>
      <c r="AG3" t="s">
        <v>349</v>
      </c>
    </row>
    <row r="4" spans="1:60" ht="25.15" customHeight="1" x14ac:dyDescent="0.2">
      <c r="A4" s="141" t="s">
        <v>9</v>
      </c>
      <c r="B4" s="142" t="s">
        <v>125</v>
      </c>
      <c r="C4" s="301" t="s">
        <v>124</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123</v>
      </c>
      <c r="C8" s="180" t="s">
        <v>124</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123</v>
      </c>
      <c r="C9" s="181" t="s">
        <v>2942</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1QbW/b/BpoqE+yFDJStcahfShXf2hvKfjlLxmzEhNPKBKcgr6XNwbjaEPBYLEDKq85NT2bDActTqJ0qzNMMq/g==" saltValue="zeTrndQRpjhlMFSO0pBnC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40625"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91" t="s">
        <v>6</v>
      </c>
      <c r="B1" s="291"/>
      <c r="C1" s="292"/>
      <c r="D1" s="291"/>
      <c r="E1" s="291"/>
      <c r="F1" s="291"/>
      <c r="G1" s="291"/>
    </row>
    <row r="2" spans="1:7" ht="24.95" customHeight="1" x14ac:dyDescent="0.2">
      <c r="A2" s="49" t="s">
        <v>7</v>
      </c>
      <c r="B2" s="48"/>
      <c r="C2" s="293"/>
      <c r="D2" s="293"/>
      <c r="E2" s="293"/>
      <c r="F2" s="293"/>
      <c r="G2" s="294"/>
    </row>
    <row r="3" spans="1:7" ht="24.95" customHeight="1" x14ac:dyDescent="0.2">
      <c r="A3" s="49" t="s">
        <v>8</v>
      </c>
      <c r="B3" s="48"/>
      <c r="C3" s="293"/>
      <c r="D3" s="293"/>
      <c r="E3" s="293"/>
      <c r="F3" s="293"/>
      <c r="G3" s="294"/>
    </row>
    <row r="4" spans="1:7" ht="24.95" customHeight="1" x14ac:dyDescent="0.2">
      <c r="A4" s="49" t="s">
        <v>9</v>
      </c>
      <c r="B4" s="48"/>
      <c r="C4" s="293"/>
      <c r="D4" s="293"/>
      <c r="E4" s="293"/>
      <c r="F4" s="293"/>
      <c r="G4" s="294"/>
    </row>
    <row r="5" spans="1:7" x14ac:dyDescent="0.2">
      <c r="B5" s="4"/>
      <c r="C5" s="5"/>
      <c r="D5" s="6"/>
    </row>
  </sheetData>
  <sheetProtection algorithmName="SHA-512" hashValue="bVYvZ5UJdqiRC2GFAJTdCrsMWp9kyNVPjSC1EKYDpDkFQE4vOPzYy31Blh9299ddqTe5+NR89L/plk1LEqrXYg==" saltValue="t0iz78MNQpaWL73T4O+mhA=="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21108-44B4-46DB-AF9E-89BD0AD1C324}">
  <sheetPr>
    <outlinePr summaryBelow="0"/>
    <pageSetUpPr fitToPage="1"/>
  </sheetPr>
  <dimension ref="A1:BH5000"/>
  <sheetViews>
    <sheetView workbookViewId="0">
      <pane ySplit="7" topLeftCell="A8" activePane="bottomLeft" state="frozen"/>
      <selection activeCell="C25" sqref="C25"/>
      <selection pane="bottomLeft" activeCell="S24" sqref="S24"/>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42578125" customWidth="1"/>
    <col min="28" max="28" width="13.28515625" customWidth="1"/>
    <col min="29" max="29" width="5.5703125"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126</v>
      </c>
      <c r="C3" s="298" t="s">
        <v>127</v>
      </c>
      <c r="D3" s="299"/>
      <c r="E3" s="299"/>
      <c r="F3" s="299"/>
      <c r="G3" s="300"/>
      <c r="AC3" s="121" t="s">
        <v>2937</v>
      </c>
      <c r="AG3" t="s">
        <v>349</v>
      </c>
    </row>
    <row r="4" spans="1:60" ht="25.15" customHeight="1" x14ac:dyDescent="0.2">
      <c r="A4" s="141" t="s">
        <v>9</v>
      </c>
      <c r="B4" s="142" t="s">
        <v>128</v>
      </c>
      <c r="C4" s="301" t="s">
        <v>127</v>
      </c>
      <c r="D4" s="302"/>
      <c r="E4" s="302"/>
      <c r="F4" s="302"/>
      <c r="G4" s="303"/>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126</v>
      </c>
      <c r="C8" s="180" t="s">
        <v>127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126</v>
      </c>
      <c r="C9" s="181" t="s">
        <v>2943</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4V6zdghpo4c/Gu41F+z1eopvHjIOwo11FfBxymTidj9+Z0vmzj/LKAxNs+rM8NZt10FWJFKm/ea1nzjxOVBYQ==" saltValue="a7eXPxrViTPs+0+/dIFlc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E0F08-79D4-47E0-B630-78E942A85E3D}">
  <sheetPr>
    <outlinePr summaryBelow="0"/>
    <pageSetUpPr fitToPage="1"/>
  </sheetPr>
  <dimension ref="A1:BH5000"/>
  <sheetViews>
    <sheetView workbookViewId="0">
      <pane ySplit="7" topLeftCell="A8" activePane="bottomLeft" state="frozen"/>
      <selection activeCell="C25" sqref="C25"/>
      <selection pane="bottomLeft" activeCell="S30" sqref="S3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 customWidth="1"/>
    <col min="28" max="28" width="13.8554687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129</v>
      </c>
      <c r="C3" s="298" t="s">
        <v>130</v>
      </c>
      <c r="D3" s="299"/>
      <c r="E3" s="299"/>
      <c r="F3" s="299"/>
      <c r="G3" s="300"/>
      <c r="AC3" s="121" t="s">
        <v>2937</v>
      </c>
      <c r="AG3" t="s">
        <v>349</v>
      </c>
    </row>
    <row r="4" spans="1:60" ht="25.15" customHeight="1" x14ac:dyDescent="0.2">
      <c r="A4" s="141" t="s">
        <v>9</v>
      </c>
      <c r="B4" s="142" t="s">
        <v>131</v>
      </c>
      <c r="C4" s="301" t="s">
        <v>130</v>
      </c>
      <c r="D4" s="302"/>
      <c r="E4" s="302"/>
      <c r="F4" s="302"/>
      <c r="G4" s="303"/>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129</v>
      </c>
      <c r="C8" s="180" t="s">
        <v>130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129</v>
      </c>
      <c r="C9" s="181" t="s">
        <v>2944</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YfLSL0pHPwoV13w67P5Db3ngdnGFZkHgRxfEvQjzX5DsHIEZDKl5RO1TDWKpK74ATLrYX5xsVKBDtrvdV63/wA==" saltValue="H5xeAVdq9++yUa56mJXPb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407E9-0115-4AFC-B147-5A1826BC98CA}">
  <sheetPr>
    <outlinePr summaryBelow="0"/>
    <pageSetUpPr fitToPage="1"/>
  </sheetPr>
  <dimension ref="A1:BH5000"/>
  <sheetViews>
    <sheetView workbookViewId="0">
      <pane ySplit="7" topLeftCell="A8" activePane="bottomLeft" state="frozen"/>
      <selection activeCell="C25" sqref="C25"/>
      <selection pane="bottomLeft" activeCell="AS26" sqref="AS26"/>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 customWidth="1"/>
    <col min="28" max="28" width="14" customWidth="1"/>
    <col min="29" max="29" width="0" hidden="1" customWidth="1"/>
    <col min="31" max="41" width="0" hidden="1" customWidth="1"/>
    <col min="53" max="53" width="98.7109375" customWidth="1"/>
  </cols>
  <sheetData>
    <row r="1" spans="1:60" ht="15.75" customHeight="1" x14ac:dyDescent="0.25">
      <c r="A1" s="297" t="s">
        <v>344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347</v>
      </c>
      <c r="C3" s="298" t="s">
        <v>60</v>
      </c>
      <c r="D3" s="299"/>
      <c r="E3" s="299"/>
      <c r="F3" s="299"/>
      <c r="G3" s="300"/>
      <c r="AC3" s="121" t="s">
        <v>348</v>
      </c>
      <c r="AG3" t="s">
        <v>349</v>
      </c>
    </row>
    <row r="4" spans="1:60" ht="25.15" customHeight="1" x14ac:dyDescent="0.2">
      <c r="A4" s="141" t="s">
        <v>9</v>
      </c>
      <c r="B4" s="142" t="s">
        <v>59</v>
      </c>
      <c r="C4" s="301" t="s">
        <v>60</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342</v>
      </c>
      <c r="C8" s="180" t="s">
        <v>27</v>
      </c>
      <c r="D8" s="164"/>
      <c r="E8" s="165"/>
      <c r="F8" s="166"/>
      <c r="G8" s="166">
        <f>SUMIF(AG9:AG21,"&lt;&gt;NOR",G9:G21)</f>
        <v>0</v>
      </c>
      <c r="H8" s="166"/>
      <c r="I8" s="166">
        <f>SUM(I9:I21)</f>
        <v>0</v>
      </c>
      <c r="J8" s="166"/>
      <c r="K8" s="166">
        <f>SUM(K9:K21)</f>
        <v>0</v>
      </c>
      <c r="L8" s="166"/>
      <c r="M8" s="166">
        <f>SUM(M9:M21)</f>
        <v>0</v>
      </c>
      <c r="N8" s="165"/>
      <c r="O8" s="165">
        <f>SUM(O9:O21)</f>
        <v>0</v>
      </c>
      <c r="P8" s="165"/>
      <c r="Q8" s="165">
        <f>SUM(Q9:Q21)</f>
        <v>0</v>
      </c>
      <c r="R8" s="166"/>
      <c r="S8" s="208"/>
      <c r="T8" s="207"/>
      <c r="U8" s="223"/>
      <c r="V8" s="223">
        <f>SUM(V9:V24)</f>
        <v>0</v>
      </c>
      <c r="W8" s="223"/>
      <c r="X8" s="223"/>
      <c r="Y8" s="223"/>
      <c r="Z8" s="208"/>
      <c r="AA8" s="208"/>
      <c r="AB8" s="207"/>
      <c r="AG8" t="s">
        <v>374</v>
      </c>
    </row>
    <row r="9" spans="1:60" outlineLevel="1" x14ac:dyDescent="0.2">
      <c r="A9" s="172">
        <v>1</v>
      </c>
      <c r="B9" s="173" t="s">
        <v>375</v>
      </c>
      <c r="C9" s="181" t="s">
        <v>376</v>
      </c>
      <c r="D9" s="174" t="s">
        <v>377</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221" t="s">
        <v>378</v>
      </c>
      <c r="T9" s="222" t="s">
        <v>379</v>
      </c>
      <c r="U9" s="159">
        <v>0</v>
      </c>
      <c r="V9" s="159">
        <f>ROUND(E9*U9,2)</f>
        <v>0</v>
      </c>
      <c r="W9" s="159"/>
      <c r="X9" s="159" t="s">
        <v>380</v>
      </c>
      <c r="Y9" s="159" t="s">
        <v>381</v>
      </c>
      <c r="Z9" s="178">
        <v>0</v>
      </c>
      <c r="AA9" s="178">
        <f>G9*Z9</f>
        <v>0</v>
      </c>
      <c r="AB9" s="178">
        <f>G9-AA9</f>
        <v>0</v>
      </c>
      <c r="AC9" s="148"/>
      <c r="AD9" s="148"/>
      <c r="AE9" s="148"/>
      <c r="AF9" s="148"/>
      <c r="AG9" s="148" t="s">
        <v>382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customHeight="1" outlineLevel="2" x14ac:dyDescent="0.2">
      <c r="A10" s="155"/>
      <c r="B10" s="156"/>
      <c r="C10" s="295" t="s">
        <v>2950</v>
      </c>
      <c r="D10" s="296"/>
      <c r="E10" s="296"/>
      <c r="F10" s="296"/>
      <c r="G10" s="296"/>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383</v>
      </c>
      <c r="AH10" s="148"/>
      <c r="AI10" s="148"/>
      <c r="AJ10" s="148"/>
      <c r="AK10" s="148"/>
      <c r="AL10" s="148"/>
      <c r="AM10" s="148"/>
      <c r="AN10" s="148"/>
      <c r="AO10" s="148"/>
      <c r="AP10" s="148"/>
      <c r="AQ10" s="148"/>
      <c r="AR10" s="148"/>
      <c r="AS10" s="148"/>
      <c r="AT10" s="148"/>
      <c r="AU10" s="148"/>
      <c r="AV10" s="148"/>
      <c r="AW10" s="148"/>
      <c r="AX10" s="148"/>
      <c r="AY10" s="148"/>
      <c r="AZ10" s="148"/>
      <c r="BA10" s="179" t="str">
        <f>C10</f>
        <v>Nezbytné doplňující průzkumy nutné pro řádné provedení a dokončení díla. Podrobný geologický průzkum z důvodu hloubky zakládání a následné posouzení pilot (doplňující průzkum do hloubky cca 30m, tři vrty). Odtrhové a výtažné zkoušky pro stanovení vhodného kotevního systému a počtu kotev.</v>
      </c>
      <c r="BB10" s="148"/>
      <c r="BC10" s="148"/>
      <c r="BD10" s="148"/>
      <c r="BE10" s="148"/>
      <c r="BF10" s="148"/>
      <c r="BG10" s="148"/>
      <c r="BH10" s="148"/>
    </row>
    <row r="11" spans="1:60" outlineLevel="1" x14ac:dyDescent="0.2">
      <c r="A11" s="172">
        <v>2</v>
      </c>
      <c r="B11" s="173" t="s">
        <v>384</v>
      </c>
      <c r="C11" s="181" t="s">
        <v>385</v>
      </c>
      <c r="D11" s="174" t="s">
        <v>377</v>
      </c>
      <c r="E11" s="175">
        <v>1</v>
      </c>
      <c r="F11" s="176"/>
      <c r="G11" s="177">
        <f>ROUND(E11*F11,2)</f>
        <v>0</v>
      </c>
      <c r="H11" s="176"/>
      <c r="I11" s="177">
        <f>ROUND(E11*H11,2)</f>
        <v>0</v>
      </c>
      <c r="J11" s="176"/>
      <c r="K11" s="177">
        <f>ROUND(E11*J11,2)</f>
        <v>0</v>
      </c>
      <c r="L11" s="177">
        <v>21</v>
      </c>
      <c r="M11" s="177">
        <f>G11*(1+L11/100)</f>
        <v>0</v>
      </c>
      <c r="N11" s="175">
        <v>0</v>
      </c>
      <c r="O11" s="175">
        <f>ROUND(E11*N11,2)</f>
        <v>0</v>
      </c>
      <c r="P11" s="175">
        <v>0</v>
      </c>
      <c r="Q11" s="175">
        <f>ROUND(E11*P11,2)</f>
        <v>0</v>
      </c>
      <c r="R11" s="177"/>
      <c r="S11" s="177" t="s">
        <v>378</v>
      </c>
      <c r="T11" s="178" t="s">
        <v>379</v>
      </c>
      <c r="U11" s="159">
        <v>0</v>
      </c>
      <c r="V11" s="159">
        <f>ROUND(E11*U11,2)</f>
        <v>0</v>
      </c>
      <c r="W11" s="159"/>
      <c r="X11" s="159" t="s">
        <v>380</v>
      </c>
      <c r="Y11" s="159" t="s">
        <v>381</v>
      </c>
      <c r="Z11" s="178">
        <v>0</v>
      </c>
      <c r="AA11" s="178">
        <f>G11*Z11</f>
        <v>0</v>
      </c>
      <c r="AB11" s="178">
        <f>G11-AA11</f>
        <v>0</v>
      </c>
      <c r="AC11" s="148"/>
      <c r="AD11" s="148"/>
      <c r="AE11" s="148"/>
      <c r="AF11" s="148"/>
      <c r="AG11" s="148" t="s">
        <v>382</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45" customHeight="1" outlineLevel="2" x14ac:dyDescent="0.2">
      <c r="A12" s="155"/>
      <c r="B12" s="156"/>
      <c r="C12" s="295" t="s">
        <v>2951</v>
      </c>
      <c r="D12" s="296"/>
      <c r="E12" s="296"/>
      <c r="F12" s="296"/>
      <c r="G12" s="296"/>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383</v>
      </c>
      <c r="AH12" s="148"/>
      <c r="AI12" s="148"/>
      <c r="AJ12" s="148"/>
      <c r="AK12" s="148"/>
      <c r="AL12" s="148"/>
      <c r="AM12" s="148"/>
      <c r="AN12" s="148"/>
      <c r="AO12" s="148"/>
      <c r="AP12" s="148"/>
      <c r="AQ12" s="148"/>
      <c r="AR12" s="148"/>
      <c r="AS12" s="148"/>
      <c r="AT12" s="148"/>
      <c r="AU12" s="148"/>
      <c r="AV12" s="148"/>
      <c r="AW12" s="148"/>
      <c r="AX12" s="148"/>
      <c r="AY12" s="148"/>
      <c r="AZ12" s="148"/>
      <c r="BA12" s="179" t="str">
        <f>C12</f>
        <v xml:space="preserve">Vypracování výrobní a technologické dokumentace včetně odsouhlasení. Náklady spojené s vypracováním výrobní projektové dokumentace OK zastřešení sálu, prosklených stěn, výplní otvorů, zámečnických a klempířských výrobků. Dílenká dokumentace výztuže betonových konstrukcí, podrobná specifikace distančních prvků betonových konstrukcí vč. statických návrhů ocelových spojů a některých detailů napojení betonových prvků atp. Výrobní dokumentace vodního prvku SO05 dodavatelem technologie. </v>
      </c>
      <c r="BB12" s="148"/>
      <c r="BC12" s="148"/>
      <c r="BD12" s="148"/>
      <c r="BE12" s="148"/>
      <c r="BF12" s="148"/>
      <c r="BG12" s="148"/>
      <c r="BH12" s="148"/>
    </row>
    <row r="13" spans="1:60" outlineLevel="1" x14ac:dyDescent="0.2">
      <c r="A13" s="172">
        <v>3</v>
      </c>
      <c r="B13" s="173" t="s">
        <v>386</v>
      </c>
      <c r="C13" s="181" t="s">
        <v>387</v>
      </c>
      <c r="D13" s="174" t="s">
        <v>377</v>
      </c>
      <c r="E13" s="175">
        <v>1</v>
      </c>
      <c r="F13" s="176"/>
      <c r="G13" s="177">
        <f>ROUND(E13*F13,2)</f>
        <v>0</v>
      </c>
      <c r="H13" s="176"/>
      <c r="I13" s="177">
        <f>ROUND(E13*H13,2)</f>
        <v>0</v>
      </c>
      <c r="J13" s="176"/>
      <c r="K13" s="177">
        <f>ROUND(E13*J13,2)</f>
        <v>0</v>
      </c>
      <c r="L13" s="177">
        <v>21</v>
      </c>
      <c r="M13" s="177">
        <f>G13*(1+L13/100)</f>
        <v>0</v>
      </c>
      <c r="N13" s="175">
        <v>0</v>
      </c>
      <c r="O13" s="175">
        <f>ROUND(E13*N13,2)</f>
        <v>0</v>
      </c>
      <c r="P13" s="175">
        <v>0</v>
      </c>
      <c r="Q13" s="175">
        <f>ROUND(E13*P13,2)</f>
        <v>0</v>
      </c>
      <c r="R13" s="177"/>
      <c r="S13" s="177" t="s">
        <v>378</v>
      </c>
      <c r="T13" s="178" t="s">
        <v>379</v>
      </c>
      <c r="U13" s="159">
        <v>0</v>
      </c>
      <c r="V13" s="159">
        <f>ROUND(E13*U13,2)</f>
        <v>0</v>
      </c>
      <c r="W13" s="159"/>
      <c r="X13" s="159" t="s">
        <v>380</v>
      </c>
      <c r="Y13" s="159" t="s">
        <v>381</v>
      </c>
      <c r="Z13" s="178">
        <v>0</v>
      </c>
      <c r="AA13" s="178">
        <f>G13*Z13</f>
        <v>0</v>
      </c>
      <c r="AB13" s="178">
        <f>G13-AA13</f>
        <v>0</v>
      </c>
      <c r="AC13" s="148"/>
      <c r="AD13" s="148"/>
      <c r="AE13" s="148"/>
      <c r="AF13" s="148"/>
      <c r="AG13" s="148" t="s">
        <v>382</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95" t="s">
        <v>422</v>
      </c>
      <c r="D14" s="296"/>
      <c r="E14" s="296"/>
      <c r="F14" s="296"/>
      <c r="G14" s="296"/>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383</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3" x14ac:dyDescent="0.2">
      <c r="A15" s="155"/>
      <c r="B15" s="156"/>
      <c r="C15" s="304" t="s">
        <v>388</v>
      </c>
      <c r="D15" s="305"/>
      <c r="E15" s="305"/>
      <c r="F15" s="305"/>
      <c r="G15" s="305"/>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383</v>
      </c>
      <c r="AH15" s="148"/>
      <c r="AI15" s="148"/>
      <c r="AJ15" s="148"/>
      <c r="AK15" s="148"/>
      <c r="AL15" s="148"/>
      <c r="AM15" s="148"/>
      <c r="AN15" s="148"/>
      <c r="AO15" s="148"/>
      <c r="AP15" s="148"/>
      <c r="AQ15" s="148"/>
      <c r="AR15" s="148"/>
      <c r="AS15" s="148"/>
      <c r="AT15" s="148"/>
      <c r="AU15" s="148"/>
      <c r="AV15" s="148"/>
      <c r="AW15" s="148"/>
      <c r="AX15" s="148"/>
      <c r="AY15" s="148"/>
      <c r="AZ15" s="148"/>
      <c r="BA15" s="179" t="str">
        <f>C15</f>
        <v>Vyhotovení protokolu o vytyčení stavby se seznamem souřadnic vytyčených bodů a jejich polohopisnými (S-JTSK) a výškopisnými (Bpv) hodnotami.</v>
      </c>
      <c r="BB15" s="148"/>
      <c r="BC15" s="148"/>
      <c r="BD15" s="148"/>
      <c r="BE15" s="148"/>
      <c r="BF15" s="148"/>
      <c r="BG15" s="148"/>
      <c r="BH15" s="148"/>
    </row>
    <row r="16" spans="1:60" outlineLevel="1" x14ac:dyDescent="0.2">
      <c r="A16" s="172">
        <v>4</v>
      </c>
      <c r="B16" s="173" t="s">
        <v>389</v>
      </c>
      <c r="C16" s="181" t="s">
        <v>390</v>
      </c>
      <c r="D16" s="174" t="s">
        <v>377</v>
      </c>
      <c r="E16" s="175">
        <v>1</v>
      </c>
      <c r="F16" s="176"/>
      <c r="G16" s="177">
        <f>ROUND(E16*F16,2)</f>
        <v>0</v>
      </c>
      <c r="H16" s="176"/>
      <c r="I16" s="177">
        <f>ROUND(E16*H16,2)</f>
        <v>0</v>
      </c>
      <c r="J16" s="176"/>
      <c r="K16" s="177">
        <f>ROUND(E16*J16,2)</f>
        <v>0</v>
      </c>
      <c r="L16" s="177">
        <v>21</v>
      </c>
      <c r="M16" s="177">
        <f>G16*(1+L16/100)</f>
        <v>0</v>
      </c>
      <c r="N16" s="175">
        <v>0</v>
      </c>
      <c r="O16" s="175">
        <f>ROUND(E16*N16,2)</f>
        <v>0</v>
      </c>
      <c r="P16" s="175">
        <v>0</v>
      </c>
      <c r="Q16" s="175">
        <f>ROUND(E16*P16,2)</f>
        <v>0</v>
      </c>
      <c r="R16" s="177"/>
      <c r="S16" s="177" t="s">
        <v>378</v>
      </c>
      <c r="T16" s="178" t="s">
        <v>379</v>
      </c>
      <c r="U16" s="159">
        <v>0</v>
      </c>
      <c r="V16" s="159">
        <f>ROUND(E16*U16,2)</f>
        <v>0</v>
      </c>
      <c r="W16" s="159"/>
      <c r="X16" s="159" t="s">
        <v>380</v>
      </c>
      <c r="Y16" s="159" t="s">
        <v>381</v>
      </c>
      <c r="Z16" s="178">
        <v>0</v>
      </c>
      <c r="AA16" s="178">
        <f>G16*Z16</f>
        <v>0</v>
      </c>
      <c r="AB16" s="178">
        <f>G16-AA16</f>
        <v>0</v>
      </c>
      <c r="AC16" s="148"/>
      <c r="AD16" s="148"/>
      <c r="AE16" s="148"/>
      <c r="AF16" s="148"/>
      <c r="AG16" s="148" t="s">
        <v>382</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
      <c r="A17" s="155"/>
      <c r="B17" s="156"/>
      <c r="C17" s="295" t="s">
        <v>391</v>
      </c>
      <c r="D17" s="296"/>
      <c r="E17" s="296"/>
      <c r="F17" s="296"/>
      <c r="G17" s="296"/>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383</v>
      </c>
      <c r="AH17" s="148"/>
      <c r="AI17" s="148"/>
      <c r="AJ17" s="148"/>
      <c r="AK17" s="148"/>
      <c r="AL17" s="148"/>
      <c r="AM17" s="148"/>
      <c r="AN17" s="148"/>
      <c r="AO17" s="148"/>
      <c r="AP17" s="148"/>
      <c r="AQ17" s="148"/>
      <c r="AR17" s="148"/>
      <c r="AS17" s="148"/>
      <c r="AT17" s="148"/>
      <c r="AU17" s="148"/>
      <c r="AV17" s="148"/>
      <c r="AW17" s="148"/>
      <c r="AX17" s="148"/>
      <c r="AY17" s="148"/>
      <c r="AZ17" s="148"/>
      <c r="BA17" s="179" t="str">
        <f>C17</f>
        <v>Zaměření a vytýčení stávajících inženýrských sítí v místě stavby z hlediska jejich ochrany při provádění stavby.</v>
      </c>
      <c r="BB17" s="148"/>
      <c r="BC17" s="148"/>
      <c r="BD17" s="148"/>
      <c r="BE17" s="148"/>
      <c r="BF17" s="148"/>
      <c r="BG17" s="148"/>
      <c r="BH17" s="148"/>
    </row>
    <row r="18" spans="1:60" outlineLevel="1" x14ac:dyDescent="0.2">
      <c r="A18" s="172">
        <v>5</v>
      </c>
      <c r="B18" s="173" t="s">
        <v>392</v>
      </c>
      <c r="C18" s="181" t="s">
        <v>393</v>
      </c>
      <c r="D18" s="174" t="s">
        <v>377</v>
      </c>
      <c r="E18" s="175">
        <v>1</v>
      </c>
      <c r="F18" s="176"/>
      <c r="G18" s="177">
        <f>ROUND(E18*F18,2)</f>
        <v>0</v>
      </c>
      <c r="H18" s="176"/>
      <c r="I18" s="177">
        <f>ROUND(E18*H18,2)</f>
        <v>0</v>
      </c>
      <c r="J18" s="176"/>
      <c r="K18" s="177">
        <f>ROUND(E18*J18,2)</f>
        <v>0</v>
      </c>
      <c r="L18" s="177">
        <v>21</v>
      </c>
      <c r="M18" s="177">
        <f>G18*(1+L18/100)</f>
        <v>0</v>
      </c>
      <c r="N18" s="175">
        <v>0</v>
      </c>
      <c r="O18" s="175">
        <f>ROUND(E18*N18,2)</f>
        <v>0</v>
      </c>
      <c r="P18" s="175">
        <v>0</v>
      </c>
      <c r="Q18" s="175">
        <f>ROUND(E18*P18,2)</f>
        <v>0</v>
      </c>
      <c r="R18" s="177"/>
      <c r="S18" s="177" t="s">
        <v>394</v>
      </c>
      <c r="T18" s="178" t="s">
        <v>379</v>
      </c>
      <c r="U18" s="159">
        <v>0</v>
      </c>
      <c r="V18" s="159">
        <f>ROUND(E18*U18,2)</f>
        <v>0</v>
      </c>
      <c r="W18" s="159"/>
      <c r="X18" s="159" t="s">
        <v>380</v>
      </c>
      <c r="Y18" s="159" t="s">
        <v>381</v>
      </c>
      <c r="Z18" s="178">
        <v>0</v>
      </c>
      <c r="AA18" s="178">
        <f>G18*Z18</f>
        <v>0</v>
      </c>
      <c r="AB18" s="178">
        <f>G18-AA18</f>
        <v>0</v>
      </c>
      <c r="AC18" s="148"/>
      <c r="AD18" s="148"/>
      <c r="AE18" s="148"/>
      <c r="AF18" s="148"/>
      <c r="AG18" s="148" t="s">
        <v>382</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67.5" outlineLevel="2" x14ac:dyDescent="0.2">
      <c r="A19" s="155"/>
      <c r="B19" s="156"/>
      <c r="C19" s="295" t="s">
        <v>2955</v>
      </c>
      <c r="D19" s="296"/>
      <c r="E19" s="296"/>
      <c r="F19" s="296"/>
      <c r="G19" s="296"/>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383</v>
      </c>
      <c r="AH19" s="148"/>
      <c r="AI19" s="148"/>
      <c r="AJ19" s="148"/>
      <c r="AK19" s="148"/>
      <c r="AL19" s="148"/>
      <c r="AM19" s="148"/>
      <c r="AN19" s="148"/>
      <c r="AO19" s="148"/>
      <c r="AP19" s="148"/>
      <c r="AQ19" s="148"/>
      <c r="AR19" s="148"/>
      <c r="AS19" s="148"/>
      <c r="AT19" s="148"/>
      <c r="AU19" s="148"/>
      <c r="AV19" s="148"/>
      <c r="AW19" s="148"/>
      <c r="AX19" s="148"/>
      <c r="AY19" s="148"/>
      <c r="AZ19" s="148"/>
      <c r="BA19" s="179" t="str">
        <f>C19</f>
        <v>Veškeré náklady spojené s vybudováním, provozem a odstraněním zařízení staveniště. Informační tabule stavby (dle standardů investora, velikost cca 5100x2400mm).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v>
      </c>
      <c r="BB19" s="148"/>
      <c r="BC19" s="148"/>
      <c r="BD19" s="148"/>
      <c r="BE19" s="148"/>
      <c r="BF19" s="148"/>
      <c r="BG19" s="148"/>
      <c r="BH19" s="148"/>
    </row>
    <row r="20" spans="1:60" outlineLevel="1" x14ac:dyDescent="0.2">
      <c r="A20" s="172">
        <v>6</v>
      </c>
      <c r="B20" s="173" t="s">
        <v>395</v>
      </c>
      <c r="C20" s="181" t="s">
        <v>396</v>
      </c>
      <c r="D20" s="174" t="s">
        <v>377</v>
      </c>
      <c r="E20" s="175">
        <v>1</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c r="S20" s="177" t="s">
        <v>378</v>
      </c>
      <c r="T20" s="178" t="s">
        <v>379</v>
      </c>
      <c r="U20" s="159">
        <v>0</v>
      </c>
      <c r="V20" s="159">
        <f>ROUND(E20*U20,2)</f>
        <v>0</v>
      </c>
      <c r="W20" s="159"/>
      <c r="X20" s="159" t="s">
        <v>380</v>
      </c>
      <c r="Y20" s="159" t="s">
        <v>381</v>
      </c>
      <c r="Z20" s="178">
        <v>0</v>
      </c>
      <c r="AA20" s="178">
        <f>G20*Z20</f>
        <v>0</v>
      </c>
      <c r="AB20" s="178">
        <f>G20-AA20</f>
        <v>0</v>
      </c>
      <c r="AC20" s="148"/>
      <c r="AD20" s="148"/>
      <c r="AE20" s="148"/>
      <c r="AF20" s="148"/>
      <c r="AG20" s="148" t="s">
        <v>382</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295" t="s">
        <v>397</v>
      </c>
      <c r="D21" s="296"/>
      <c r="E21" s="296"/>
      <c r="F21" s="296"/>
      <c r="G21" s="296"/>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383</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x14ac:dyDescent="0.2">
      <c r="A22" s="162" t="s">
        <v>373</v>
      </c>
      <c r="B22" s="163" t="s">
        <v>343</v>
      </c>
      <c r="C22" s="180" t="s">
        <v>28</v>
      </c>
      <c r="D22" s="164"/>
      <c r="E22" s="165"/>
      <c r="F22" s="166"/>
      <c r="G22" s="166">
        <f>SUMIF(AG23:AG38,"&lt;&gt;NOR",G23:G38)</f>
        <v>0</v>
      </c>
      <c r="H22" s="166"/>
      <c r="I22" s="166">
        <f>SUM(I23:I38)</f>
        <v>0</v>
      </c>
      <c r="J22" s="166"/>
      <c r="K22" s="166">
        <f>SUM(K23:K38)</f>
        <v>0</v>
      </c>
      <c r="L22" s="166"/>
      <c r="M22" s="166">
        <f>SUM(M23:M38)</f>
        <v>0</v>
      </c>
      <c r="N22" s="165"/>
      <c r="O22" s="165">
        <f>SUM(O23:O38)</f>
        <v>0</v>
      </c>
      <c r="P22" s="165"/>
      <c r="Q22" s="165">
        <f>SUM(Q23:Q38)</f>
        <v>0</v>
      </c>
      <c r="R22" s="166"/>
      <c r="S22" s="166"/>
      <c r="T22" s="167"/>
      <c r="U22" s="161"/>
      <c r="V22" s="161">
        <f>SUM(V23:V38)</f>
        <v>0</v>
      </c>
      <c r="W22" s="161"/>
      <c r="X22" s="161"/>
      <c r="Y22" s="161"/>
      <c r="Z22" s="166"/>
      <c r="AA22" s="166"/>
      <c r="AB22" s="207"/>
      <c r="AG22" t="s">
        <v>374</v>
      </c>
    </row>
    <row r="23" spans="1:60" outlineLevel="1" x14ac:dyDescent="0.2">
      <c r="A23" s="172">
        <v>7</v>
      </c>
      <c r="B23" s="173" t="s">
        <v>398</v>
      </c>
      <c r="C23" s="181" t="s">
        <v>399</v>
      </c>
      <c r="D23" s="174" t="s">
        <v>377</v>
      </c>
      <c r="E23" s="175">
        <v>1</v>
      </c>
      <c r="F23" s="176"/>
      <c r="G23" s="177">
        <f>ROUND(E23*F23,2)</f>
        <v>0</v>
      </c>
      <c r="H23" s="176"/>
      <c r="I23" s="177">
        <f>ROUND(E23*H23,2)</f>
        <v>0</v>
      </c>
      <c r="J23" s="176"/>
      <c r="K23" s="177">
        <f>ROUND(E23*J23,2)</f>
        <v>0</v>
      </c>
      <c r="L23" s="177">
        <v>21</v>
      </c>
      <c r="M23" s="177">
        <f>G23*(1+L23/100)</f>
        <v>0</v>
      </c>
      <c r="N23" s="175">
        <v>0</v>
      </c>
      <c r="O23" s="175">
        <f>ROUND(E23*N23,2)</f>
        <v>0</v>
      </c>
      <c r="P23" s="175">
        <v>0</v>
      </c>
      <c r="Q23" s="175">
        <f>ROUND(E23*P23,2)</f>
        <v>0</v>
      </c>
      <c r="R23" s="177"/>
      <c r="S23" s="177" t="s">
        <v>378</v>
      </c>
      <c r="T23" s="178" t="s">
        <v>379</v>
      </c>
      <c r="U23" s="159">
        <v>0</v>
      </c>
      <c r="V23" s="159">
        <f>ROUND(E23*U23,2)</f>
        <v>0</v>
      </c>
      <c r="W23" s="159"/>
      <c r="X23" s="159" t="s">
        <v>380</v>
      </c>
      <c r="Y23" s="159" t="s">
        <v>381</v>
      </c>
      <c r="Z23" s="178">
        <v>0</v>
      </c>
      <c r="AA23" s="178">
        <f>G23*Z23</f>
        <v>0</v>
      </c>
      <c r="AB23" s="178">
        <f>G23-AA23</f>
        <v>0</v>
      </c>
      <c r="AC23" s="148"/>
      <c r="AD23" s="148"/>
      <c r="AE23" s="148"/>
      <c r="AF23" s="148"/>
      <c r="AG23" s="148" t="s">
        <v>382</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33.75" outlineLevel="2" x14ac:dyDescent="0.2">
      <c r="A24" s="155"/>
      <c r="B24" s="156"/>
      <c r="C24" s="295" t="s">
        <v>400</v>
      </c>
      <c r="D24" s="296"/>
      <c r="E24" s="296"/>
      <c r="F24" s="296"/>
      <c r="G24" s="296"/>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383</v>
      </c>
      <c r="AH24" s="148"/>
      <c r="AI24" s="148"/>
      <c r="AJ24" s="148"/>
      <c r="AK24" s="148"/>
      <c r="AL24" s="148"/>
      <c r="AM24" s="148"/>
      <c r="AN24" s="148"/>
      <c r="AO24" s="148"/>
      <c r="AP24" s="148"/>
      <c r="AQ24" s="148"/>
      <c r="AR24" s="148"/>
      <c r="AS24" s="148"/>
      <c r="AT24" s="148"/>
      <c r="AU24" s="148"/>
      <c r="AV24" s="148"/>
      <c r="AW24" s="148"/>
      <c r="AX24" s="148"/>
      <c r="AY24" s="148"/>
      <c r="AZ24" s="148"/>
      <c r="BA24" s="179" t="str">
        <f>C24</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24" s="148"/>
      <c r="BC24" s="148"/>
      <c r="BD24" s="148"/>
      <c r="BE24" s="148"/>
      <c r="BF24" s="148"/>
      <c r="BG24" s="148"/>
      <c r="BH24" s="148"/>
    </row>
    <row r="25" spans="1:60" outlineLevel="1" x14ac:dyDescent="0.2">
      <c r="A25" s="172">
        <v>8</v>
      </c>
      <c r="B25" s="173" t="s">
        <v>401</v>
      </c>
      <c r="C25" s="181" t="s">
        <v>402</v>
      </c>
      <c r="D25" s="174" t="s">
        <v>377</v>
      </c>
      <c r="E25" s="175">
        <v>1</v>
      </c>
      <c r="F25" s="176"/>
      <c r="G25" s="177">
        <f>ROUND(E25*F25,2)</f>
        <v>0</v>
      </c>
      <c r="H25" s="176"/>
      <c r="I25" s="177">
        <f>ROUND(E25*H25,2)</f>
        <v>0</v>
      </c>
      <c r="J25" s="176"/>
      <c r="K25" s="177">
        <f>ROUND(E25*J25,2)</f>
        <v>0</v>
      </c>
      <c r="L25" s="177">
        <v>21</v>
      </c>
      <c r="M25" s="177">
        <f>G25*(1+L25/100)</f>
        <v>0</v>
      </c>
      <c r="N25" s="175">
        <v>0</v>
      </c>
      <c r="O25" s="175">
        <f>ROUND(E25*N25,2)</f>
        <v>0</v>
      </c>
      <c r="P25" s="175">
        <v>0</v>
      </c>
      <c r="Q25" s="175">
        <f>ROUND(E25*P25,2)</f>
        <v>0</v>
      </c>
      <c r="R25" s="177"/>
      <c r="S25" s="177" t="s">
        <v>378</v>
      </c>
      <c r="T25" s="178" t="s">
        <v>379</v>
      </c>
      <c r="U25" s="159">
        <v>0</v>
      </c>
      <c r="V25" s="159">
        <f>ROUND(E25*U25,2)</f>
        <v>0</v>
      </c>
      <c r="W25" s="159"/>
      <c r="X25" s="159" t="s">
        <v>380</v>
      </c>
      <c r="Y25" s="159" t="s">
        <v>381</v>
      </c>
      <c r="Z25" s="178">
        <v>0</v>
      </c>
      <c r="AA25" s="178">
        <f>G25*Z25</f>
        <v>0</v>
      </c>
      <c r="AB25" s="178">
        <f>G25-AA25</f>
        <v>0</v>
      </c>
      <c r="AC25" s="148"/>
      <c r="AD25" s="148"/>
      <c r="AE25" s="148"/>
      <c r="AF25" s="148"/>
      <c r="AG25" s="148" t="s">
        <v>382</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2" x14ac:dyDescent="0.2">
      <c r="A26" s="155"/>
      <c r="B26" s="156"/>
      <c r="C26" s="295" t="s">
        <v>403</v>
      </c>
      <c r="D26" s="296"/>
      <c r="E26" s="296"/>
      <c r="F26" s="296"/>
      <c r="G26" s="296"/>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383</v>
      </c>
      <c r="AH26" s="148"/>
      <c r="AI26" s="148"/>
      <c r="AJ26" s="148"/>
      <c r="AK26" s="148"/>
      <c r="AL26" s="148"/>
      <c r="AM26" s="148"/>
      <c r="AN26" s="148"/>
      <c r="AO26" s="148"/>
      <c r="AP26" s="148"/>
      <c r="AQ26" s="148"/>
      <c r="AR26" s="148"/>
      <c r="AS26" s="148"/>
      <c r="AT26" s="148"/>
      <c r="AU26" s="148"/>
      <c r="AV26" s="148"/>
      <c r="AW26" s="148"/>
      <c r="AX26" s="148"/>
      <c r="AY26" s="148"/>
      <c r="AZ26" s="148"/>
      <c r="BA26" s="179" t="str">
        <f>C26</f>
        <v>Náklady spojené s provedením všech technickými normami předepsaných zkoušek a revizí stavebních konstrukcí nebo stavebních prací. Zkoušky hutnění pláně.</v>
      </c>
      <c r="BB26" s="148"/>
      <c r="BC26" s="148"/>
      <c r="BD26" s="148"/>
      <c r="BE26" s="148"/>
      <c r="BF26" s="148"/>
      <c r="BG26" s="148"/>
      <c r="BH26" s="148"/>
    </row>
    <row r="27" spans="1:60" outlineLevel="1" x14ac:dyDescent="0.2">
      <c r="A27" s="172">
        <v>9</v>
      </c>
      <c r="B27" s="173" t="s">
        <v>404</v>
      </c>
      <c r="C27" s="181" t="s">
        <v>405</v>
      </c>
      <c r="D27" s="174" t="s">
        <v>406</v>
      </c>
      <c r="E27" s="175">
        <v>1</v>
      </c>
      <c r="F27" s="176"/>
      <c r="G27" s="177">
        <f>ROUND(E27*F27,2)</f>
        <v>0</v>
      </c>
      <c r="H27" s="176"/>
      <c r="I27" s="177">
        <f>ROUND(E27*H27,2)</f>
        <v>0</v>
      </c>
      <c r="J27" s="176"/>
      <c r="K27" s="177">
        <f>ROUND(E27*J27,2)</f>
        <v>0</v>
      </c>
      <c r="L27" s="177">
        <v>21</v>
      </c>
      <c r="M27" s="177">
        <f>G27*(1+L27/100)</f>
        <v>0</v>
      </c>
      <c r="N27" s="175">
        <v>0</v>
      </c>
      <c r="O27" s="175">
        <f>ROUND(E27*N27,2)</f>
        <v>0</v>
      </c>
      <c r="P27" s="175">
        <v>0</v>
      </c>
      <c r="Q27" s="175">
        <f>ROUND(E27*P27,2)</f>
        <v>0</v>
      </c>
      <c r="R27" s="177"/>
      <c r="S27" s="177" t="s">
        <v>394</v>
      </c>
      <c r="T27" s="178" t="s">
        <v>379</v>
      </c>
      <c r="U27" s="159">
        <v>0</v>
      </c>
      <c r="V27" s="159">
        <f>ROUND(E27*U27,2)</f>
        <v>0</v>
      </c>
      <c r="W27" s="159"/>
      <c r="X27" s="159" t="s">
        <v>380</v>
      </c>
      <c r="Y27" s="159" t="s">
        <v>381</v>
      </c>
      <c r="Z27" s="178">
        <v>0</v>
      </c>
      <c r="AA27" s="178">
        <f>G27*Z27</f>
        <v>0</v>
      </c>
      <c r="AB27" s="178">
        <f>G27-AA27</f>
        <v>0</v>
      </c>
      <c r="AC27" s="148"/>
      <c r="AD27" s="148"/>
      <c r="AE27" s="148"/>
      <c r="AF27" s="148"/>
      <c r="AG27" s="148" t="s">
        <v>382</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295" t="s">
        <v>407</v>
      </c>
      <c r="D28" s="296"/>
      <c r="E28" s="296"/>
      <c r="F28" s="296"/>
      <c r="G28" s="296"/>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383</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2">
        <v>10</v>
      </c>
      <c r="B29" s="173" t="s">
        <v>408</v>
      </c>
      <c r="C29" s="181" t="s">
        <v>409</v>
      </c>
      <c r="D29" s="174" t="s">
        <v>377</v>
      </c>
      <c r="E29" s="175">
        <v>1</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c r="S29" s="177" t="s">
        <v>394</v>
      </c>
      <c r="T29" s="178" t="s">
        <v>379</v>
      </c>
      <c r="U29" s="159">
        <v>0</v>
      </c>
      <c r="V29" s="159">
        <f>ROUND(E29*U29,2)</f>
        <v>0</v>
      </c>
      <c r="W29" s="159"/>
      <c r="X29" s="159" t="s">
        <v>380</v>
      </c>
      <c r="Y29" s="159" t="s">
        <v>381</v>
      </c>
      <c r="Z29" s="178">
        <v>0</v>
      </c>
      <c r="AA29" s="178">
        <f>G29*Z29</f>
        <v>0</v>
      </c>
      <c r="AB29" s="178">
        <f>G29-AA29</f>
        <v>0</v>
      </c>
      <c r="AC29" s="148"/>
      <c r="AD29" s="148"/>
      <c r="AE29" s="148"/>
      <c r="AF29" s="148"/>
      <c r="AG29" s="148" t="s">
        <v>382</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95" t="s">
        <v>2956</v>
      </c>
      <c r="D30" s="296"/>
      <c r="E30" s="296"/>
      <c r="F30" s="296"/>
      <c r="G30" s="296"/>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383</v>
      </c>
      <c r="AH30" s="148"/>
      <c r="AI30" s="148"/>
      <c r="AJ30" s="148"/>
      <c r="AK30" s="148"/>
      <c r="AL30" s="148"/>
      <c r="AM30" s="148"/>
      <c r="AN30" s="148"/>
      <c r="AO30" s="148"/>
      <c r="AP30" s="148"/>
      <c r="AQ30" s="148"/>
      <c r="AR30" s="148"/>
      <c r="AS30" s="148"/>
      <c r="AT30" s="148"/>
      <c r="AU30" s="148"/>
      <c r="AV30" s="148"/>
      <c r="AW30" s="148"/>
      <c r="AX30" s="148"/>
      <c r="AY30" s="148"/>
      <c r="AZ30" s="148"/>
      <c r="BA30" s="179" t="str">
        <f>C30</f>
        <v>Náklady zhotovitele související se zajištěním provedením kompletního díla dle PD a souvisejících dokladů, pamětní deska (300x400mm).</v>
      </c>
      <c r="BB30" s="148"/>
      <c r="BC30" s="148"/>
      <c r="BD30" s="148"/>
      <c r="BE30" s="148"/>
      <c r="BF30" s="148"/>
      <c r="BG30" s="148"/>
      <c r="BH30" s="148"/>
    </row>
    <row r="31" spans="1:60" outlineLevel="1" x14ac:dyDescent="0.2">
      <c r="A31" s="172">
        <v>11</v>
      </c>
      <c r="B31" s="173" t="s">
        <v>410</v>
      </c>
      <c r="C31" s="181" t="s">
        <v>411</v>
      </c>
      <c r="D31" s="174" t="s">
        <v>377</v>
      </c>
      <c r="E31" s="175">
        <v>1</v>
      </c>
      <c r="F31" s="176"/>
      <c r="G31" s="177">
        <f>ROUND(E31*F31,2)</f>
        <v>0</v>
      </c>
      <c r="H31" s="176"/>
      <c r="I31" s="177">
        <f>ROUND(E31*H31,2)</f>
        <v>0</v>
      </c>
      <c r="J31" s="176"/>
      <c r="K31" s="177">
        <f>ROUND(E31*J31,2)</f>
        <v>0</v>
      </c>
      <c r="L31" s="177">
        <v>21</v>
      </c>
      <c r="M31" s="177">
        <f>G31*(1+L31/100)</f>
        <v>0</v>
      </c>
      <c r="N31" s="175">
        <v>0</v>
      </c>
      <c r="O31" s="175">
        <f>ROUND(E31*N31,2)</f>
        <v>0</v>
      </c>
      <c r="P31" s="175">
        <v>0</v>
      </c>
      <c r="Q31" s="175">
        <f>ROUND(E31*P31,2)</f>
        <v>0</v>
      </c>
      <c r="R31" s="177"/>
      <c r="S31" s="177" t="s">
        <v>394</v>
      </c>
      <c r="T31" s="178" t="s">
        <v>379</v>
      </c>
      <c r="U31" s="159">
        <v>0</v>
      </c>
      <c r="V31" s="159">
        <f>ROUND(E31*U31,2)</f>
        <v>0</v>
      </c>
      <c r="W31" s="159"/>
      <c r="X31" s="159" t="s">
        <v>380</v>
      </c>
      <c r="Y31" s="159" t="s">
        <v>381</v>
      </c>
      <c r="Z31" s="178">
        <v>0</v>
      </c>
      <c r="AA31" s="178">
        <f>G31*Z31</f>
        <v>0</v>
      </c>
      <c r="AB31" s="178">
        <f>G31-AA31</f>
        <v>0</v>
      </c>
      <c r="AC31" s="148"/>
      <c r="AD31" s="148"/>
      <c r="AE31" s="148"/>
      <c r="AF31" s="148"/>
      <c r="AG31" s="148" t="s">
        <v>382</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295" t="s">
        <v>412</v>
      </c>
      <c r="D32" s="296"/>
      <c r="E32" s="296"/>
      <c r="F32" s="296"/>
      <c r="G32" s="296"/>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383</v>
      </c>
      <c r="AH32" s="148"/>
      <c r="AI32" s="148"/>
      <c r="AJ32" s="148"/>
      <c r="AK32" s="148"/>
      <c r="AL32" s="148"/>
      <c r="AM32" s="148"/>
      <c r="AN32" s="148"/>
      <c r="AO32" s="148"/>
      <c r="AP32" s="148"/>
      <c r="AQ32" s="148"/>
      <c r="AR32" s="148"/>
      <c r="AS32" s="148"/>
      <c r="AT32" s="148"/>
      <c r="AU32" s="148"/>
      <c r="AV32" s="148"/>
      <c r="AW32" s="148"/>
      <c r="AX32" s="148"/>
      <c r="AY32" s="148"/>
      <c r="AZ32" s="148"/>
      <c r="BA32" s="179" t="str">
        <f>C32</f>
        <v>Náklady spojené se schválením materiálů, výrobků a barevným řešením, odsouhlasení se zástupci investora a generálním projektantem.</v>
      </c>
      <c r="BB32" s="148"/>
      <c r="BC32" s="148"/>
      <c r="BD32" s="148"/>
      <c r="BE32" s="148"/>
      <c r="BF32" s="148"/>
      <c r="BG32" s="148"/>
      <c r="BH32" s="148"/>
    </row>
    <row r="33" spans="1:60" outlineLevel="1" x14ac:dyDescent="0.2">
      <c r="A33" s="172">
        <v>12</v>
      </c>
      <c r="B33" s="173" t="s">
        <v>413</v>
      </c>
      <c r="C33" s="181" t="s">
        <v>28</v>
      </c>
      <c r="D33" s="174" t="s">
        <v>377</v>
      </c>
      <c r="E33" s="175">
        <v>1</v>
      </c>
      <c r="F33" s="176"/>
      <c r="G33" s="177">
        <f>ROUND(E33*F33,2)</f>
        <v>0</v>
      </c>
      <c r="H33" s="176"/>
      <c r="I33" s="177">
        <f>ROUND(E33*H33,2)</f>
        <v>0</v>
      </c>
      <c r="J33" s="176"/>
      <c r="K33" s="177">
        <f>ROUND(E33*J33,2)</f>
        <v>0</v>
      </c>
      <c r="L33" s="177">
        <v>21</v>
      </c>
      <c r="M33" s="177">
        <f>G33*(1+L33/100)</f>
        <v>0</v>
      </c>
      <c r="N33" s="175">
        <v>0</v>
      </c>
      <c r="O33" s="175">
        <f>ROUND(E33*N33,2)</f>
        <v>0</v>
      </c>
      <c r="P33" s="175">
        <v>0</v>
      </c>
      <c r="Q33" s="175">
        <f>ROUND(E33*P33,2)</f>
        <v>0</v>
      </c>
      <c r="R33" s="177"/>
      <c r="S33" s="177" t="s">
        <v>394</v>
      </c>
      <c r="T33" s="178" t="s">
        <v>379</v>
      </c>
      <c r="U33" s="159">
        <v>0</v>
      </c>
      <c r="V33" s="159">
        <f>ROUND(E33*U33,2)</f>
        <v>0</v>
      </c>
      <c r="W33" s="159"/>
      <c r="X33" s="159" t="s">
        <v>380</v>
      </c>
      <c r="Y33" s="159" t="s">
        <v>381</v>
      </c>
      <c r="Z33" s="178">
        <v>0</v>
      </c>
      <c r="AA33" s="178">
        <f>G33*Z33</f>
        <v>0</v>
      </c>
      <c r="AB33" s="178">
        <f>G33-AA33</f>
        <v>0</v>
      </c>
      <c r="AC33" s="148"/>
      <c r="AD33" s="148"/>
      <c r="AE33" s="148"/>
      <c r="AF33" s="148"/>
      <c r="AG33" s="148" t="s">
        <v>382</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33.75" outlineLevel="2" x14ac:dyDescent="0.2">
      <c r="A34" s="155"/>
      <c r="B34" s="156"/>
      <c r="C34" s="295" t="s">
        <v>414</v>
      </c>
      <c r="D34" s="296"/>
      <c r="E34" s="296"/>
      <c r="F34" s="296"/>
      <c r="G34" s="296"/>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383</v>
      </c>
      <c r="AH34" s="148"/>
      <c r="AI34" s="148"/>
      <c r="AJ34" s="148"/>
      <c r="AK34" s="148"/>
      <c r="AL34" s="148"/>
      <c r="AM34" s="148"/>
      <c r="AN34" s="148"/>
      <c r="AO34" s="148"/>
      <c r="AP34" s="148"/>
      <c r="AQ34" s="148"/>
      <c r="AR34" s="148"/>
      <c r="AS34" s="148"/>
      <c r="AT34" s="148"/>
      <c r="AU34" s="148"/>
      <c r="AV34" s="148"/>
      <c r="AW34" s="148"/>
      <c r="AX34" s="148"/>
      <c r="AY34" s="148"/>
      <c r="AZ34" s="148"/>
      <c r="BA34" s="179" t="str">
        <f>C34</f>
        <v>Ochrana a ošetření betonových konstrukcí. Náklady na ochranu stávajících a nově zabudovaných konstrukcí proti poškození a znečištění. Zakrývání střešního pláště a zabezpečení stavby proti poškození povětrnostními vlivy. Zabezpečení okrajů výkopů, zajištění stavebních otvorů výtahů proti pádu osob ap.. Ostatní náklady spojené s raalizací stavby neuvedené v soupisu prací.</v>
      </c>
      <c r="BB34" s="148"/>
      <c r="BC34" s="148"/>
      <c r="BD34" s="148"/>
      <c r="BE34" s="148"/>
      <c r="BF34" s="148"/>
      <c r="BG34" s="148"/>
      <c r="BH34" s="148"/>
    </row>
    <row r="35" spans="1:60" outlineLevel="1" x14ac:dyDescent="0.2">
      <c r="A35" s="172">
        <v>13</v>
      </c>
      <c r="B35" s="173" t="s">
        <v>415</v>
      </c>
      <c r="C35" s="181" t="s">
        <v>416</v>
      </c>
      <c r="D35" s="174" t="s">
        <v>377</v>
      </c>
      <c r="E35" s="175">
        <v>1</v>
      </c>
      <c r="F35" s="176"/>
      <c r="G35" s="177">
        <f>ROUND(E35*F35,2)</f>
        <v>0</v>
      </c>
      <c r="H35" s="176"/>
      <c r="I35" s="177">
        <f>ROUND(E35*H35,2)</f>
        <v>0</v>
      </c>
      <c r="J35" s="176"/>
      <c r="K35" s="177">
        <f>ROUND(E35*J35,2)</f>
        <v>0</v>
      </c>
      <c r="L35" s="177">
        <v>21</v>
      </c>
      <c r="M35" s="177">
        <f>G35*(1+L35/100)</f>
        <v>0</v>
      </c>
      <c r="N35" s="175">
        <v>0</v>
      </c>
      <c r="O35" s="175">
        <f>ROUND(E35*N35,2)</f>
        <v>0</v>
      </c>
      <c r="P35" s="175">
        <v>0</v>
      </c>
      <c r="Q35" s="175">
        <f>ROUND(E35*P35,2)</f>
        <v>0</v>
      </c>
      <c r="R35" s="177"/>
      <c r="S35" s="177" t="s">
        <v>378</v>
      </c>
      <c r="T35" s="178" t="s">
        <v>379</v>
      </c>
      <c r="U35" s="159">
        <v>0</v>
      </c>
      <c r="V35" s="159">
        <f>ROUND(E35*U35,2)</f>
        <v>0</v>
      </c>
      <c r="W35" s="159"/>
      <c r="X35" s="159" t="s">
        <v>380</v>
      </c>
      <c r="Y35" s="159" t="s">
        <v>381</v>
      </c>
      <c r="Z35" s="178">
        <v>0</v>
      </c>
      <c r="AA35" s="178">
        <f>G35*Z35</f>
        <v>0</v>
      </c>
      <c r="AB35" s="178">
        <f>G35-AA35</f>
        <v>0</v>
      </c>
      <c r="AC35" s="148"/>
      <c r="AD35" s="148"/>
      <c r="AE35" s="148"/>
      <c r="AF35" s="148"/>
      <c r="AG35" s="148" t="s">
        <v>382</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295" t="s">
        <v>417</v>
      </c>
      <c r="D36" s="296"/>
      <c r="E36" s="296"/>
      <c r="F36" s="296"/>
      <c r="G36" s="296"/>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383</v>
      </c>
      <c r="AH36" s="148"/>
      <c r="AI36" s="148"/>
      <c r="AJ36" s="148"/>
      <c r="AK36" s="148"/>
      <c r="AL36" s="148"/>
      <c r="AM36" s="148"/>
      <c r="AN36" s="148"/>
      <c r="AO36" s="148"/>
      <c r="AP36" s="148"/>
      <c r="AQ36" s="148"/>
      <c r="AR36" s="148"/>
      <c r="AS36" s="148"/>
      <c r="AT36" s="148"/>
      <c r="AU36" s="148"/>
      <c r="AV36" s="148"/>
      <c r="AW36" s="148"/>
      <c r="AX36" s="148"/>
      <c r="AY36" s="148"/>
      <c r="AZ36" s="148"/>
      <c r="BA36" s="179" t="str">
        <f>C36</f>
        <v>Náklady na provedení skutečného zaměření stavby v rozsahu nezbytném pro zápis změny do katastru nemovitostí.</v>
      </c>
      <c r="BB36" s="148"/>
      <c r="BC36" s="148"/>
      <c r="BD36" s="148"/>
      <c r="BE36" s="148"/>
      <c r="BF36" s="148"/>
      <c r="BG36" s="148"/>
      <c r="BH36" s="148"/>
    </row>
    <row r="37" spans="1:60" outlineLevel="1" x14ac:dyDescent="0.2">
      <c r="A37" s="172">
        <v>14</v>
      </c>
      <c r="B37" s="173" t="s">
        <v>418</v>
      </c>
      <c r="C37" s="181" t="s">
        <v>419</v>
      </c>
      <c r="D37" s="174" t="s">
        <v>377</v>
      </c>
      <c r="E37" s="175">
        <v>1</v>
      </c>
      <c r="F37" s="176"/>
      <c r="G37" s="177">
        <f>ROUND(E37*F37,2)</f>
        <v>0</v>
      </c>
      <c r="H37" s="176"/>
      <c r="I37" s="177">
        <f>ROUND(E37*H37,2)</f>
        <v>0</v>
      </c>
      <c r="J37" s="176"/>
      <c r="K37" s="177">
        <f>ROUND(E37*J37,2)</f>
        <v>0</v>
      </c>
      <c r="L37" s="177">
        <v>21</v>
      </c>
      <c r="M37" s="177">
        <f>G37*(1+L37/100)</f>
        <v>0</v>
      </c>
      <c r="N37" s="175">
        <v>0</v>
      </c>
      <c r="O37" s="175">
        <f>ROUND(E37*N37,2)</f>
        <v>0</v>
      </c>
      <c r="P37" s="175">
        <v>0</v>
      </c>
      <c r="Q37" s="175">
        <f>ROUND(E37*P37,2)</f>
        <v>0</v>
      </c>
      <c r="R37" s="177"/>
      <c r="S37" s="177" t="s">
        <v>378</v>
      </c>
      <c r="T37" s="178" t="s">
        <v>379</v>
      </c>
      <c r="U37" s="159">
        <v>0</v>
      </c>
      <c r="V37" s="159">
        <f>ROUND(E37*U37,2)</f>
        <v>0</v>
      </c>
      <c r="W37" s="159"/>
      <c r="X37" s="159" t="s">
        <v>380</v>
      </c>
      <c r="Y37" s="159" t="s">
        <v>381</v>
      </c>
      <c r="Z37" s="178">
        <v>0</v>
      </c>
      <c r="AA37" s="178">
        <f>G37*Z37</f>
        <v>0</v>
      </c>
      <c r="AB37" s="178">
        <f>G37-AA37</f>
        <v>0</v>
      </c>
      <c r="AC37" s="148"/>
      <c r="AD37" s="148"/>
      <c r="AE37" s="148"/>
      <c r="AF37" s="148"/>
      <c r="AG37" s="148" t="s">
        <v>382</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295" t="s">
        <v>420</v>
      </c>
      <c r="D38" s="296"/>
      <c r="E38" s="296"/>
      <c r="F38" s="296"/>
      <c r="G38" s="296"/>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383</v>
      </c>
      <c r="AH38" s="148"/>
      <c r="AI38" s="148"/>
      <c r="AJ38" s="148"/>
      <c r="AK38" s="148"/>
      <c r="AL38" s="148"/>
      <c r="AM38" s="148"/>
      <c r="AN38" s="148"/>
      <c r="AO38" s="148"/>
      <c r="AP38" s="148"/>
      <c r="AQ38" s="148"/>
      <c r="AR38" s="148"/>
      <c r="AS38" s="148"/>
      <c r="AT38" s="148"/>
      <c r="AU38" s="148"/>
      <c r="AV38" s="148"/>
      <c r="AW38" s="148"/>
      <c r="AX38" s="148"/>
      <c r="AY38" s="148"/>
      <c r="AZ38" s="148"/>
      <c r="BA38" s="179" t="str">
        <f>C38</f>
        <v>Náklady na vyhotovení dokumentace skutečného provedení stavby a její předání objednateli v požadované formě a požadovaném počtu.</v>
      </c>
      <c r="BB38" s="148"/>
      <c r="BC38" s="148"/>
      <c r="BD38" s="148"/>
      <c r="BE38" s="148"/>
      <c r="BF38" s="148"/>
      <c r="BG38" s="148"/>
      <c r="BH38" s="148"/>
    </row>
    <row r="39" spans="1:60" x14ac:dyDescent="0.2">
      <c r="A39" s="3"/>
      <c r="B39" s="4"/>
      <c r="C39" s="182"/>
      <c r="D39" s="6"/>
      <c r="E39" s="3"/>
      <c r="F39" s="3"/>
      <c r="G39" s="3"/>
      <c r="H39" s="3"/>
      <c r="I39" s="3"/>
      <c r="J39" s="3"/>
      <c r="K39" s="3"/>
      <c r="L39" s="3"/>
      <c r="M39" s="3"/>
      <c r="N39" s="3"/>
      <c r="O39" s="3"/>
      <c r="P39" s="3"/>
      <c r="Q39" s="3"/>
      <c r="R39" s="3"/>
      <c r="S39" s="3"/>
      <c r="T39" s="3"/>
      <c r="U39" s="3"/>
      <c r="V39" s="3"/>
      <c r="W39" s="3"/>
      <c r="X39" s="3"/>
      <c r="Y39" s="3"/>
      <c r="AE39">
        <v>15</v>
      </c>
      <c r="AF39">
        <v>21</v>
      </c>
      <c r="AG39" t="s">
        <v>359</v>
      </c>
    </row>
    <row r="40" spans="1:60" x14ac:dyDescent="0.2">
      <c r="A40" s="151"/>
      <c r="B40" s="152" t="s">
        <v>29</v>
      </c>
      <c r="C40" s="183"/>
      <c r="D40" s="153"/>
      <c r="E40" s="154"/>
      <c r="F40" s="154"/>
      <c r="G40" s="171">
        <f>G8+G22</f>
        <v>0</v>
      </c>
      <c r="H40" s="3"/>
      <c r="I40" s="3"/>
      <c r="J40" s="3"/>
      <c r="K40" s="3"/>
      <c r="L40" s="3"/>
      <c r="M40" s="3"/>
      <c r="N40" s="3"/>
      <c r="O40" s="3"/>
      <c r="P40" s="3"/>
      <c r="Q40" s="3"/>
      <c r="R40" s="154"/>
      <c r="S40" s="154"/>
      <c r="T40" s="154"/>
      <c r="U40" s="154"/>
      <c r="V40" s="154"/>
      <c r="W40" s="154"/>
      <c r="X40" s="154"/>
      <c r="Y40" s="154"/>
      <c r="Z40" s="154"/>
      <c r="AA40" s="207">
        <f>SUM(AA9,AA11,AA13,AA16,AA18,AA20,AA23,AA25,AA27,AA29,AA31,AA33,AA35,AA37)</f>
        <v>0</v>
      </c>
      <c r="AB40" s="207">
        <f>SUM(AB9,AB11,AB13,AB16,AB18,AB20,AB23,AB25,AB27,AB29,AB31,AB33,AB35,AB37)</f>
        <v>0</v>
      </c>
      <c r="AE40">
        <f>SUMIF(L7:L38,AE39,G7:G38)</f>
        <v>0</v>
      </c>
      <c r="AF40">
        <f>SUMIF(L7:L38,AF39,G7:G38)</f>
        <v>0</v>
      </c>
      <c r="AG40" t="s">
        <v>421</v>
      </c>
    </row>
    <row r="41" spans="1:60" x14ac:dyDescent="0.2">
      <c r="C41" s="184"/>
      <c r="D41" s="10"/>
      <c r="AG41" t="s">
        <v>423</v>
      </c>
    </row>
    <row r="42" spans="1:60" x14ac:dyDescent="0.2">
      <c r="D42" s="10"/>
    </row>
    <row r="43" spans="1:60" x14ac:dyDescent="0.2">
      <c r="D43" s="10"/>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Qu7uERe+i1St/pzrY8kZtEQmiUkQwe4p+ljJVXk4L3yKgIiKmahKhd2Dc6WNY7OuOlp699KzkWaBLV3Ph5uig==" saltValue="kEjinN/0H5UANwoalMR0pg==" spinCount="100000" sheet="1" formatRows="0"/>
  <mergeCells count="19">
    <mergeCell ref="C38:G38"/>
    <mergeCell ref="C26:G26"/>
    <mergeCell ref="C28:G28"/>
    <mergeCell ref="C30:G30"/>
    <mergeCell ref="C32:G32"/>
    <mergeCell ref="C34:G34"/>
    <mergeCell ref="C36:G36"/>
    <mergeCell ref="C24:G24"/>
    <mergeCell ref="A1:G1"/>
    <mergeCell ref="C2:G2"/>
    <mergeCell ref="C3:G3"/>
    <mergeCell ref="C4:G4"/>
    <mergeCell ref="C10:G10"/>
    <mergeCell ref="C12:G12"/>
    <mergeCell ref="C14:G14"/>
    <mergeCell ref="C15:G15"/>
    <mergeCell ref="C17:G17"/>
    <mergeCell ref="C19:G19"/>
    <mergeCell ref="C21:G21"/>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B6E84-2A51-45B8-9F7C-A20C65D9F92E}">
  <sheetPr>
    <outlinePr summaryBelow="0"/>
    <pageSetUpPr fitToPage="1"/>
  </sheetPr>
  <dimension ref="A1:BH5000"/>
  <sheetViews>
    <sheetView workbookViewId="0">
      <pane ySplit="7" topLeftCell="A32" activePane="bottomLeft" state="frozen"/>
      <selection activeCell="C25" sqref="C25"/>
      <selection pane="bottomLeft" activeCell="B71" sqref="B71"/>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62</v>
      </c>
      <c r="C3" s="298" t="s">
        <v>63</v>
      </c>
      <c r="D3" s="299"/>
      <c r="E3" s="299"/>
      <c r="F3" s="299"/>
      <c r="G3" s="300"/>
      <c r="AC3" s="121" t="s">
        <v>346</v>
      </c>
      <c r="AG3" t="s">
        <v>349</v>
      </c>
    </row>
    <row r="4" spans="1:60" ht="25.15" customHeight="1" x14ac:dyDescent="0.2">
      <c r="A4" s="141" t="s">
        <v>9</v>
      </c>
      <c r="B4" s="142" t="s">
        <v>64</v>
      </c>
      <c r="C4" s="301" t="s">
        <v>63</v>
      </c>
      <c r="D4" s="302"/>
      <c r="E4" s="302"/>
      <c r="F4" s="302"/>
      <c r="G4" s="303"/>
      <c r="AG4" t="s">
        <v>350</v>
      </c>
    </row>
    <row r="5" spans="1:60" x14ac:dyDescent="0.2">
      <c r="D5" s="10"/>
    </row>
    <row r="6" spans="1:60" ht="63.7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SUMIF(AG9:AG59,"&lt;&gt;NOR",G9:G59)</f>
        <v>0</v>
      </c>
      <c r="H8" s="166"/>
      <c r="I8" s="166">
        <f>SUM(I9:I59)</f>
        <v>0</v>
      </c>
      <c r="J8" s="166"/>
      <c r="K8" s="166">
        <f>SUM(K9:K59)</f>
        <v>0</v>
      </c>
      <c r="L8" s="166"/>
      <c r="M8" s="166">
        <f>SUM(M9:M59)</f>
        <v>0</v>
      </c>
      <c r="N8" s="165"/>
      <c r="O8" s="165">
        <f>SUM(O9:O59)</f>
        <v>0</v>
      </c>
      <c r="P8" s="165"/>
      <c r="Q8" s="165">
        <f>SUM(Q9:Q59)</f>
        <v>0</v>
      </c>
      <c r="R8" s="166"/>
      <c r="S8" s="166"/>
      <c r="T8" s="167"/>
      <c r="U8" s="161"/>
      <c r="V8" s="161">
        <f>SUM(V9:V59)</f>
        <v>1395.3400000000001</v>
      </c>
      <c r="W8" s="161"/>
      <c r="X8" s="161"/>
      <c r="Y8" s="161"/>
      <c r="Z8" s="208"/>
      <c r="AA8" s="208"/>
      <c r="AB8" s="207"/>
      <c r="AG8" t="s">
        <v>374</v>
      </c>
    </row>
    <row r="9" spans="1:60" ht="22.5" outlineLevel="1" x14ac:dyDescent="0.2">
      <c r="A9" s="172">
        <v>1</v>
      </c>
      <c r="B9" s="173" t="s">
        <v>425</v>
      </c>
      <c r="C9" s="181" t="s">
        <v>426</v>
      </c>
      <c r="D9" s="174" t="s">
        <v>427</v>
      </c>
      <c r="E9" s="175">
        <v>1000</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0.20300000000000001</v>
      </c>
      <c r="V9" s="159">
        <f>ROUND(E9*U9,2)</f>
        <v>203</v>
      </c>
      <c r="W9" s="159"/>
      <c r="X9" s="159" t="s">
        <v>429</v>
      </c>
      <c r="Y9" s="159" t="s">
        <v>430</v>
      </c>
      <c r="Z9" s="214">
        <v>0.32</v>
      </c>
      <c r="AA9" s="215">
        <f>G9*Z9</f>
        <v>0</v>
      </c>
      <c r="AB9" s="215">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2.5" outlineLevel="2" x14ac:dyDescent="0.2">
      <c r="A10" s="155"/>
      <c r="B10" s="156"/>
      <c r="C10" s="306" t="s">
        <v>432</v>
      </c>
      <c r="D10" s="307"/>
      <c r="E10" s="307"/>
      <c r="F10" s="307"/>
      <c r="G10" s="307"/>
      <c r="H10" s="159"/>
      <c r="I10" s="159"/>
      <c r="J10" s="159"/>
      <c r="K10" s="159"/>
      <c r="L10" s="159"/>
      <c r="M10" s="159"/>
      <c r="N10" s="158"/>
      <c r="O10" s="158"/>
      <c r="P10" s="158"/>
      <c r="Q10" s="158"/>
      <c r="R10" s="159"/>
      <c r="S10" s="159"/>
      <c r="T10" s="159"/>
      <c r="U10" s="159"/>
      <c r="V10" s="159"/>
      <c r="W10" s="159"/>
      <c r="X10" s="159"/>
      <c r="Y10" s="159"/>
      <c r="Z10" s="155"/>
      <c r="AA10" s="218"/>
      <c r="AB10" s="21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na vzdálenost od hladiny vody v jímce po výšku roviny proložené osou nejvyššího bodu výtlačného potrubí. Včetně odpadní potrubí v délce do 20 m.</v>
      </c>
      <c r="BB10" s="148"/>
      <c r="BC10" s="148"/>
      <c r="BD10" s="148"/>
      <c r="BE10" s="148"/>
      <c r="BF10" s="148"/>
      <c r="BG10" s="148"/>
      <c r="BH10" s="148"/>
    </row>
    <row r="11" spans="1:60" outlineLevel="2" x14ac:dyDescent="0.2">
      <c r="A11" s="155"/>
      <c r="B11" s="156"/>
      <c r="C11" s="194" t="s">
        <v>434</v>
      </c>
      <c r="D11" s="185"/>
      <c r="E11" s="186">
        <v>1000</v>
      </c>
      <c r="F11" s="159"/>
      <c r="G11" s="159"/>
      <c r="H11" s="159"/>
      <c r="I11" s="159"/>
      <c r="J11" s="159"/>
      <c r="K11" s="159"/>
      <c r="L11" s="159"/>
      <c r="M11" s="159"/>
      <c r="N11" s="158"/>
      <c r="O11" s="158"/>
      <c r="P11" s="158"/>
      <c r="Q11" s="158"/>
      <c r="R11" s="159"/>
      <c r="S11" s="159"/>
      <c r="T11" s="159"/>
      <c r="U11" s="159"/>
      <c r="V11" s="159"/>
      <c r="W11" s="159"/>
      <c r="X11" s="159"/>
      <c r="Y11" s="159"/>
      <c r="Z11" s="155"/>
      <c r="AA11" s="218"/>
      <c r="AB11" s="21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436</v>
      </c>
      <c r="C12" s="181" t="s">
        <v>437</v>
      </c>
      <c r="D12" s="174" t="s">
        <v>438</v>
      </c>
      <c r="E12" s="175">
        <v>100</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v>
      </c>
      <c r="V12" s="159">
        <f>ROUND(E12*U12,2)</f>
        <v>0</v>
      </c>
      <c r="W12" s="159"/>
      <c r="X12" s="159" t="s">
        <v>429</v>
      </c>
      <c r="Y12" s="159" t="s">
        <v>430</v>
      </c>
      <c r="Z12" s="214">
        <v>0.32</v>
      </c>
      <c r="AA12" s="215">
        <f t="shared" ref="AA12" si="0">G12*Z12</f>
        <v>0</v>
      </c>
      <c r="AB12" s="215">
        <f t="shared" ref="AB12" si="1">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22.5" outlineLevel="2" x14ac:dyDescent="0.2">
      <c r="A13" s="155"/>
      <c r="B13" s="156"/>
      <c r="C13" s="306" t="s">
        <v>439</v>
      </c>
      <c r="D13" s="307"/>
      <c r="E13" s="307"/>
      <c r="F13" s="307"/>
      <c r="G13" s="307"/>
      <c r="H13" s="159"/>
      <c r="I13" s="159"/>
      <c r="J13" s="159"/>
      <c r="K13" s="159"/>
      <c r="L13" s="159"/>
      <c r="M13" s="159"/>
      <c r="N13" s="158"/>
      <c r="O13" s="158"/>
      <c r="P13" s="158"/>
      <c r="Q13" s="158"/>
      <c r="R13" s="159"/>
      <c r="S13" s="159"/>
      <c r="T13" s="159"/>
      <c r="U13" s="159"/>
      <c r="V13" s="159"/>
      <c r="W13" s="159"/>
      <c r="X13" s="159"/>
      <c r="Y13" s="159"/>
      <c r="Z13" s="155"/>
      <c r="AA13" s="218"/>
      <c r="AB13" s="21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79" t="str">
        <f>C13</f>
        <v>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v>
      </c>
      <c r="BB13" s="148"/>
      <c r="BC13" s="148"/>
      <c r="BD13" s="148"/>
      <c r="BE13" s="148"/>
      <c r="BF13" s="148"/>
      <c r="BG13" s="148"/>
      <c r="BH13" s="148"/>
    </row>
    <row r="14" spans="1:60" outlineLevel="1" x14ac:dyDescent="0.2">
      <c r="A14" s="172">
        <v>3</v>
      </c>
      <c r="B14" s="173" t="s">
        <v>440</v>
      </c>
      <c r="C14" s="181" t="s">
        <v>441</v>
      </c>
      <c r="D14" s="174" t="s">
        <v>442</v>
      </c>
      <c r="E14" s="175">
        <v>595</v>
      </c>
      <c r="F14" s="176"/>
      <c r="G14" s="177">
        <f>ROUND(E14*F14,2)</f>
        <v>0</v>
      </c>
      <c r="H14" s="176"/>
      <c r="I14" s="177">
        <f>ROUND(E14*H14,2)</f>
        <v>0</v>
      </c>
      <c r="J14" s="176"/>
      <c r="K14" s="177">
        <f>ROUND(E14*J14,2)</f>
        <v>0</v>
      </c>
      <c r="L14" s="177">
        <v>21</v>
      </c>
      <c r="M14" s="177">
        <f>G14*(1+L14/100)</f>
        <v>0</v>
      </c>
      <c r="N14" s="175">
        <v>0</v>
      </c>
      <c r="O14" s="175">
        <f>ROUND(E14*N14,2)</f>
        <v>0</v>
      </c>
      <c r="P14" s="175">
        <v>0</v>
      </c>
      <c r="Q14" s="175">
        <f>ROUND(E14*P14,2)</f>
        <v>0</v>
      </c>
      <c r="R14" s="177" t="s">
        <v>428</v>
      </c>
      <c r="S14" s="177" t="s">
        <v>378</v>
      </c>
      <c r="T14" s="178" t="s">
        <v>378</v>
      </c>
      <c r="U14" s="159">
        <v>9.7000000000000003E-2</v>
      </c>
      <c r="V14" s="159">
        <f>ROUND(E14*U14,2)</f>
        <v>57.72</v>
      </c>
      <c r="W14" s="159"/>
      <c r="X14" s="159" t="s">
        <v>429</v>
      </c>
      <c r="Y14" s="159" t="s">
        <v>430</v>
      </c>
      <c r="Z14" s="214">
        <v>0.32</v>
      </c>
      <c r="AA14" s="215">
        <f t="shared" ref="AA14:AA75" si="2">G14*Z14</f>
        <v>0</v>
      </c>
      <c r="AB14" s="215">
        <f t="shared" ref="AB14:AB75" si="3">G14-AA14</f>
        <v>0</v>
      </c>
      <c r="AC14" s="148"/>
      <c r="AD14" s="148"/>
      <c r="AE14" s="148"/>
      <c r="AF14" s="148"/>
      <c r="AG14" s="148" t="s">
        <v>431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2" x14ac:dyDescent="0.2">
      <c r="A15" s="155"/>
      <c r="B15" s="156"/>
      <c r="C15" s="306" t="s">
        <v>443</v>
      </c>
      <c r="D15" s="307"/>
      <c r="E15" s="307"/>
      <c r="F15" s="307"/>
      <c r="G15" s="307"/>
      <c r="H15" s="159"/>
      <c r="I15" s="159"/>
      <c r="J15" s="159"/>
      <c r="K15" s="159"/>
      <c r="L15" s="159"/>
      <c r="M15" s="159"/>
      <c r="N15" s="158"/>
      <c r="O15" s="158"/>
      <c r="P15" s="158"/>
      <c r="Q15" s="158"/>
      <c r="R15" s="159"/>
      <c r="S15" s="159"/>
      <c r="T15" s="159"/>
      <c r="U15" s="159"/>
      <c r="V15" s="159"/>
      <c r="W15" s="159"/>
      <c r="X15" s="159"/>
      <c r="Y15" s="159"/>
      <c r="Z15" s="155"/>
      <c r="AA15" s="218"/>
      <c r="AB15" s="218"/>
      <c r="AC15" s="148"/>
      <c r="AD15" s="148"/>
      <c r="AE15" s="148"/>
      <c r="AF15" s="148"/>
      <c r="AG15" s="148" t="s">
        <v>433</v>
      </c>
      <c r="AH15" s="148"/>
      <c r="AI15" s="148"/>
      <c r="AJ15" s="148"/>
      <c r="AK15" s="148"/>
      <c r="AL15" s="148"/>
      <c r="AM15" s="148"/>
      <c r="AN15" s="148"/>
      <c r="AO15" s="148"/>
      <c r="AP15" s="148"/>
      <c r="AQ15" s="148"/>
      <c r="AR15" s="148"/>
      <c r="AS15" s="148"/>
      <c r="AT15" s="148"/>
      <c r="AU15" s="148"/>
      <c r="AV15" s="148"/>
      <c r="AW15" s="148"/>
      <c r="AX15" s="148"/>
      <c r="AY15" s="148"/>
      <c r="AZ15" s="148"/>
      <c r="BA15" s="179" t="str">
        <f>C15</f>
        <v>nebo lesní půdy, s vodorovným přemístěním na hromady v místě upotřebení nebo na dočasné či trvalé skládky se složením</v>
      </c>
      <c r="BB15" s="148"/>
      <c r="BC15" s="148"/>
      <c r="BD15" s="148"/>
      <c r="BE15" s="148"/>
      <c r="BF15" s="148"/>
      <c r="BG15" s="148"/>
      <c r="BH15" s="148"/>
    </row>
    <row r="16" spans="1:60" outlineLevel="2" x14ac:dyDescent="0.2">
      <c r="A16" s="155"/>
      <c r="B16" s="156"/>
      <c r="C16" s="194" t="s">
        <v>444</v>
      </c>
      <c r="D16" s="185"/>
      <c r="E16" s="186">
        <v>595</v>
      </c>
      <c r="F16" s="159"/>
      <c r="G16" s="159"/>
      <c r="H16" s="159"/>
      <c r="I16" s="159"/>
      <c r="J16" s="159"/>
      <c r="K16" s="159"/>
      <c r="L16" s="159"/>
      <c r="M16" s="159"/>
      <c r="N16" s="158"/>
      <c r="O16" s="158"/>
      <c r="P16" s="158"/>
      <c r="Q16" s="158"/>
      <c r="R16" s="159"/>
      <c r="S16" s="159"/>
      <c r="T16" s="159"/>
      <c r="U16" s="159"/>
      <c r="V16" s="159"/>
      <c r="W16" s="159"/>
      <c r="X16" s="159"/>
      <c r="Y16" s="159"/>
      <c r="Z16" s="155"/>
      <c r="AA16" s="218"/>
      <c r="AB16" s="218"/>
      <c r="AC16" s="148"/>
      <c r="AD16" s="148"/>
      <c r="AE16" s="148"/>
      <c r="AF16" s="148"/>
      <c r="AG16" s="148" t="s">
        <v>435</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22.5" outlineLevel="1" x14ac:dyDescent="0.2">
      <c r="A17" s="172">
        <v>4</v>
      </c>
      <c r="B17" s="173" t="s">
        <v>445</v>
      </c>
      <c r="C17" s="181" t="s">
        <v>446</v>
      </c>
      <c r="D17" s="174" t="s">
        <v>442</v>
      </c>
      <c r="E17" s="175">
        <v>595</v>
      </c>
      <c r="F17" s="176"/>
      <c r="G17" s="177">
        <f>ROUND(E17*F17,2)</f>
        <v>0</v>
      </c>
      <c r="H17" s="176"/>
      <c r="I17" s="177">
        <f>ROUND(E17*H17,2)</f>
        <v>0</v>
      </c>
      <c r="J17" s="176"/>
      <c r="K17" s="177">
        <f>ROUND(E17*J17,2)</f>
        <v>0</v>
      </c>
      <c r="L17" s="177">
        <v>21</v>
      </c>
      <c r="M17" s="177">
        <f>G17*(1+L17/100)</f>
        <v>0</v>
      </c>
      <c r="N17" s="175">
        <v>0</v>
      </c>
      <c r="O17" s="175">
        <f>ROUND(E17*N17,2)</f>
        <v>0</v>
      </c>
      <c r="P17" s="175">
        <v>0</v>
      </c>
      <c r="Q17" s="175">
        <f>ROUND(E17*P17,2)</f>
        <v>0</v>
      </c>
      <c r="R17" s="177" t="s">
        <v>428</v>
      </c>
      <c r="S17" s="177" t="s">
        <v>378</v>
      </c>
      <c r="T17" s="178" t="s">
        <v>378</v>
      </c>
      <c r="U17" s="159">
        <v>1.0999999999999999E-2</v>
      </c>
      <c r="V17" s="159">
        <f>ROUND(E17*U17,2)</f>
        <v>6.55</v>
      </c>
      <c r="W17" s="159"/>
      <c r="X17" s="159" t="s">
        <v>429</v>
      </c>
      <c r="Y17" s="159" t="s">
        <v>430</v>
      </c>
      <c r="Z17" s="214">
        <v>0.32</v>
      </c>
      <c r="AA17" s="215">
        <f t="shared" si="2"/>
        <v>0</v>
      </c>
      <c r="AB17" s="215">
        <f t="shared" si="3"/>
        <v>0</v>
      </c>
      <c r="AC17" s="148"/>
      <c r="AD17" s="148"/>
      <c r="AE17" s="148"/>
      <c r="AF17" s="148"/>
      <c r="AG17" s="148" t="s">
        <v>431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306" t="s">
        <v>447</v>
      </c>
      <c r="D18" s="307"/>
      <c r="E18" s="307"/>
      <c r="F18" s="307"/>
      <c r="G18" s="307"/>
      <c r="H18" s="159"/>
      <c r="I18" s="159"/>
      <c r="J18" s="159"/>
      <c r="K18" s="159"/>
      <c r="L18" s="159"/>
      <c r="M18" s="159"/>
      <c r="N18" s="158"/>
      <c r="O18" s="158"/>
      <c r="P18" s="158"/>
      <c r="Q18" s="158"/>
      <c r="R18" s="159"/>
      <c r="S18" s="159"/>
      <c r="T18" s="159"/>
      <c r="U18" s="159"/>
      <c r="V18" s="159"/>
      <c r="W18" s="159"/>
      <c r="X18" s="159"/>
      <c r="Y18" s="159"/>
      <c r="Z18" s="155"/>
      <c r="AA18" s="218"/>
      <c r="AB18" s="218"/>
      <c r="AC18" s="148"/>
      <c r="AD18" s="148"/>
      <c r="AE18" s="148"/>
      <c r="AF18" s="148"/>
      <c r="AG18" s="148" t="s">
        <v>433</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194" t="s">
        <v>448</v>
      </c>
      <c r="D19" s="185"/>
      <c r="E19" s="186">
        <v>595</v>
      </c>
      <c r="F19" s="159"/>
      <c r="G19" s="159"/>
      <c r="H19" s="159"/>
      <c r="I19" s="159"/>
      <c r="J19" s="159"/>
      <c r="K19" s="159"/>
      <c r="L19" s="159"/>
      <c r="M19" s="159"/>
      <c r="N19" s="158"/>
      <c r="O19" s="158"/>
      <c r="P19" s="158"/>
      <c r="Q19" s="158"/>
      <c r="R19" s="159"/>
      <c r="S19" s="159"/>
      <c r="T19" s="159"/>
      <c r="U19" s="159"/>
      <c r="V19" s="159"/>
      <c r="W19" s="159"/>
      <c r="X19" s="159"/>
      <c r="Y19" s="159"/>
      <c r="Z19" s="155"/>
      <c r="AA19" s="218"/>
      <c r="AB19" s="218"/>
      <c r="AC19" s="148"/>
      <c r="AD19" s="148"/>
      <c r="AE19" s="148"/>
      <c r="AF19" s="148"/>
      <c r="AG19" s="148" t="s">
        <v>435</v>
      </c>
      <c r="AH19" s="148">
        <v>5</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72">
        <v>5</v>
      </c>
      <c r="B20" s="173" t="s">
        <v>449</v>
      </c>
      <c r="C20" s="181" t="s">
        <v>450</v>
      </c>
      <c r="D20" s="174" t="s">
        <v>442</v>
      </c>
      <c r="E20" s="175">
        <v>595</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t="s">
        <v>428</v>
      </c>
      <c r="S20" s="177" t="s">
        <v>378</v>
      </c>
      <c r="T20" s="178" t="s">
        <v>378</v>
      </c>
      <c r="U20" s="159">
        <v>0</v>
      </c>
      <c r="V20" s="159">
        <f>ROUND(E20*U20,2)</f>
        <v>0</v>
      </c>
      <c r="W20" s="159"/>
      <c r="X20" s="159" t="s">
        <v>429</v>
      </c>
      <c r="Y20" s="159" t="s">
        <v>430</v>
      </c>
      <c r="Z20" s="214">
        <v>0.32</v>
      </c>
      <c r="AA20" s="215">
        <f t="shared" si="2"/>
        <v>0</v>
      </c>
      <c r="AB20" s="215">
        <f t="shared" si="3"/>
        <v>0</v>
      </c>
      <c r="AC20" s="148"/>
      <c r="AD20" s="148"/>
      <c r="AE20" s="148"/>
      <c r="AF20" s="148"/>
      <c r="AG20" s="148" t="s">
        <v>431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194" t="s">
        <v>448</v>
      </c>
      <c r="D21" s="185"/>
      <c r="E21" s="186">
        <v>595</v>
      </c>
      <c r="F21" s="159"/>
      <c r="G21" s="159"/>
      <c r="H21" s="159"/>
      <c r="I21" s="159"/>
      <c r="J21" s="159"/>
      <c r="K21" s="159"/>
      <c r="L21" s="159"/>
      <c r="M21" s="159"/>
      <c r="N21" s="158"/>
      <c r="O21" s="158"/>
      <c r="P21" s="158"/>
      <c r="Q21" s="158"/>
      <c r="R21" s="159"/>
      <c r="S21" s="159"/>
      <c r="T21" s="159"/>
      <c r="U21" s="159"/>
      <c r="V21" s="159"/>
      <c r="W21" s="159"/>
      <c r="X21" s="159"/>
      <c r="Y21" s="159"/>
      <c r="Z21" s="155"/>
      <c r="AA21" s="218"/>
      <c r="AB21" s="214"/>
      <c r="AC21" s="148"/>
      <c r="AD21" s="148"/>
      <c r="AE21" s="148"/>
      <c r="AF21" s="148"/>
      <c r="AG21" s="148" t="s">
        <v>435</v>
      </c>
      <c r="AH21" s="148">
        <v>5</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72">
        <v>6</v>
      </c>
      <c r="B22" s="173" t="s">
        <v>451</v>
      </c>
      <c r="C22" s="181" t="s">
        <v>452</v>
      </c>
      <c r="D22" s="174" t="s">
        <v>442</v>
      </c>
      <c r="E22" s="175">
        <v>4750</v>
      </c>
      <c r="F22" s="176"/>
      <c r="G22" s="177">
        <f>ROUND(E22*F22,2)</f>
        <v>0</v>
      </c>
      <c r="H22" s="176"/>
      <c r="I22" s="177">
        <f>ROUND(E22*H22,2)</f>
        <v>0</v>
      </c>
      <c r="J22" s="176"/>
      <c r="K22" s="177">
        <f>ROUND(E22*J22,2)</f>
        <v>0</v>
      </c>
      <c r="L22" s="177">
        <v>21</v>
      </c>
      <c r="M22" s="177">
        <f>G22*(1+L22/100)</f>
        <v>0</v>
      </c>
      <c r="N22" s="175">
        <v>0</v>
      </c>
      <c r="O22" s="175">
        <f>ROUND(E22*N22,2)</f>
        <v>0</v>
      </c>
      <c r="P22" s="175">
        <v>0</v>
      </c>
      <c r="Q22" s="175">
        <f>ROUND(E22*P22,2)</f>
        <v>0</v>
      </c>
      <c r="R22" s="177" t="s">
        <v>428</v>
      </c>
      <c r="S22" s="177" t="s">
        <v>378</v>
      </c>
      <c r="T22" s="178" t="s">
        <v>378</v>
      </c>
      <c r="U22" s="159">
        <v>0.09</v>
      </c>
      <c r="V22" s="159">
        <f>ROUND(E22*U22,2)</f>
        <v>427.5</v>
      </c>
      <c r="W22" s="159"/>
      <c r="X22" s="159" t="s">
        <v>429</v>
      </c>
      <c r="Y22" s="159" t="s">
        <v>453</v>
      </c>
      <c r="Z22" s="214">
        <v>0.32</v>
      </c>
      <c r="AA22" s="215">
        <f t="shared" si="2"/>
        <v>0</v>
      </c>
      <c r="AB22" s="215">
        <f t="shared" si="3"/>
        <v>0</v>
      </c>
      <c r="AC22" s="148"/>
      <c r="AD22" s="148"/>
      <c r="AE22" s="148"/>
      <c r="AF22" s="148"/>
      <c r="AG22" s="148" t="s">
        <v>431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33.75" outlineLevel="2" x14ac:dyDescent="0.2">
      <c r="A23" s="155"/>
      <c r="B23" s="156"/>
      <c r="C23" s="306" t="s">
        <v>454</v>
      </c>
      <c r="D23" s="307"/>
      <c r="E23" s="307"/>
      <c r="F23" s="307"/>
      <c r="G23" s="307"/>
      <c r="H23" s="159"/>
      <c r="I23" s="159"/>
      <c r="J23" s="159"/>
      <c r="K23" s="159"/>
      <c r="L23" s="159"/>
      <c r="M23" s="159"/>
      <c r="N23" s="158"/>
      <c r="O23" s="158"/>
      <c r="P23" s="158"/>
      <c r="Q23" s="158"/>
      <c r="R23" s="159"/>
      <c r="S23" s="159"/>
      <c r="T23" s="159"/>
      <c r="U23" s="159"/>
      <c r="V23" s="159"/>
      <c r="W23" s="159"/>
      <c r="X23" s="159"/>
      <c r="Y23" s="159"/>
      <c r="Z23" s="155"/>
      <c r="AA23" s="218"/>
      <c r="AB23" s="218"/>
      <c r="AC23" s="148"/>
      <c r="AD23" s="148"/>
      <c r="AE23" s="148"/>
      <c r="AF23" s="148"/>
      <c r="AG23" s="148" t="s">
        <v>433</v>
      </c>
      <c r="AH23" s="148"/>
      <c r="AI23" s="148"/>
      <c r="AJ23" s="148"/>
      <c r="AK23" s="148"/>
      <c r="AL23" s="148"/>
      <c r="AM23" s="148"/>
      <c r="AN23" s="148"/>
      <c r="AO23" s="148"/>
      <c r="AP23" s="148"/>
      <c r="AQ23" s="148"/>
      <c r="AR23" s="148"/>
      <c r="AS23" s="148"/>
      <c r="AT23" s="148"/>
      <c r="AU23" s="148"/>
      <c r="AV23" s="148"/>
      <c r="AW23" s="148"/>
      <c r="AX23" s="148"/>
      <c r="AY23" s="148"/>
      <c r="AZ23" s="148"/>
      <c r="BA23" s="179" t="str">
        <f>C23</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23" s="148"/>
      <c r="BC23" s="148"/>
      <c r="BD23" s="148"/>
      <c r="BE23" s="148"/>
      <c r="BF23" s="148"/>
      <c r="BG23" s="148"/>
      <c r="BH23" s="148"/>
    </row>
    <row r="24" spans="1:60" outlineLevel="2" x14ac:dyDescent="0.2">
      <c r="A24" s="155"/>
      <c r="B24" s="156"/>
      <c r="C24" s="194" t="s">
        <v>455</v>
      </c>
      <c r="D24" s="185"/>
      <c r="E24" s="186">
        <v>5400</v>
      </c>
      <c r="F24" s="159"/>
      <c r="G24" s="159"/>
      <c r="H24" s="159"/>
      <c r="I24" s="159"/>
      <c r="J24" s="159"/>
      <c r="K24" s="159"/>
      <c r="L24" s="159"/>
      <c r="M24" s="159"/>
      <c r="N24" s="158"/>
      <c r="O24" s="158"/>
      <c r="P24" s="158"/>
      <c r="Q24" s="158"/>
      <c r="R24" s="159"/>
      <c r="S24" s="159"/>
      <c r="T24" s="159"/>
      <c r="U24" s="159"/>
      <c r="V24" s="159"/>
      <c r="W24" s="159"/>
      <c r="X24" s="159"/>
      <c r="Y24" s="159"/>
      <c r="Z24" s="155"/>
      <c r="AA24" s="218"/>
      <c r="AB24" s="218"/>
      <c r="AC24" s="148"/>
      <c r="AD24" s="148"/>
      <c r="AE24" s="148"/>
      <c r="AF24" s="148"/>
      <c r="AG24" s="148" t="s">
        <v>435</v>
      </c>
      <c r="AH24" s="148">
        <v>0</v>
      </c>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3" x14ac:dyDescent="0.2">
      <c r="A25" s="155"/>
      <c r="B25" s="156"/>
      <c r="C25" s="194" t="s">
        <v>456</v>
      </c>
      <c r="D25" s="185"/>
      <c r="E25" s="186">
        <v>-650</v>
      </c>
      <c r="F25" s="159"/>
      <c r="G25" s="159"/>
      <c r="H25" s="159"/>
      <c r="I25" s="159"/>
      <c r="J25" s="159"/>
      <c r="K25" s="159"/>
      <c r="L25" s="159"/>
      <c r="M25" s="159"/>
      <c r="N25" s="158"/>
      <c r="O25" s="158"/>
      <c r="P25" s="158"/>
      <c r="Q25" s="158"/>
      <c r="R25" s="159"/>
      <c r="S25" s="159"/>
      <c r="T25" s="159"/>
      <c r="U25" s="159"/>
      <c r="V25" s="159"/>
      <c r="W25" s="159"/>
      <c r="X25" s="159"/>
      <c r="Y25" s="159"/>
      <c r="Z25" s="155"/>
      <c r="AA25" s="218"/>
      <c r="AB25" s="218"/>
      <c r="AC25" s="148"/>
      <c r="AD25" s="148"/>
      <c r="AE25" s="148"/>
      <c r="AF25" s="148"/>
      <c r="AG25" s="148" t="s">
        <v>435</v>
      </c>
      <c r="AH25" s="148">
        <v>5</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1" x14ac:dyDescent="0.2">
      <c r="A26" s="172">
        <v>7</v>
      </c>
      <c r="B26" s="173" t="s">
        <v>457</v>
      </c>
      <c r="C26" s="181" t="s">
        <v>458</v>
      </c>
      <c r="D26" s="174" t="s">
        <v>442</v>
      </c>
      <c r="E26" s="175">
        <v>650</v>
      </c>
      <c r="F26" s="176"/>
      <c r="G26" s="177">
        <f>ROUND(E26*F26,2)</f>
        <v>0</v>
      </c>
      <c r="H26" s="176"/>
      <c r="I26" s="177">
        <f>ROUND(E26*H26,2)</f>
        <v>0</v>
      </c>
      <c r="J26" s="176"/>
      <c r="K26" s="177">
        <f>ROUND(E26*J26,2)</f>
        <v>0</v>
      </c>
      <c r="L26" s="177">
        <v>21</v>
      </c>
      <c r="M26" s="177">
        <f>G26*(1+L26/100)</f>
        <v>0</v>
      </c>
      <c r="N26" s="175">
        <v>0</v>
      </c>
      <c r="O26" s="175">
        <f>ROUND(E26*N26,2)</f>
        <v>0</v>
      </c>
      <c r="P26" s="175">
        <v>0</v>
      </c>
      <c r="Q26" s="175">
        <f>ROUND(E26*P26,2)</f>
        <v>0</v>
      </c>
      <c r="R26" s="177" t="s">
        <v>428</v>
      </c>
      <c r="S26" s="177" t="s">
        <v>378</v>
      </c>
      <c r="T26" s="178" t="s">
        <v>378</v>
      </c>
      <c r="U26" s="159">
        <v>0.754</v>
      </c>
      <c r="V26" s="159">
        <f>ROUND(E26*U26,2)</f>
        <v>490.1</v>
      </c>
      <c r="W26" s="159"/>
      <c r="X26" s="159" t="s">
        <v>429</v>
      </c>
      <c r="Y26" s="159" t="s">
        <v>453</v>
      </c>
      <c r="Z26" s="214">
        <v>0.32</v>
      </c>
      <c r="AA26" s="215">
        <f t="shared" si="2"/>
        <v>0</v>
      </c>
      <c r="AB26" s="215">
        <f t="shared" si="3"/>
        <v>0</v>
      </c>
      <c r="AC26" s="148"/>
      <c r="AD26" s="148"/>
      <c r="AE26" s="148"/>
      <c r="AF26" s="148"/>
      <c r="AG26" s="148" t="s">
        <v>431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22.5" outlineLevel="2" x14ac:dyDescent="0.2">
      <c r="A27" s="155"/>
      <c r="B27" s="156"/>
      <c r="C27" s="306" t="s">
        <v>459</v>
      </c>
      <c r="D27" s="307"/>
      <c r="E27" s="307"/>
      <c r="F27" s="307"/>
      <c r="G27" s="307"/>
      <c r="H27" s="159"/>
      <c r="I27" s="159"/>
      <c r="J27" s="159"/>
      <c r="K27" s="159"/>
      <c r="L27" s="159"/>
      <c r="M27" s="159"/>
      <c r="N27" s="158"/>
      <c r="O27" s="158"/>
      <c r="P27" s="158"/>
      <c r="Q27" s="158"/>
      <c r="R27" s="159"/>
      <c r="S27" s="159"/>
      <c r="T27" s="159"/>
      <c r="U27" s="159"/>
      <c r="V27" s="159"/>
      <c r="W27" s="159"/>
      <c r="X27" s="159"/>
      <c r="Y27" s="159"/>
      <c r="Z27" s="155"/>
      <c r="AA27" s="218"/>
      <c r="AB27" s="218"/>
      <c r="AC27" s="148"/>
      <c r="AD27" s="148"/>
      <c r="AE27" s="148"/>
      <c r="AF27" s="148"/>
      <c r="AG27" s="148" t="s">
        <v>433</v>
      </c>
      <c r="AH27" s="148"/>
      <c r="AI27" s="148"/>
      <c r="AJ27" s="148"/>
      <c r="AK27" s="148"/>
      <c r="AL27" s="148"/>
      <c r="AM27" s="148"/>
      <c r="AN27" s="148"/>
      <c r="AO27" s="148"/>
      <c r="AP27" s="148"/>
      <c r="AQ27" s="148"/>
      <c r="AR27" s="148"/>
      <c r="AS27" s="148"/>
      <c r="AT27" s="148"/>
      <c r="AU27" s="148"/>
      <c r="AV27" s="148"/>
      <c r="AW27" s="148"/>
      <c r="AX27" s="148"/>
      <c r="AY27" s="148"/>
      <c r="AZ27" s="148"/>
      <c r="BA27" s="179" t="str">
        <f>C27</f>
        <v>s urovnáním dna do předepsaného profilu a spádu, s případně nutným přemístěním výkopku ve výkopišti a dále buď s přemístěním výkopku na přilehlém terénu na vzdálenost do 3 m od kraje jámy nebo s naložením na dopravní prostředek</v>
      </c>
      <c r="BB27" s="148"/>
      <c r="BC27" s="148"/>
      <c r="BD27" s="148"/>
      <c r="BE27" s="148"/>
      <c r="BF27" s="148"/>
      <c r="BG27" s="148"/>
      <c r="BH27" s="148"/>
    </row>
    <row r="28" spans="1:60" outlineLevel="2" x14ac:dyDescent="0.2">
      <c r="A28" s="155"/>
      <c r="B28" s="156"/>
      <c r="C28" s="194" t="s">
        <v>460</v>
      </c>
      <c r="D28" s="185"/>
      <c r="E28" s="186">
        <v>650</v>
      </c>
      <c r="F28" s="159"/>
      <c r="G28" s="159"/>
      <c r="H28" s="159"/>
      <c r="I28" s="159"/>
      <c r="J28" s="159"/>
      <c r="K28" s="159"/>
      <c r="L28" s="159"/>
      <c r="M28" s="159"/>
      <c r="N28" s="158"/>
      <c r="O28" s="158"/>
      <c r="P28" s="158"/>
      <c r="Q28" s="158"/>
      <c r="R28" s="159"/>
      <c r="S28" s="159"/>
      <c r="T28" s="159"/>
      <c r="U28" s="159"/>
      <c r="V28" s="159"/>
      <c r="W28" s="159"/>
      <c r="X28" s="159"/>
      <c r="Y28" s="159"/>
      <c r="Z28" s="155"/>
      <c r="AA28" s="218"/>
      <c r="AB28" s="218"/>
      <c r="AC28" s="148"/>
      <c r="AD28" s="148"/>
      <c r="AE28" s="148"/>
      <c r="AF28" s="148"/>
      <c r="AG28" s="148" t="s">
        <v>435</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2">
        <v>8</v>
      </c>
      <c r="B29" s="173" t="s">
        <v>461</v>
      </c>
      <c r="C29" s="181" t="s">
        <v>462</v>
      </c>
      <c r="D29" s="174" t="s">
        <v>442</v>
      </c>
      <c r="E29" s="175">
        <v>50</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t="s">
        <v>428</v>
      </c>
      <c r="S29" s="177" t="s">
        <v>378</v>
      </c>
      <c r="T29" s="178" t="s">
        <v>378</v>
      </c>
      <c r="U29" s="159">
        <v>0.36499999999999999</v>
      </c>
      <c r="V29" s="159">
        <f>ROUND(E29*U29,2)</f>
        <v>18.25</v>
      </c>
      <c r="W29" s="159"/>
      <c r="X29" s="159" t="s">
        <v>429</v>
      </c>
      <c r="Y29" s="159" t="s">
        <v>453</v>
      </c>
      <c r="Z29" s="214">
        <v>0.32</v>
      </c>
      <c r="AA29" s="215">
        <f t="shared" si="2"/>
        <v>0</v>
      </c>
      <c r="AB29" s="215">
        <f t="shared" si="3"/>
        <v>0</v>
      </c>
      <c r="AC29" s="148"/>
      <c r="AD29" s="148"/>
      <c r="AE29" s="148"/>
      <c r="AF29" s="148"/>
      <c r="AG29" s="148" t="s">
        <v>431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33.75" outlineLevel="2" x14ac:dyDescent="0.2">
      <c r="A30" s="155"/>
      <c r="B30" s="156"/>
      <c r="C30" s="306" t="s">
        <v>463</v>
      </c>
      <c r="D30" s="307"/>
      <c r="E30" s="307"/>
      <c r="F30" s="307"/>
      <c r="G30" s="307"/>
      <c r="H30" s="159"/>
      <c r="I30" s="159"/>
      <c r="J30" s="159"/>
      <c r="K30" s="159"/>
      <c r="L30" s="159"/>
      <c r="M30" s="159"/>
      <c r="N30" s="158"/>
      <c r="O30" s="158"/>
      <c r="P30" s="158"/>
      <c r="Q30" s="158"/>
      <c r="R30" s="159"/>
      <c r="S30" s="159"/>
      <c r="T30" s="159"/>
      <c r="U30" s="159"/>
      <c r="V30" s="159"/>
      <c r="W30" s="159"/>
      <c r="X30" s="159"/>
      <c r="Y30" s="159"/>
      <c r="Z30" s="155"/>
      <c r="AA30" s="218"/>
      <c r="AB30" s="218"/>
      <c r="AC30" s="148"/>
      <c r="AD30" s="148"/>
      <c r="AE30" s="148"/>
      <c r="AF30" s="148"/>
      <c r="AG30" s="148" t="s">
        <v>433</v>
      </c>
      <c r="AH30" s="148"/>
      <c r="AI30" s="148"/>
      <c r="AJ30" s="148"/>
      <c r="AK30" s="148"/>
      <c r="AL30" s="148"/>
      <c r="AM30" s="148"/>
      <c r="AN30" s="148"/>
      <c r="AO30" s="148"/>
      <c r="AP30" s="148"/>
      <c r="AQ30" s="148"/>
      <c r="AR30" s="148"/>
      <c r="AS30" s="148"/>
      <c r="AT30" s="148"/>
      <c r="AU30" s="148"/>
      <c r="AV30" s="148"/>
      <c r="AW30" s="148"/>
      <c r="AX30" s="148"/>
      <c r="AY30" s="148"/>
      <c r="AZ30" s="148"/>
      <c r="BA30" s="179" t="str">
        <f>C30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0" s="148"/>
      <c r="BC30" s="148"/>
      <c r="BD30" s="148"/>
      <c r="BE30" s="148"/>
      <c r="BF30" s="148"/>
      <c r="BG30" s="148"/>
      <c r="BH30" s="148"/>
    </row>
    <row r="31" spans="1:60" outlineLevel="2" x14ac:dyDescent="0.2">
      <c r="A31" s="155"/>
      <c r="B31" s="156"/>
      <c r="C31" s="194" t="s">
        <v>464</v>
      </c>
      <c r="D31" s="185"/>
      <c r="E31" s="186">
        <v>50</v>
      </c>
      <c r="F31" s="159"/>
      <c r="G31" s="159"/>
      <c r="H31" s="159"/>
      <c r="I31" s="159"/>
      <c r="J31" s="159"/>
      <c r="K31" s="159"/>
      <c r="L31" s="159"/>
      <c r="M31" s="159"/>
      <c r="N31" s="158"/>
      <c r="O31" s="158"/>
      <c r="P31" s="158"/>
      <c r="Q31" s="158"/>
      <c r="R31" s="159"/>
      <c r="S31" s="159"/>
      <c r="T31" s="159"/>
      <c r="U31" s="159"/>
      <c r="V31" s="159"/>
      <c r="W31" s="159"/>
      <c r="X31" s="159"/>
      <c r="Y31" s="159"/>
      <c r="Z31" s="155"/>
      <c r="AA31" s="218"/>
      <c r="AB31" s="218"/>
      <c r="AC31" s="148"/>
      <c r="AD31" s="148"/>
      <c r="AE31" s="148"/>
      <c r="AF31" s="148"/>
      <c r="AG31" s="148" t="s">
        <v>435</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72">
        <v>9</v>
      </c>
      <c r="B32" s="173" t="s">
        <v>465</v>
      </c>
      <c r="C32" s="181" t="s">
        <v>466</v>
      </c>
      <c r="D32" s="174" t="s">
        <v>442</v>
      </c>
      <c r="E32" s="175">
        <v>22</v>
      </c>
      <c r="F32" s="176"/>
      <c r="G32" s="177">
        <f>ROUND(E32*F32,2)</f>
        <v>0</v>
      </c>
      <c r="H32" s="176"/>
      <c r="I32" s="177">
        <f>ROUND(E32*H32,2)</f>
        <v>0</v>
      </c>
      <c r="J32" s="176"/>
      <c r="K32" s="177">
        <f>ROUND(E32*J32,2)</f>
        <v>0</v>
      </c>
      <c r="L32" s="177">
        <v>21</v>
      </c>
      <c r="M32" s="177">
        <f>G32*(1+L32/100)</f>
        <v>0</v>
      </c>
      <c r="N32" s="175">
        <v>0</v>
      </c>
      <c r="O32" s="175">
        <f>ROUND(E32*N32,2)</f>
        <v>0</v>
      </c>
      <c r="P32" s="175">
        <v>0</v>
      </c>
      <c r="Q32" s="175">
        <f>ROUND(E32*P32,2)</f>
        <v>0</v>
      </c>
      <c r="R32" s="177" t="s">
        <v>428</v>
      </c>
      <c r="S32" s="177" t="s">
        <v>378</v>
      </c>
      <c r="T32" s="178" t="s">
        <v>378</v>
      </c>
      <c r="U32" s="159">
        <v>3.1309999999999998</v>
      </c>
      <c r="V32" s="159">
        <f>ROUND(E32*U32,2)</f>
        <v>68.88</v>
      </c>
      <c r="W32" s="159"/>
      <c r="X32" s="159" t="s">
        <v>429</v>
      </c>
      <c r="Y32" s="159" t="s">
        <v>453</v>
      </c>
      <c r="Z32" s="214">
        <v>0.32</v>
      </c>
      <c r="AA32" s="215">
        <f t="shared" si="2"/>
        <v>0</v>
      </c>
      <c r="AB32" s="215">
        <f t="shared" si="3"/>
        <v>0</v>
      </c>
      <c r="AC32" s="148"/>
      <c r="AD32" s="148"/>
      <c r="AE32" s="148"/>
      <c r="AF32" s="148"/>
      <c r="AG32" s="148" t="s">
        <v>431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33.75" outlineLevel="2" x14ac:dyDescent="0.2">
      <c r="A33" s="155"/>
      <c r="B33" s="156"/>
      <c r="C33" s="306" t="s">
        <v>467</v>
      </c>
      <c r="D33" s="307"/>
      <c r="E33" s="307"/>
      <c r="F33" s="307"/>
      <c r="G33" s="307"/>
      <c r="H33" s="159"/>
      <c r="I33" s="159"/>
      <c r="J33" s="159"/>
      <c r="K33" s="159"/>
      <c r="L33" s="159"/>
      <c r="M33" s="159"/>
      <c r="N33" s="158"/>
      <c r="O33" s="158"/>
      <c r="P33" s="158"/>
      <c r="Q33" s="158"/>
      <c r="R33" s="159"/>
      <c r="S33" s="159"/>
      <c r="T33" s="159"/>
      <c r="U33" s="159"/>
      <c r="V33" s="159"/>
      <c r="W33" s="159"/>
      <c r="X33" s="159"/>
      <c r="Y33" s="159"/>
      <c r="Z33" s="155"/>
      <c r="AA33" s="218"/>
      <c r="AB33" s="218"/>
      <c r="AC33" s="148"/>
      <c r="AD33" s="148"/>
      <c r="AE33" s="148"/>
      <c r="AF33" s="148"/>
      <c r="AG33" s="148" t="s">
        <v>433</v>
      </c>
      <c r="AH33" s="148"/>
      <c r="AI33" s="148"/>
      <c r="AJ33" s="148"/>
      <c r="AK33" s="148"/>
      <c r="AL33" s="148"/>
      <c r="AM33" s="148"/>
      <c r="AN33" s="148"/>
      <c r="AO33" s="148"/>
      <c r="AP33" s="148"/>
      <c r="AQ33" s="148"/>
      <c r="AR33" s="148"/>
      <c r="AS33" s="148"/>
      <c r="AT33" s="148"/>
      <c r="AU33" s="148"/>
      <c r="AV33" s="148"/>
      <c r="AW33" s="148"/>
      <c r="AX33" s="148"/>
      <c r="AY33" s="148"/>
      <c r="AZ33" s="148"/>
      <c r="BA33" s="179" t="str">
        <f>C33</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33" s="148"/>
      <c r="BC33" s="148"/>
      <c r="BD33" s="148"/>
      <c r="BE33" s="148"/>
      <c r="BF33" s="148"/>
      <c r="BG33" s="148"/>
      <c r="BH33" s="148"/>
    </row>
    <row r="34" spans="1:60" outlineLevel="2" x14ac:dyDescent="0.2">
      <c r="A34" s="155"/>
      <c r="B34" s="156"/>
      <c r="C34" s="194" t="s">
        <v>468</v>
      </c>
      <c r="D34" s="185"/>
      <c r="E34" s="186">
        <v>22</v>
      </c>
      <c r="F34" s="159"/>
      <c r="G34" s="159"/>
      <c r="H34" s="159"/>
      <c r="I34" s="159"/>
      <c r="J34" s="159"/>
      <c r="K34" s="159"/>
      <c r="L34" s="159"/>
      <c r="M34" s="159"/>
      <c r="N34" s="158"/>
      <c r="O34" s="158"/>
      <c r="P34" s="158"/>
      <c r="Q34" s="158"/>
      <c r="R34" s="159"/>
      <c r="S34" s="159"/>
      <c r="T34" s="159"/>
      <c r="U34" s="159"/>
      <c r="V34" s="159"/>
      <c r="W34" s="159"/>
      <c r="X34" s="159"/>
      <c r="Y34" s="159"/>
      <c r="Z34" s="155"/>
      <c r="AA34" s="218"/>
      <c r="AB34" s="218"/>
      <c r="AC34" s="148"/>
      <c r="AD34" s="148"/>
      <c r="AE34" s="148"/>
      <c r="AF34" s="148"/>
      <c r="AG34" s="148" t="s">
        <v>435</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72">
        <v>10</v>
      </c>
      <c r="B35" s="173" t="s">
        <v>469</v>
      </c>
      <c r="C35" s="181" t="s">
        <v>470</v>
      </c>
      <c r="D35" s="174" t="s">
        <v>442</v>
      </c>
      <c r="E35" s="175">
        <v>50</v>
      </c>
      <c r="F35" s="176"/>
      <c r="G35" s="177">
        <f>ROUND(E35*F35,2)</f>
        <v>0</v>
      </c>
      <c r="H35" s="176"/>
      <c r="I35" s="177">
        <f>ROUND(E35*H35,2)</f>
        <v>0</v>
      </c>
      <c r="J35" s="176"/>
      <c r="K35" s="177">
        <f>ROUND(E35*J35,2)</f>
        <v>0</v>
      </c>
      <c r="L35" s="177">
        <v>21</v>
      </c>
      <c r="M35" s="177">
        <f>G35*(1+L35/100)</f>
        <v>0</v>
      </c>
      <c r="N35" s="175">
        <v>0</v>
      </c>
      <c r="O35" s="175">
        <f>ROUND(E35*N35,2)</f>
        <v>0</v>
      </c>
      <c r="P35" s="175">
        <v>0</v>
      </c>
      <c r="Q35" s="175">
        <f>ROUND(E35*P35,2)</f>
        <v>0</v>
      </c>
      <c r="R35" s="177" t="s">
        <v>428</v>
      </c>
      <c r="S35" s="177" t="s">
        <v>378</v>
      </c>
      <c r="T35" s="178" t="s">
        <v>378</v>
      </c>
      <c r="U35" s="159">
        <v>0.34499999999999997</v>
      </c>
      <c r="V35" s="159">
        <f>ROUND(E35*U35,2)</f>
        <v>17.25</v>
      </c>
      <c r="W35" s="159"/>
      <c r="X35" s="159" t="s">
        <v>429</v>
      </c>
      <c r="Y35" s="159" t="s">
        <v>453</v>
      </c>
      <c r="Z35" s="214">
        <v>0.32</v>
      </c>
      <c r="AA35" s="215">
        <f t="shared" si="2"/>
        <v>0</v>
      </c>
      <c r="AB35" s="215">
        <f t="shared" si="3"/>
        <v>0</v>
      </c>
      <c r="AC35" s="148"/>
      <c r="AD35" s="148"/>
      <c r="AE35" s="148"/>
      <c r="AF35" s="148"/>
      <c r="AG35" s="148" t="s">
        <v>431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306" t="s">
        <v>471</v>
      </c>
      <c r="D36" s="307"/>
      <c r="E36" s="307"/>
      <c r="F36" s="307"/>
      <c r="G36" s="307"/>
      <c r="H36" s="159"/>
      <c r="I36" s="159"/>
      <c r="J36" s="159"/>
      <c r="K36" s="159"/>
      <c r="L36" s="159"/>
      <c r="M36" s="159"/>
      <c r="N36" s="158"/>
      <c r="O36" s="158"/>
      <c r="P36" s="158"/>
      <c r="Q36" s="158"/>
      <c r="R36" s="159"/>
      <c r="S36" s="159"/>
      <c r="T36" s="159"/>
      <c r="U36" s="159"/>
      <c r="V36" s="159"/>
      <c r="W36" s="159"/>
      <c r="X36" s="159"/>
      <c r="Y36" s="159"/>
      <c r="Z36" s="155"/>
      <c r="AA36" s="218"/>
      <c r="AB36" s="218"/>
      <c r="AC36" s="148"/>
      <c r="AD36" s="148"/>
      <c r="AE36" s="148"/>
      <c r="AF36" s="148"/>
      <c r="AG36" s="148" t="s">
        <v>433</v>
      </c>
      <c r="AH36" s="148"/>
      <c r="AI36" s="148"/>
      <c r="AJ36" s="148"/>
      <c r="AK36" s="148"/>
      <c r="AL36" s="148"/>
      <c r="AM36" s="148"/>
      <c r="AN36" s="148"/>
      <c r="AO36" s="148"/>
      <c r="AP36" s="148"/>
      <c r="AQ36" s="148"/>
      <c r="AR36" s="148"/>
      <c r="AS36" s="148"/>
      <c r="AT36" s="148"/>
      <c r="AU36" s="148"/>
      <c r="AV36" s="148"/>
      <c r="AW36" s="148"/>
      <c r="AX36" s="148"/>
      <c r="AY36" s="148"/>
      <c r="AZ36" s="148"/>
      <c r="BA36" s="179" t="str">
        <f>C36</f>
        <v>bez naložení do dopravní nádoby, ale s vyprázdněním dopravní nádoby na hromadu nebo na dopravní prostředek,</v>
      </c>
      <c r="BB36" s="148"/>
      <c r="BC36" s="148"/>
      <c r="BD36" s="148"/>
      <c r="BE36" s="148"/>
      <c r="BF36" s="148"/>
      <c r="BG36" s="148"/>
      <c r="BH36" s="148"/>
    </row>
    <row r="37" spans="1:60" outlineLevel="2" x14ac:dyDescent="0.2">
      <c r="A37" s="155"/>
      <c r="B37" s="156"/>
      <c r="C37" s="194" t="s">
        <v>472</v>
      </c>
      <c r="D37" s="185"/>
      <c r="E37" s="186">
        <v>50</v>
      </c>
      <c r="F37" s="159"/>
      <c r="G37" s="159"/>
      <c r="H37" s="159"/>
      <c r="I37" s="159"/>
      <c r="J37" s="159"/>
      <c r="K37" s="159"/>
      <c r="L37" s="159"/>
      <c r="M37" s="159"/>
      <c r="N37" s="158"/>
      <c r="O37" s="158"/>
      <c r="P37" s="158"/>
      <c r="Q37" s="158"/>
      <c r="R37" s="159"/>
      <c r="S37" s="159"/>
      <c r="T37" s="159"/>
      <c r="U37" s="159"/>
      <c r="V37" s="159"/>
      <c r="W37" s="159"/>
      <c r="X37" s="159"/>
      <c r="Y37" s="159"/>
      <c r="Z37" s="155"/>
      <c r="AA37" s="218"/>
      <c r="AB37" s="218"/>
      <c r="AC37" s="148"/>
      <c r="AD37" s="148"/>
      <c r="AE37" s="148"/>
      <c r="AF37" s="148"/>
      <c r="AG37" s="148" t="s">
        <v>435</v>
      </c>
      <c r="AH37" s="148">
        <v>5</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72">
        <v>11</v>
      </c>
      <c r="B38" s="173" t="s">
        <v>473</v>
      </c>
      <c r="C38" s="181" t="s">
        <v>474</v>
      </c>
      <c r="D38" s="174" t="s">
        <v>442</v>
      </c>
      <c r="E38" s="175">
        <v>1130</v>
      </c>
      <c r="F38" s="176"/>
      <c r="G38" s="177">
        <f>ROUND(E38*F38,2)</f>
        <v>0</v>
      </c>
      <c r="H38" s="176"/>
      <c r="I38" s="177">
        <f>ROUND(E38*H38,2)</f>
        <v>0</v>
      </c>
      <c r="J38" s="176"/>
      <c r="K38" s="177">
        <f>ROUND(E38*J38,2)</f>
        <v>0</v>
      </c>
      <c r="L38" s="177">
        <v>21</v>
      </c>
      <c r="M38" s="177">
        <f>G38*(1+L38/100)</f>
        <v>0</v>
      </c>
      <c r="N38" s="175">
        <v>0</v>
      </c>
      <c r="O38" s="175">
        <f>ROUND(E38*N38,2)</f>
        <v>0</v>
      </c>
      <c r="P38" s="175">
        <v>0</v>
      </c>
      <c r="Q38" s="175">
        <f>ROUND(E38*P38,2)</f>
        <v>0</v>
      </c>
      <c r="R38" s="177" t="s">
        <v>428</v>
      </c>
      <c r="S38" s="177" t="s">
        <v>378</v>
      </c>
      <c r="T38" s="178" t="s">
        <v>378</v>
      </c>
      <c r="U38" s="159">
        <v>1.0999999999999999E-2</v>
      </c>
      <c r="V38" s="159">
        <f>ROUND(E38*U38,2)</f>
        <v>12.43</v>
      </c>
      <c r="W38" s="159"/>
      <c r="X38" s="159" t="s">
        <v>429</v>
      </c>
      <c r="Y38" s="159" t="s">
        <v>475</v>
      </c>
      <c r="Z38" s="214">
        <v>0.32</v>
      </c>
      <c r="AA38" s="215">
        <f t="shared" si="2"/>
        <v>0</v>
      </c>
      <c r="AB38" s="215">
        <f t="shared" si="3"/>
        <v>0</v>
      </c>
      <c r="AC38" s="148"/>
      <c r="AD38" s="148"/>
      <c r="AE38" s="148"/>
      <c r="AF38" s="148"/>
      <c r="AG38" s="148" t="s">
        <v>431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
      <c r="A39" s="155"/>
      <c r="B39" s="156"/>
      <c r="C39" s="306" t="s">
        <v>447</v>
      </c>
      <c r="D39" s="307"/>
      <c r="E39" s="307"/>
      <c r="F39" s="307"/>
      <c r="G39" s="307"/>
      <c r="H39" s="159"/>
      <c r="I39" s="159"/>
      <c r="J39" s="159"/>
      <c r="K39" s="159"/>
      <c r="L39" s="159"/>
      <c r="M39" s="159"/>
      <c r="N39" s="158"/>
      <c r="O39" s="158"/>
      <c r="P39" s="158"/>
      <c r="Q39" s="158"/>
      <c r="R39" s="159"/>
      <c r="S39" s="159"/>
      <c r="T39" s="159"/>
      <c r="U39" s="159"/>
      <c r="V39" s="159"/>
      <c r="W39" s="159"/>
      <c r="X39" s="159"/>
      <c r="Y39" s="159"/>
      <c r="Z39" s="155"/>
      <c r="AA39" s="218"/>
      <c r="AB39" s="218"/>
      <c r="AC39" s="148"/>
      <c r="AD39" s="148"/>
      <c r="AE39" s="148"/>
      <c r="AF39" s="148"/>
      <c r="AG39" s="148" t="s">
        <v>433</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194" t="s">
        <v>476</v>
      </c>
      <c r="D40" s="185"/>
      <c r="E40" s="186">
        <v>1130</v>
      </c>
      <c r="F40" s="159"/>
      <c r="G40" s="159"/>
      <c r="H40" s="159"/>
      <c r="I40" s="159"/>
      <c r="J40" s="159"/>
      <c r="K40" s="159"/>
      <c r="L40" s="159"/>
      <c r="M40" s="159"/>
      <c r="N40" s="158"/>
      <c r="O40" s="158"/>
      <c r="P40" s="158"/>
      <c r="Q40" s="158"/>
      <c r="R40" s="159"/>
      <c r="S40" s="159"/>
      <c r="T40" s="159"/>
      <c r="U40" s="159"/>
      <c r="V40" s="159"/>
      <c r="W40" s="159"/>
      <c r="X40" s="159"/>
      <c r="Y40" s="159"/>
      <c r="Z40" s="155"/>
      <c r="AA40" s="218"/>
      <c r="AB40" s="218"/>
      <c r="AC40" s="148"/>
      <c r="AD40" s="148"/>
      <c r="AE40" s="148"/>
      <c r="AF40" s="148"/>
      <c r="AG40" s="148" t="s">
        <v>435</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ht="22.5" outlineLevel="1" x14ac:dyDescent="0.2">
      <c r="A41" s="172">
        <v>12</v>
      </c>
      <c r="B41" s="173" t="s">
        <v>477</v>
      </c>
      <c r="C41" s="181" t="s">
        <v>478</v>
      </c>
      <c r="D41" s="174" t="s">
        <v>442</v>
      </c>
      <c r="E41" s="175">
        <v>1130</v>
      </c>
      <c r="F41" s="176"/>
      <c r="G41" s="177">
        <f>ROUND(E41*F41,2)</f>
        <v>0</v>
      </c>
      <c r="H41" s="176"/>
      <c r="I41" s="177">
        <f>ROUND(E41*H41,2)</f>
        <v>0</v>
      </c>
      <c r="J41" s="176"/>
      <c r="K41" s="177">
        <f>ROUND(E41*J41,2)</f>
        <v>0</v>
      </c>
      <c r="L41" s="177">
        <v>21</v>
      </c>
      <c r="M41" s="177">
        <f>G41*(1+L41/100)</f>
        <v>0</v>
      </c>
      <c r="N41" s="175">
        <v>0</v>
      </c>
      <c r="O41" s="175">
        <f>ROUND(E41*N41,2)</f>
        <v>0</v>
      </c>
      <c r="P41" s="175">
        <v>0</v>
      </c>
      <c r="Q41" s="175">
        <f>ROUND(E41*P41,2)</f>
        <v>0</v>
      </c>
      <c r="R41" s="177" t="s">
        <v>428</v>
      </c>
      <c r="S41" s="177" t="s">
        <v>378</v>
      </c>
      <c r="T41" s="178" t="s">
        <v>378</v>
      </c>
      <c r="U41" s="159">
        <v>8.9999999999999993E-3</v>
      </c>
      <c r="V41" s="159">
        <f>ROUND(E41*U41,2)</f>
        <v>10.17</v>
      </c>
      <c r="W41" s="159"/>
      <c r="X41" s="159" t="s">
        <v>429</v>
      </c>
      <c r="Y41" s="159" t="s">
        <v>475</v>
      </c>
      <c r="Z41" s="214">
        <v>0.32</v>
      </c>
      <c r="AA41" s="215">
        <f t="shared" si="2"/>
        <v>0</v>
      </c>
      <c r="AB41" s="215">
        <f t="shared" si="3"/>
        <v>0</v>
      </c>
      <c r="AC41" s="148"/>
      <c r="AD41" s="148"/>
      <c r="AE41" s="148"/>
      <c r="AF41" s="148"/>
      <c r="AG41" s="148" t="s">
        <v>431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
      <c r="A42" s="155"/>
      <c r="B42" s="156"/>
      <c r="C42" s="194" t="s">
        <v>479</v>
      </c>
      <c r="D42" s="185"/>
      <c r="E42" s="186"/>
      <c r="F42" s="159"/>
      <c r="G42" s="159"/>
      <c r="H42" s="159"/>
      <c r="I42" s="159"/>
      <c r="J42" s="159"/>
      <c r="K42" s="159"/>
      <c r="L42" s="159"/>
      <c r="M42" s="159"/>
      <c r="N42" s="158"/>
      <c r="O42" s="158"/>
      <c r="P42" s="158"/>
      <c r="Q42" s="158"/>
      <c r="R42" s="159"/>
      <c r="S42" s="159"/>
      <c r="T42" s="159"/>
      <c r="U42" s="159"/>
      <c r="V42" s="159"/>
      <c r="W42" s="159"/>
      <c r="X42" s="159"/>
      <c r="Y42" s="159"/>
      <c r="Z42" s="155"/>
      <c r="AA42" s="218"/>
      <c r="AB42" s="218"/>
      <c r="AC42" s="148"/>
      <c r="AD42" s="148"/>
      <c r="AE42" s="148"/>
      <c r="AF42" s="148"/>
      <c r="AG42" s="148" t="s">
        <v>435</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3" x14ac:dyDescent="0.2">
      <c r="A43" s="155"/>
      <c r="B43" s="156"/>
      <c r="C43" s="194" t="s">
        <v>480</v>
      </c>
      <c r="D43" s="185"/>
      <c r="E43" s="186">
        <v>1130</v>
      </c>
      <c r="F43" s="159"/>
      <c r="G43" s="159"/>
      <c r="H43" s="159"/>
      <c r="I43" s="159"/>
      <c r="J43" s="159"/>
      <c r="K43" s="159"/>
      <c r="L43" s="159"/>
      <c r="M43" s="159"/>
      <c r="N43" s="158"/>
      <c r="O43" s="158"/>
      <c r="P43" s="158"/>
      <c r="Q43" s="158"/>
      <c r="R43" s="159"/>
      <c r="S43" s="159"/>
      <c r="T43" s="159"/>
      <c r="U43" s="159"/>
      <c r="V43" s="159"/>
      <c r="W43" s="159"/>
      <c r="X43" s="159"/>
      <c r="Y43" s="159"/>
      <c r="Z43" s="155"/>
      <c r="AA43" s="218"/>
      <c r="AB43" s="218"/>
      <c r="AC43" s="148"/>
      <c r="AD43" s="148"/>
      <c r="AE43" s="148"/>
      <c r="AF43" s="148"/>
      <c r="AG43" s="148" t="s">
        <v>435</v>
      </c>
      <c r="AH43" s="148">
        <v>5</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22.5" outlineLevel="1" x14ac:dyDescent="0.2">
      <c r="A44" s="172">
        <v>13</v>
      </c>
      <c r="B44" s="173" t="s">
        <v>445</v>
      </c>
      <c r="C44" s="181" t="s">
        <v>446</v>
      </c>
      <c r="D44" s="174" t="s">
        <v>442</v>
      </c>
      <c r="E44" s="175">
        <v>4342</v>
      </c>
      <c r="F44" s="176"/>
      <c r="G44" s="177">
        <f>ROUND(E44*F44,2)</f>
        <v>0</v>
      </c>
      <c r="H44" s="176"/>
      <c r="I44" s="177">
        <f>ROUND(E44*H44,2)</f>
        <v>0</v>
      </c>
      <c r="J44" s="176"/>
      <c r="K44" s="177">
        <f>ROUND(E44*J44,2)</f>
        <v>0</v>
      </c>
      <c r="L44" s="177">
        <v>21</v>
      </c>
      <c r="M44" s="177">
        <f>G44*(1+L44/100)</f>
        <v>0</v>
      </c>
      <c r="N44" s="175">
        <v>0</v>
      </c>
      <c r="O44" s="175">
        <f>ROUND(E44*N44,2)</f>
        <v>0</v>
      </c>
      <c r="P44" s="175">
        <v>0</v>
      </c>
      <c r="Q44" s="175">
        <f>ROUND(E44*P44,2)</f>
        <v>0</v>
      </c>
      <c r="R44" s="177" t="s">
        <v>428</v>
      </c>
      <c r="S44" s="177" t="s">
        <v>378</v>
      </c>
      <c r="T44" s="178" t="s">
        <v>378</v>
      </c>
      <c r="U44" s="159">
        <v>1.0999999999999999E-2</v>
      </c>
      <c r="V44" s="159">
        <f>ROUND(E44*U44,2)</f>
        <v>47.76</v>
      </c>
      <c r="W44" s="159"/>
      <c r="X44" s="159" t="s">
        <v>429</v>
      </c>
      <c r="Y44" s="159" t="s">
        <v>481</v>
      </c>
      <c r="Z44" s="214">
        <v>0.32</v>
      </c>
      <c r="AA44" s="215">
        <f t="shared" si="2"/>
        <v>0</v>
      </c>
      <c r="AB44" s="215">
        <f t="shared" si="3"/>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306" t="s">
        <v>447</v>
      </c>
      <c r="D45" s="307"/>
      <c r="E45" s="307"/>
      <c r="F45" s="307"/>
      <c r="G45" s="307"/>
      <c r="H45" s="159"/>
      <c r="I45" s="159"/>
      <c r="J45" s="159"/>
      <c r="K45" s="159"/>
      <c r="L45" s="159"/>
      <c r="M45" s="159"/>
      <c r="N45" s="158"/>
      <c r="O45" s="158"/>
      <c r="P45" s="158"/>
      <c r="Q45" s="158"/>
      <c r="R45" s="159"/>
      <c r="S45" s="159"/>
      <c r="T45" s="159"/>
      <c r="U45" s="159"/>
      <c r="V45" s="159"/>
      <c r="W45" s="159"/>
      <c r="X45" s="159"/>
      <c r="Y45" s="159"/>
      <c r="Z45" s="155"/>
      <c r="AA45" s="218"/>
      <c r="AB45" s="218"/>
      <c r="AC45" s="148"/>
      <c r="AD45" s="148"/>
      <c r="AE45" s="148"/>
      <c r="AF45" s="148"/>
      <c r="AG45" s="148" t="s">
        <v>433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4" t="s">
        <v>482</v>
      </c>
      <c r="D46" s="185"/>
      <c r="E46" s="186">
        <v>4750</v>
      </c>
      <c r="F46" s="159"/>
      <c r="G46" s="159"/>
      <c r="H46" s="159"/>
      <c r="I46" s="159"/>
      <c r="J46" s="159"/>
      <c r="K46" s="159"/>
      <c r="L46" s="159"/>
      <c r="M46" s="159"/>
      <c r="N46" s="158"/>
      <c r="O46" s="158"/>
      <c r="P46" s="158"/>
      <c r="Q46" s="158"/>
      <c r="R46" s="159"/>
      <c r="S46" s="159"/>
      <c r="T46" s="159"/>
      <c r="U46" s="159"/>
      <c r="V46" s="159"/>
      <c r="W46" s="159"/>
      <c r="X46" s="159"/>
      <c r="Y46" s="159"/>
      <c r="Z46" s="155"/>
      <c r="AA46" s="218"/>
      <c r="AB46" s="218"/>
      <c r="AC46" s="148"/>
      <c r="AD46" s="148"/>
      <c r="AE46" s="148"/>
      <c r="AF46" s="148"/>
      <c r="AG46" s="148" t="s">
        <v>435</v>
      </c>
      <c r="AH46" s="148">
        <v>5</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3" x14ac:dyDescent="0.2">
      <c r="A47" s="155"/>
      <c r="B47" s="156"/>
      <c r="C47" s="194" t="s">
        <v>483</v>
      </c>
      <c r="D47" s="185"/>
      <c r="E47" s="186">
        <v>650</v>
      </c>
      <c r="F47" s="159"/>
      <c r="G47" s="159"/>
      <c r="H47" s="159"/>
      <c r="I47" s="159"/>
      <c r="J47" s="159"/>
      <c r="K47" s="159"/>
      <c r="L47" s="159"/>
      <c r="M47" s="159"/>
      <c r="N47" s="158"/>
      <c r="O47" s="158"/>
      <c r="P47" s="158"/>
      <c r="Q47" s="158"/>
      <c r="R47" s="159"/>
      <c r="S47" s="159"/>
      <c r="T47" s="159"/>
      <c r="U47" s="159"/>
      <c r="V47" s="159"/>
      <c r="W47" s="159"/>
      <c r="X47" s="159"/>
      <c r="Y47" s="159"/>
      <c r="Z47" s="155"/>
      <c r="AA47" s="218"/>
      <c r="AB47" s="218"/>
      <c r="AC47" s="148"/>
      <c r="AD47" s="148"/>
      <c r="AE47" s="148"/>
      <c r="AF47" s="148"/>
      <c r="AG47" s="148" t="s">
        <v>435</v>
      </c>
      <c r="AH47" s="148">
        <v>5</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3" x14ac:dyDescent="0.2">
      <c r="A48" s="155"/>
      <c r="B48" s="156"/>
      <c r="C48" s="194" t="s">
        <v>472</v>
      </c>
      <c r="D48" s="185"/>
      <c r="E48" s="186">
        <v>50</v>
      </c>
      <c r="F48" s="159"/>
      <c r="G48" s="159"/>
      <c r="H48" s="159"/>
      <c r="I48" s="159"/>
      <c r="J48" s="159"/>
      <c r="K48" s="159"/>
      <c r="L48" s="159"/>
      <c r="M48" s="159"/>
      <c r="N48" s="158"/>
      <c r="O48" s="158"/>
      <c r="P48" s="158"/>
      <c r="Q48" s="158"/>
      <c r="R48" s="159"/>
      <c r="S48" s="159"/>
      <c r="T48" s="159"/>
      <c r="U48" s="159"/>
      <c r="V48" s="159"/>
      <c r="W48" s="159"/>
      <c r="X48" s="159"/>
      <c r="Y48" s="159"/>
      <c r="Z48" s="155"/>
      <c r="AA48" s="218"/>
      <c r="AB48" s="218"/>
      <c r="AC48" s="148"/>
      <c r="AD48" s="148"/>
      <c r="AE48" s="148"/>
      <c r="AF48" s="148"/>
      <c r="AG48" s="148" t="s">
        <v>435</v>
      </c>
      <c r="AH48" s="148">
        <v>5</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3" x14ac:dyDescent="0.2">
      <c r="A49" s="155"/>
      <c r="B49" s="156"/>
      <c r="C49" s="194" t="s">
        <v>484</v>
      </c>
      <c r="D49" s="185"/>
      <c r="E49" s="186">
        <v>22</v>
      </c>
      <c r="F49" s="159"/>
      <c r="G49" s="159"/>
      <c r="H49" s="159"/>
      <c r="I49" s="159"/>
      <c r="J49" s="159"/>
      <c r="K49" s="159"/>
      <c r="L49" s="159"/>
      <c r="M49" s="159"/>
      <c r="N49" s="158"/>
      <c r="O49" s="158"/>
      <c r="P49" s="158"/>
      <c r="Q49" s="158"/>
      <c r="R49" s="159"/>
      <c r="S49" s="159"/>
      <c r="T49" s="159"/>
      <c r="U49" s="159"/>
      <c r="V49" s="159"/>
      <c r="W49" s="159"/>
      <c r="X49" s="159"/>
      <c r="Y49" s="159"/>
      <c r="Z49" s="155"/>
      <c r="AA49" s="218"/>
      <c r="AB49" s="218"/>
      <c r="AC49" s="148"/>
      <c r="AD49" s="148"/>
      <c r="AE49" s="148"/>
      <c r="AF49" s="148"/>
      <c r="AG49" s="148" t="s">
        <v>435</v>
      </c>
      <c r="AH49" s="148">
        <v>5</v>
      </c>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3" x14ac:dyDescent="0.2">
      <c r="A50" s="155"/>
      <c r="B50" s="156"/>
      <c r="C50" s="194" t="s">
        <v>485</v>
      </c>
      <c r="D50" s="185"/>
      <c r="E50" s="186">
        <v>-1130</v>
      </c>
      <c r="F50" s="159"/>
      <c r="G50" s="159"/>
      <c r="H50" s="159"/>
      <c r="I50" s="159"/>
      <c r="J50" s="159"/>
      <c r="K50" s="159"/>
      <c r="L50" s="159"/>
      <c r="M50" s="159"/>
      <c r="N50" s="158"/>
      <c r="O50" s="158"/>
      <c r="P50" s="158"/>
      <c r="Q50" s="158"/>
      <c r="R50" s="159"/>
      <c r="S50" s="159"/>
      <c r="T50" s="159"/>
      <c r="U50" s="159"/>
      <c r="V50" s="159"/>
      <c r="W50" s="159"/>
      <c r="X50" s="159"/>
      <c r="Y50" s="159"/>
      <c r="Z50" s="155"/>
      <c r="AA50" s="218"/>
      <c r="AB50" s="218"/>
      <c r="AC50" s="148"/>
      <c r="AD50" s="148"/>
      <c r="AE50" s="148"/>
      <c r="AF50" s="148"/>
      <c r="AG50" s="148" t="s">
        <v>435</v>
      </c>
      <c r="AH50" s="148">
        <v>5</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72">
        <v>14</v>
      </c>
      <c r="B51" s="173" t="s">
        <v>486</v>
      </c>
      <c r="C51" s="181" t="s">
        <v>487</v>
      </c>
      <c r="D51" s="174" t="s">
        <v>442</v>
      </c>
      <c r="E51" s="175">
        <v>4342</v>
      </c>
      <c r="F51" s="176"/>
      <c r="G51" s="177">
        <f>ROUND(E51*F51,2)</f>
        <v>0</v>
      </c>
      <c r="H51" s="176"/>
      <c r="I51" s="177">
        <f>ROUND(E51*H51,2)</f>
        <v>0</v>
      </c>
      <c r="J51" s="176"/>
      <c r="K51" s="177">
        <f>ROUND(E51*J51,2)</f>
        <v>0</v>
      </c>
      <c r="L51" s="177">
        <v>21</v>
      </c>
      <c r="M51" s="177">
        <f>G51*(1+L51/100)</f>
        <v>0</v>
      </c>
      <c r="N51" s="175">
        <v>0</v>
      </c>
      <c r="O51" s="175">
        <f>ROUND(E51*N51,2)</f>
        <v>0</v>
      </c>
      <c r="P51" s="175">
        <v>0</v>
      </c>
      <c r="Q51" s="175">
        <f>ROUND(E51*P51,2)</f>
        <v>0</v>
      </c>
      <c r="R51" s="177" t="s">
        <v>428</v>
      </c>
      <c r="S51" s="177" t="s">
        <v>378</v>
      </c>
      <c r="T51" s="178" t="s">
        <v>378</v>
      </c>
      <c r="U51" s="159">
        <v>0</v>
      </c>
      <c r="V51" s="159">
        <f>ROUND(E51*U51,2)</f>
        <v>0</v>
      </c>
      <c r="W51" s="159"/>
      <c r="X51" s="159" t="s">
        <v>429</v>
      </c>
      <c r="Y51" s="159" t="s">
        <v>481</v>
      </c>
      <c r="Z51" s="214">
        <v>0.32</v>
      </c>
      <c r="AA51" s="215">
        <f t="shared" si="2"/>
        <v>0</v>
      </c>
      <c r="AB51" s="215">
        <f t="shared" si="3"/>
        <v>0</v>
      </c>
      <c r="AC51" s="148"/>
      <c r="AD51" s="148"/>
      <c r="AE51" s="148"/>
      <c r="AF51" s="148"/>
      <c r="AG51" s="148" t="s">
        <v>431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idden="1" outlineLevel="2" x14ac:dyDescent="0.2">
      <c r="A52" s="155"/>
      <c r="B52" s="156"/>
      <c r="C52" s="194"/>
      <c r="D52" s="185"/>
      <c r="E52" s="186"/>
      <c r="F52" s="159"/>
      <c r="G52" s="159"/>
      <c r="H52" s="159"/>
      <c r="I52" s="159"/>
      <c r="J52" s="159"/>
      <c r="K52" s="159"/>
      <c r="L52" s="159"/>
      <c r="M52" s="159"/>
      <c r="N52" s="158"/>
      <c r="O52" s="158"/>
      <c r="P52" s="158"/>
      <c r="Q52" s="158"/>
      <c r="R52" s="159"/>
      <c r="S52" s="159"/>
      <c r="T52" s="159"/>
      <c r="U52" s="159"/>
      <c r="V52" s="159"/>
      <c r="W52" s="159"/>
      <c r="X52" s="159"/>
      <c r="Y52" s="159"/>
      <c r="Z52" s="155"/>
      <c r="AA52" s="218"/>
      <c r="AB52" s="218"/>
      <c r="AC52" s="148"/>
      <c r="AD52" s="148"/>
      <c r="AE52" s="148"/>
      <c r="AF52" s="148"/>
      <c r="AG52" s="148" t="s">
        <v>435</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3" x14ac:dyDescent="0.2">
      <c r="A53" s="155"/>
      <c r="B53" s="156"/>
      <c r="C53" s="194" t="s">
        <v>2963</v>
      </c>
      <c r="D53" s="185"/>
      <c r="E53" s="186">
        <v>4342</v>
      </c>
      <c r="F53" s="159"/>
      <c r="G53" s="159"/>
      <c r="H53" s="159"/>
      <c r="I53" s="159"/>
      <c r="J53" s="159"/>
      <c r="K53" s="159"/>
      <c r="L53" s="159"/>
      <c r="M53" s="159"/>
      <c r="N53" s="158"/>
      <c r="O53" s="158"/>
      <c r="P53" s="158"/>
      <c r="Q53" s="158"/>
      <c r="R53" s="159"/>
      <c r="S53" s="159"/>
      <c r="T53" s="159"/>
      <c r="U53" s="159"/>
      <c r="V53" s="159"/>
      <c r="W53" s="159"/>
      <c r="X53" s="159"/>
      <c r="Y53" s="159"/>
      <c r="Z53" s="155"/>
      <c r="AA53" s="218"/>
      <c r="AB53" s="218"/>
      <c r="AC53" s="148"/>
      <c r="AD53" s="148"/>
      <c r="AE53" s="148"/>
      <c r="AF53" s="148"/>
      <c r="AG53" s="148" t="s">
        <v>435</v>
      </c>
      <c r="AH53" s="148">
        <v>5</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hidden="1" outlineLevel="1" collapsed="1" x14ac:dyDescent="0.2">
      <c r="A54" s="172"/>
      <c r="B54" s="173"/>
      <c r="C54" s="181"/>
      <c r="D54" s="174"/>
      <c r="E54" s="175"/>
      <c r="F54" s="176"/>
      <c r="G54" s="177"/>
      <c r="H54" s="176"/>
      <c r="I54" s="177"/>
      <c r="J54" s="176"/>
      <c r="K54" s="177"/>
      <c r="L54" s="177"/>
      <c r="M54" s="177"/>
      <c r="N54" s="175"/>
      <c r="O54" s="175"/>
      <c r="P54" s="175"/>
      <c r="Q54" s="175"/>
      <c r="R54" s="177"/>
      <c r="S54" s="177"/>
      <c r="T54" s="178"/>
      <c r="U54" s="159"/>
      <c r="V54" s="159"/>
      <c r="W54" s="159"/>
      <c r="X54" s="159"/>
      <c r="Y54" s="159"/>
      <c r="Z54" s="214"/>
      <c r="AA54" s="215"/>
      <c r="AB54" s="215"/>
      <c r="AC54" s="148"/>
      <c r="AD54" s="148"/>
      <c r="AE54" s="148"/>
      <c r="AF54" s="148"/>
      <c r="AG54" s="148" t="s">
        <v>431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idden="1" outlineLevel="2" x14ac:dyDescent="0.2">
      <c r="A55" s="155"/>
      <c r="B55" s="156"/>
      <c r="C55" s="194"/>
      <c r="D55" s="185"/>
      <c r="E55" s="186"/>
      <c r="F55" s="159"/>
      <c r="G55" s="159"/>
      <c r="H55" s="159"/>
      <c r="I55" s="159"/>
      <c r="J55" s="159"/>
      <c r="K55" s="159"/>
      <c r="L55" s="159"/>
      <c r="M55" s="159"/>
      <c r="N55" s="158"/>
      <c r="O55" s="158"/>
      <c r="P55" s="158"/>
      <c r="Q55" s="158"/>
      <c r="R55" s="159"/>
      <c r="S55" s="159"/>
      <c r="T55" s="159"/>
      <c r="U55" s="159"/>
      <c r="V55" s="159"/>
      <c r="W55" s="159"/>
      <c r="X55" s="159"/>
      <c r="Y55" s="159"/>
      <c r="Z55" s="155"/>
      <c r="AA55" s="218"/>
      <c r="AB55" s="218"/>
      <c r="AC55" s="148"/>
      <c r="AD55" s="148"/>
      <c r="AE55" s="148"/>
      <c r="AF55" s="148"/>
      <c r="AG55" s="148" t="s">
        <v>435</v>
      </c>
      <c r="AH55" s="148">
        <v>0</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idden="1" outlineLevel="3" x14ac:dyDescent="0.2">
      <c r="A56" s="155"/>
      <c r="B56" s="156"/>
      <c r="C56" s="194"/>
      <c r="D56" s="185"/>
      <c r="E56" s="186"/>
      <c r="F56" s="159"/>
      <c r="G56" s="159"/>
      <c r="H56" s="159"/>
      <c r="I56" s="159"/>
      <c r="J56" s="159"/>
      <c r="K56" s="159"/>
      <c r="L56" s="159"/>
      <c r="M56" s="159"/>
      <c r="N56" s="158"/>
      <c r="O56" s="158"/>
      <c r="P56" s="158"/>
      <c r="Q56" s="158"/>
      <c r="R56" s="159"/>
      <c r="S56" s="159"/>
      <c r="T56" s="159"/>
      <c r="U56" s="159"/>
      <c r="V56" s="159"/>
      <c r="W56" s="159"/>
      <c r="X56" s="159"/>
      <c r="Y56" s="159"/>
      <c r="Z56" s="155"/>
      <c r="AA56" s="218"/>
      <c r="AB56" s="218"/>
      <c r="AC56" s="148"/>
      <c r="AD56" s="148"/>
      <c r="AE56" s="148"/>
      <c r="AF56" s="148"/>
      <c r="AG56" s="148" t="s">
        <v>435</v>
      </c>
      <c r="AH56" s="148">
        <v>5</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72">
        <v>16</v>
      </c>
      <c r="B57" s="173" t="s">
        <v>490</v>
      </c>
      <c r="C57" s="181" t="s">
        <v>491</v>
      </c>
      <c r="D57" s="174" t="s">
        <v>492</v>
      </c>
      <c r="E57" s="175">
        <v>1985</v>
      </c>
      <c r="F57" s="176"/>
      <c r="G57" s="177">
        <f>ROUND(E57*F57,2)</f>
        <v>0</v>
      </c>
      <c r="H57" s="176"/>
      <c r="I57" s="177">
        <f>ROUND(E57*H57,2)</f>
        <v>0</v>
      </c>
      <c r="J57" s="176"/>
      <c r="K57" s="177">
        <f>ROUND(E57*J57,2)</f>
        <v>0</v>
      </c>
      <c r="L57" s="177">
        <v>21</v>
      </c>
      <c r="M57" s="177">
        <f>G57*(1+L57/100)</f>
        <v>0</v>
      </c>
      <c r="N57" s="175">
        <v>0</v>
      </c>
      <c r="O57" s="175">
        <f>ROUND(E57*N57,2)</f>
        <v>0</v>
      </c>
      <c r="P57" s="175">
        <v>0</v>
      </c>
      <c r="Q57" s="175">
        <f>ROUND(E57*P57,2)</f>
        <v>0</v>
      </c>
      <c r="R57" s="177" t="s">
        <v>428</v>
      </c>
      <c r="S57" s="177" t="s">
        <v>378</v>
      </c>
      <c r="T57" s="178" t="s">
        <v>378</v>
      </c>
      <c r="U57" s="159">
        <v>1.7999999999999999E-2</v>
      </c>
      <c r="V57" s="159">
        <f>ROUND(E57*U57,2)</f>
        <v>35.729999999999997</v>
      </c>
      <c r="W57" s="159"/>
      <c r="X57" s="159" t="s">
        <v>429</v>
      </c>
      <c r="Y57" s="159" t="s">
        <v>381</v>
      </c>
      <c r="Z57" s="214">
        <v>0.32</v>
      </c>
      <c r="AA57" s="215">
        <f t="shared" si="2"/>
        <v>0</v>
      </c>
      <c r="AB57" s="215">
        <f t="shared" si="3"/>
        <v>0</v>
      </c>
      <c r="AC57" s="148"/>
      <c r="AD57" s="148"/>
      <c r="AE57" s="148"/>
      <c r="AF57" s="148"/>
      <c r="AG57" s="148" t="s">
        <v>431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306" t="s">
        <v>493</v>
      </c>
      <c r="D58" s="307"/>
      <c r="E58" s="307"/>
      <c r="F58" s="307"/>
      <c r="G58" s="307"/>
      <c r="H58" s="159"/>
      <c r="I58" s="159"/>
      <c r="J58" s="159"/>
      <c r="K58" s="159"/>
      <c r="L58" s="159"/>
      <c r="M58" s="159"/>
      <c r="N58" s="158"/>
      <c r="O58" s="158"/>
      <c r="P58" s="158"/>
      <c r="Q58" s="158"/>
      <c r="R58" s="159"/>
      <c r="S58" s="159"/>
      <c r="T58" s="159"/>
      <c r="U58" s="159"/>
      <c r="V58" s="159"/>
      <c r="W58" s="159"/>
      <c r="X58" s="159"/>
      <c r="Y58" s="159"/>
      <c r="Z58" s="155"/>
      <c r="AA58" s="218"/>
      <c r="AB58" s="218"/>
      <c r="AC58" s="148"/>
      <c r="AD58" s="148"/>
      <c r="AE58" s="148"/>
      <c r="AF58" s="148"/>
      <c r="AG58" s="148" t="s">
        <v>433</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
      <c r="A59" s="155"/>
      <c r="B59" s="156"/>
      <c r="C59" s="194" t="s">
        <v>494</v>
      </c>
      <c r="D59" s="185"/>
      <c r="E59" s="186">
        <v>1985</v>
      </c>
      <c r="F59" s="159"/>
      <c r="G59" s="159"/>
      <c r="H59" s="159"/>
      <c r="I59" s="159"/>
      <c r="J59" s="159"/>
      <c r="K59" s="159"/>
      <c r="L59" s="159"/>
      <c r="M59" s="159"/>
      <c r="N59" s="158"/>
      <c r="O59" s="158"/>
      <c r="P59" s="158"/>
      <c r="Q59" s="158"/>
      <c r="R59" s="159"/>
      <c r="S59" s="159"/>
      <c r="T59" s="159"/>
      <c r="U59" s="159"/>
      <c r="V59" s="159"/>
      <c r="W59" s="159"/>
      <c r="X59" s="159"/>
      <c r="Y59" s="159"/>
      <c r="Z59" s="155"/>
      <c r="AA59" s="218"/>
      <c r="AB59" s="218"/>
      <c r="AC59" s="148"/>
      <c r="AD59" s="148"/>
      <c r="AE59" s="148"/>
      <c r="AF59" s="148"/>
      <c r="AG59" s="148" t="s">
        <v>435</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x14ac:dyDescent="0.2">
      <c r="A60" s="162" t="s">
        <v>373</v>
      </c>
      <c r="B60" s="163" t="s">
        <v>229</v>
      </c>
      <c r="C60" s="180" t="s">
        <v>230</v>
      </c>
      <c r="D60" s="164"/>
      <c r="E60" s="165"/>
      <c r="F60" s="166"/>
      <c r="G60" s="166">
        <f>SUMIF(AG61:AG150,"&lt;&gt;NOR",G61:G150)</f>
        <v>0</v>
      </c>
      <c r="H60" s="166"/>
      <c r="I60" s="166">
        <f>SUM(I61:I150)</f>
        <v>0</v>
      </c>
      <c r="J60" s="166"/>
      <c r="K60" s="166">
        <f>SUM(K61:K150)</f>
        <v>0</v>
      </c>
      <c r="L60" s="166"/>
      <c r="M60" s="166">
        <f>SUM(M61:M150)</f>
        <v>0</v>
      </c>
      <c r="N60" s="165"/>
      <c r="O60" s="165">
        <f>SUM(O61:O150)</f>
        <v>0.22999999999999998</v>
      </c>
      <c r="P60" s="165"/>
      <c r="Q60" s="165">
        <f>SUM(Q61:Q150)</f>
        <v>0</v>
      </c>
      <c r="R60" s="166"/>
      <c r="S60" s="166"/>
      <c r="T60" s="167"/>
      <c r="U60" s="161"/>
      <c r="V60" s="161">
        <f>SUM(V61:V150)</f>
        <v>521.65000000000009</v>
      </c>
      <c r="W60" s="161"/>
      <c r="X60" s="161"/>
      <c r="Y60" s="161"/>
      <c r="Z60" s="208"/>
      <c r="AA60" s="208"/>
      <c r="AB60" s="207"/>
      <c r="AG60" t="s">
        <v>374</v>
      </c>
    </row>
    <row r="61" spans="1:60" ht="22.5" outlineLevel="1" x14ac:dyDescent="0.2">
      <c r="A61" s="172">
        <v>17</v>
      </c>
      <c r="B61" s="173" t="s">
        <v>495</v>
      </c>
      <c r="C61" s="181" t="s">
        <v>496</v>
      </c>
      <c r="D61" s="174" t="s">
        <v>492</v>
      </c>
      <c r="E61" s="175">
        <v>5950</v>
      </c>
      <c r="F61" s="176"/>
      <c r="G61" s="177">
        <f>ROUND(E61*F61,2)</f>
        <v>0</v>
      </c>
      <c r="H61" s="176"/>
      <c r="I61" s="177">
        <f>ROUND(E61*H61,2)</f>
        <v>0</v>
      </c>
      <c r="J61" s="176"/>
      <c r="K61" s="177">
        <f>ROUND(E61*J61,2)</f>
        <v>0</v>
      </c>
      <c r="L61" s="177">
        <v>21</v>
      </c>
      <c r="M61" s="177">
        <f>G61*(1+L61/100)</f>
        <v>0</v>
      </c>
      <c r="N61" s="175">
        <v>0</v>
      </c>
      <c r="O61" s="175">
        <f>ROUND(E61*N61,2)</f>
        <v>0</v>
      </c>
      <c r="P61" s="175">
        <v>0</v>
      </c>
      <c r="Q61" s="175">
        <f>ROUND(E61*P61,2)</f>
        <v>0</v>
      </c>
      <c r="R61" s="177" t="s">
        <v>497</v>
      </c>
      <c r="S61" s="177" t="s">
        <v>378</v>
      </c>
      <c r="T61" s="178" t="s">
        <v>378</v>
      </c>
      <c r="U61" s="159">
        <v>8.9999999999999993E-3</v>
      </c>
      <c r="V61" s="159">
        <f>ROUND(E61*U61,2)</f>
        <v>53.55</v>
      </c>
      <c r="W61" s="159"/>
      <c r="X61" s="159" t="s">
        <v>429</v>
      </c>
      <c r="Y61" s="159" t="s">
        <v>475</v>
      </c>
      <c r="Z61" s="214">
        <v>0.32</v>
      </c>
      <c r="AA61" s="215">
        <f t="shared" si="2"/>
        <v>0</v>
      </c>
      <c r="AB61" s="215">
        <f t="shared" si="3"/>
        <v>0</v>
      </c>
      <c r="AC61" s="148"/>
      <c r="AD61" s="148"/>
      <c r="AE61" s="148"/>
      <c r="AF61" s="148"/>
      <c r="AG61" s="148" t="s">
        <v>431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306" t="s">
        <v>498</v>
      </c>
      <c r="D62" s="307"/>
      <c r="E62" s="307"/>
      <c r="F62" s="307"/>
      <c r="G62" s="307"/>
      <c r="H62" s="159"/>
      <c r="I62" s="159"/>
      <c r="J62" s="159"/>
      <c r="K62" s="159"/>
      <c r="L62" s="159"/>
      <c r="M62" s="159"/>
      <c r="N62" s="158"/>
      <c r="O62" s="158"/>
      <c r="P62" s="158"/>
      <c r="Q62" s="158"/>
      <c r="R62" s="159"/>
      <c r="S62" s="159"/>
      <c r="T62" s="159"/>
      <c r="U62" s="159"/>
      <c r="V62" s="159"/>
      <c r="W62" s="159"/>
      <c r="X62" s="159"/>
      <c r="Y62" s="159"/>
      <c r="Z62" s="155"/>
      <c r="AA62" s="218"/>
      <c r="AB62" s="218"/>
      <c r="AC62" s="148"/>
      <c r="AD62" s="148"/>
      <c r="AE62" s="148"/>
      <c r="AF62" s="148"/>
      <c r="AG62" s="148" t="s">
        <v>433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2" x14ac:dyDescent="0.2">
      <c r="A63" s="155"/>
      <c r="B63" s="156"/>
      <c r="C63" s="194" t="s">
        <v>499</v>
      </c>
      <c r="D63" s="185"/>
      <c r="E63" s="186">
        <v>5950</v>
      </c>
      <c r="F63" s="159"/>
      <c r="G63" s="159"/>
      <c r="H63" s="159"/>
      <c r="I63" s="159"/>
      <c r="J63" s="159"/>
      <c r="K63" s="159"/>
      <c r="L63" s="159"/>
      <c r="M63" s="159"/>
      <c r="N63" s="158"/>
      <c r="O63" s="158"/>
      <c r="P63" s="158"/>
      <c r="Q63" s="158"/>
      <c r="R63" s="159"/>
      <c r="S63" s="159"/>
      <c r="T63" s="159"/>
      <c r="U63" s="159"/>
      <c r="V63" s="159"/>
      <c r="W63" s="159"/>
      <c r="X63" s="159"/>
      <c r="Y63" s="159"/>
      <c r="Z63" s="155"/>
      <c r="AA63" s="218"/>
      <c r="AB63" s="218"/>
      <c r="AC63" s="148"/>
      <c r="AD63" s="148"/>
      <c r="AE63" s="148"/>
      <c r="AF63" s="148"/>
      <c r="AG63" s="148" t="s">
        <v>435</v>
      </c>
      <c r="AH63" s="148">
        <v>0</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72">
        <v>18</v>
      </c>
      <c r="B64" s="173" t="s">
        <v>500</v>
      </c>
      <c r="C64" s="181" t="s">
        <v>501</v>
      </c>
      <c r="D64" s="174" t="s">
        <v>492</v>
      </c>
      <c r="E64" s="175">
        <v>948</v>
      </c>
      <c r="F64" s="176"/>
      <c r="G64" s="177">
        <f>ROUND(E64*F64,2)</f>
        <v>0</v>
      </c>
      <c r="H64" s="176"/>
      <c r="I64" s="177">
        <f>ROUND(E64*H64,2)</f>
        <v>0</v>
      </c>
      <c r="J64" s="176"/>
      <c r="K64" s="177">
        <f>ROUND(E64*J64,2)</f>
        <v>0</v>
      </c>
      <c r="L64" s="177">
        <v>21</v>
      </c>
      <c r="M64" s="177">
        <f>G64*(1+L64/100)</f>
        <v>0</v>
      </c>
      <c r="N64" s="175">
        <v>0</v>
      </c>
      <c r="O64" s="175">
        <f>ROUND(E64*N64,2)</f>
        <v>0</v>
      </c>
      <c r="P64" s="175">
        <v>0</v>
      </c>
      <c r="Q64" s="175">
        <f>ROUND(E64*P64,2)</f>
        <v>0</v>
      </c>
      <c r="R64" s="177" t="s">
        <v>428</v>
      </c>
      <c r="S64" s="177" t="s">
        <v>378</v>
      </c>
      <c r="T64" s="178" t="s">
        <v>378</v>
      </c>
      <c r="U64" s="159">
        <v>0.17199999999999999</v>
      </c>
      <c r="V64" s="159">
        <f>ROUND(E64*U64,2)</f>
        <v>163.06</v>
      </c>
      <c r="W64" s="159"/>
      <c r="X64" s="159" t="s">
        <v>429</v>
      </c>
      <c r="Y64" s="159" t="s">
        <v>430</v>
      </c>
      <c r="Z64" s="214">
        <v>0.32</v>
      </c>
      <c r="AA64" s="215">
        <f t="shared" si="2"/>
        <v>0</v>
      </c>
      <c r="AB64" s="215">
        <f t="shared" si="3"/>
        <v>0</v>
      </c>
      <c r="AC64" s="148"/>
      <c r="AD64" s="148"/>
      <c r="AE64" s="148"/>
      <c r="AF64" s="148"/>
      <c r="AG64" s="148" t="s">
        <v>431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ht="22.5" outlineLevel="2" x14ac:dyDescent="0.2">
      <c r="A65" s="155"/>
      <c r="B65" s="156"/>
      <c r="C65" s="306" t="s">
        <v>502</v>
      </c>
      <c r="D65" s="307"/>
      <c r="E65" s="307"/>
      <c r="F65" s="307"/>
      <c r="G65" s="307"/>
      <c r="H65" s="159"/>
      <c r="I65" s="159"/>
      <c r="J65" s="159"/>
      <c r="K65" s="159"/>
      <c r="L65" s="159"/>
      <c r="M65" s="159"/>
      <c r="N65" s="158"/>
      <c r="O65" s="158"/>
      <c r="P65" s="158"/>
      <c r="Q65" s="158"/>
      <c r="R65" s="159"/>
      <c r="S65" s="159"/>
      <c r="T65" s="159"/>
      <c r="U65" s="159"/>
      <c r="V65" s="159"/>
      <c r="W65" s="159"/>
      <c r="X65" s="159"/>
      <c r="Y65" s="159"/>
      <c r="Z65" s="155"/>
      <c r="AA65" s="218"/>
      <c r="AB65" s="218"/>
      <c r="AC65" s="148"/>
      <c r="AD65" s="148"/>
      <c r="AE65" s="148"/>
      <c r="AF65" s="148"/>
      <c r="AG65" s="148" t="s">
        <v>433</v>
      </c>
      <c r="AH65" s="148"/>
      <c r="AI65" s="148"/>
      <c r="AJ65" s="148"/>
      <c r="AK65" s="148"/>
      <c r="AL65" s="148"/>
      <c r="AM65" s="148"/>
      <c r="AN65" s="148"/>
      <c r="AO65" s="148"/>
      <c r="AP65" s="148"/>
      <c r="AQ65" s="148"/>
      <c r="AR65" s="148"/>
      <c r="AS65" s="148"/>
      <c r="AT65" s="148"/>
      <c r="AU65" s="148"/>
      <c r="AV65" s="148"/>
      <c r="AW65" s="148"/>
      <c r="AX65" s="148"/>
      <c r="AY65" s="148"/>
      <c r="AZ65" s="148"/>
      <c r="BA65" s="179" t="str">
        <f>C65</f>
        <v>s odstraněním kořenů a s případným nutným odklizením křovin a stromů na hromady na vzdálenost do 50 m nebo s naložením na dopravní prostředek, do sklonu terénu 1 : 5,</v>
      </c>
      <c r="BB65" s="148"/>
      <c r="BC65" s="148"/>
      <c r="BD65" s="148"/>
      <c r="BE65" s="148"/>
      <c r="BF65" s="148"/>
      <c r="BG65" s="148"/>
      <c r="BH65" s="148"/>
    </row>
    <row r="66" spans="1:60" outlineLevel="2" x14ac:dyDescent="0.2">
      <c r="A66" s="155"/>
      <c r="B66" s="156"/>
      <c r="C66" s="194" t="s">
        <v>503</v>
      </c>
      <c r="D66" s="185"/>
      <c r="E66" s="186"/>
      <c r="F66" s="159"/>
      <c r="G66" s="159"/>
      <c r="H66" s="159"/>
      <c r="I66" s="159"/>
      <c r="J66" s="159"/>
      <c r="K66" s="159"/>
      <c r="L66" s="159"/>
      <c r="M66" s="159"/>
      <c r="N66" s="158"/>
      <c r="O66" s="158"/>
      <c r="P66" s="158"/>
      <c r="Q66" s="158"/>
      <c r="R66" s="159"/>
      <c r="S66" s="159"/>
      <c r="T66" s="159"/>
      <c r="U66" s="159"/>
      <c r="V66" s="159"/>
      <c r="W66" s="159"/>
      <c r="X66" s="159"/>
      <c r="Y66" s="159"/>
      <c r="Z66" s="155"/>
      <c r="AA66" s="218"/>
      <c r="AB66" s="218"/>
      <c r="AC66" s="148"/>
      <c r="AD66" s="148"/>
      <c r="AE66" s="148"/>
      <c r="AF66" s="148"/>
      <c r="AG66" s="148" t="s">
        <v>435</v>
      </c>
      <c r="AH66" s="148">
        <v>0</v>
      </c>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3" x14ac:dyDescent="0.2">
      <c r="A67" s="155"/>
      <c r="B67" s="156"/>
      <c r="C67" s="194" t="s">
        <v>504</v>
      </c>
      <c r="D67" s="185"/>
      <c r="E67" s="186">
        <v>948</v>
      </c>
      <c r="F67" s="159"/>
      <c r="G67" s="159"/>
      <c r="H67" s="159"/>
      <c r="I67" s="159"/>
      <c r="J67" s="159"/>
      <c r="K67" s="159"/>
      <c r="L67" s="159"/>
      <c r="M67" s="159"/>
      <c r="N67" s="158"/>
      <c r="O67" s="158"/>
      <c r="P67" s="158"/>
      <c r="Q67" s="158"/>
      <c r="R67" s="159"/>
      <c r="S67" s="159"/>
      <c r="T67" s="159"/>
      <c r="U67" s="159"/>
      <c r="V67" s="159"/>
      <c r="W67" s="159"/>
      <c r="X67" s="159"/>
      <c r="Y67" s="159"/>
      <c r="Z67" s="155"/>
      <c r="AA67" s="218"/>
      <c r="AB67" s="218"/>
      <c r="AC67" s="148"/>
      <c r="AD67" s="148"/>
      <c r="AE67" s="148"/>
      <c r="AF67" s="148"/>
      <c r="AG67" s="148" t="s">
        <v>435</v>
      </c>
      <c r="AH67" s="148">
        <v>0</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2">
        <v>19</v>
      </c>
      <c r="B68" s="173" t="s">
        <v>505</v>
      </c>
      <c r="C68" s="181" t="s">
        <v>506</v>
      </c>
      <c r="D68" s="174" t="s">
        <v>492</v>
      </c>
      <c r="E68" s="175">
        <v>948</v>
      </c>
      <c r="F68" s="176"/>
      <c r="G68" s="177">
        <f>ROUND(E68*F68,2)</f>
        <v>0</v>
      </c>
      <c r="H68" s="176"/>
      <c r="I68" s="177">
        <f>ROUND(E68*H68,2)</f>
        <v>0</v>
      </c>
      <c r="J68" s="176"/>
      <c r="K68" s="177">
        <f>ROUND(E68*J68,2)</f>
        <v>0</v>
      </c>
      <c r="L68" s="177">
        <v>21</v>
      </c>
      <c r="M68" s="177">
        <f>G68*(1+L68/100)</f>
        <v>0</v>
      </c>
      <c r="N68" s="175">
        <v>0</v>
      </c>
      <c r="O68" s="175">
        <f>ROUND(E68*N68,2)</f>
        <v>0</v>
      </c>
      <c r="P68" s="175">
        <v>0</v>
      </c>
      <c r="Q68" s="175">
        <f>ROUND(E68*P68,2)</f>
        <v>0</v>
      </c>
      <c r="R68" s="177" t="s">
        <v>428</v>
      </c>
      <c r="S68" s="177" t="s">
        <v>378</v>
      </c>
      <c r="T68" s="178" t="s">
        <v>378</v>
      </c>
      <c r="U68" s="159">
        <v>0</v>
      </c>
      <c r="V68" s="159">
        <f>ROUND(E68*U68,2)</f>
        <v>0</v>
      </c>
      <c r="W68" s="159"/>
      <c r="X68" s="159" t="s">
        <v>429</v>
      </c>
      <c r="Y68" s="159" t="s">
        <v>430</v>
      </c>
      <c r="Z68" s="214">
        <v>0.32</v>
      </c>
      <c r="AA68" s="215">
        <f t="shared" si="2"/>
        <v>0</v>
      </c>
      <c r="AB68" s="215">
        <f t="shared" si="3"/>
        <v>0</v>
      </c>
      <c r="AC68" s="148"/>
      <c r="AD68" s="148"/>
      <c r="AE68" s="148"/>
      <c r="AF68" s="148"/>
      <c r="AG68" s="148" t="s">
        <v>431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306" t="s">
        <v>507</v>
      </c>
      <c r="D69" s="307"/>
      <c r="E69" s="307"/>
      <c r="F69" s="307"/>
      <c r="G69" s="307"/>
      <c r="H69" s="159"/>
      <c r="I69" s="159"/>
      <c r="J69" s="159"/>
      <c r="K69" s="159"/>
      <c r="L69" s="159"/>
      <c r="M69" s="159"/>
      <c r="N69" s="158"/>
      <c r="O69" s="158"/>
      <c r="P69" s="158"/>
      <c r="Q69" s="158"/>
      <c r="R69" s="159"/>
      <c r="S69" s="159"/>
      <c r="T69" s="159"/>
      <c r="U69" s="159"/>
      <c r="V69" s="159"/>
      <c r="W69" s="159"/>
      <c r="X69" s="159"/>
      <c r="Y69" s="159"/>
      <c r="Z69" s="155"/>
      <c r="AA69" s="218"/>
      <c r="AB69" s="218"/>
      <c r="AC69" s="148"/>
      <c r="AD69" s="148"/>
      <c r="AE69" s="148"/>
      <c r="AF69" s="148"/>
      <c r="AG69" s="148" t="s">
        <v>433</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
      <c r="A70" s="155"/>
      <c r="B70" s="156"/>
      <c r="C70" s="194" t="s">
        <v>508</v>
      </c>
      <c r="D70" s="185"/>
      <c r="E70" s="186">
        <v>948</v>
      </c>
      <c r="F70" s="159"/>
      <c r="G70" s="159"/>
      <c r="H70" s="159"/>
      <c r="I70" s="159"/>
      <c r="J70" s="159"/>
      <c r="K70" s="159"/>
      <c r="L70" s="159"/>
      <c r="M70" s="159"/>
      <c r="N70" s="158"/>
      <c r="O70" s="158"/>
      <c r="P70" s="158"/>
      <c r="Q70" s="158"/>
      <c r="R70" s="159"/>
      <c r="S70" s="159"/>
      <c r="T70" s="159"/>
      <c r="U70" s="159"/>
      <c r="V70" s="159"/>
      <c r="W70" s="159"/>
      <c r="X70" s="159"/>
      <c r="Y70" s="159"/>
      <c r="Z70" s="155"/>
      <c r="AA70" s="218"/>
      <c r="AB70" s="218"/>
      <c r="AC70" s="148"/>
      <c r="AD70" s="148"/>
      <c r="AE70" s="148"/>
      <c r="AF70" s="148"/>
      <c r="AG70" s="148" t="s">
        <v>435</v>
      </c>
      <c r="AH70" s="148">
        <v>5</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2.5" outlineLevel="1" x14ac:dyDescent="0.2">
      <c r="A71" s="172">
        <v>20</v>
      </c>
      <c r="B71" s="173" t="s">
        <v>509</v>
      </c>
      <c r="C71" s="181" t="s">
        <v>510</v>
      </c>
      <c r="D71" s="174" t="s">
        <v>492</v>
      </c>
      <c r="E71" s="175">
        <v>948</v>
      </c>
      <c r="F71" s="176"/>
      <c r="G71" s="177">
        <f>ROUND(E71*F71,2)</f>
        <v>0</v>
      </c>
      <c r="H71" s="176"/>
      <c r="I71" s="177">
        <f>ROUND(E71*H71,2)</f>
        <v>0</v>
      </c>
      <c r="J71" s="176"/>
      <c r="K71" s="177">
        <f>ROUND(E71*J71,2)</f>
        <v>0</v>
      </c>
      <c r="L71" s="177">
        <v>21</v>
      </c>
      <c r="M71" s="177">
        <f>G71*(1+L71/100)</f>
        <v>0</v>
      </c>
      <c r="N71" s="175">
        <v>5.0000000000000002E-5</v>
      </c>
      <c r="O71" s="175">
        <f>ROUND(E71*N71,2)</f>
        <v>0.05</v>
      </c>
      <c r="P71" s="175">
        <v>0</v>
      </c>
      <c r="Q71" s="175">
        <f>ROUND(E71*P71,2)</f>
        <v>0</v>
      </c>
      <c r="R71" s="177" t="s">
        <v>428</v>
      </c>
      <c r="S71" s="177" t="s">
        <v>378</v>
      </c>
      <c r="T71" s="178" t="s">
        <v>378</v>
      </c>
      <c r="U71" s="159">
        <v>0.03</v>
      </c>
      <c r="V71" s="159">
        <f>ROUND(E71*U71,2)</f>
        <v>28.44</v>
      </c>
      <c r="W71" s="159"/>
      <c r="X71" s="159" t="s">
        <v>429</v>
      </c>
      <c r="Y71" s="159" t="s">
        <v>430</v>
      </c>
      <c r="Z71" s="214">
        <v>0.32</v>
      </c>
      <c r="AA71" s="215">
        <f t="shared" si="2"/>
        <v>0</v>
      </c>
      <c r="AB71" s="215">
        <f t="shared" si="3"/>
        <v>0</v>
      </c>
      <c r="AC71" s="148"/>
      <c r="AD71" s="148"/>
      <c r="AE71" s="148"/>
      <c r="AF71" s="148"/>
      <c r="AG71" s="148" t="s">
        <v>431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
      <c r="A72" s="155"/>
      <c r="B72" s="156"/>
      <c r="C72" s="306" t="s">
        <v>511</v>
      </c>
      <c r="D72" s="307"/>
      <c r="E72" s="307"/>
      <c r="F72" s="307"/>
      <c r="G72" s="307"/>
      <c r="H72" s="159"/>
      <c r="I72" s="159"/>
      <c r="J72" s="159"/>
      <c r="K72" s="159"/>
      <c r="L72" s="159"/>
      <c r="M72" s="159"/>
      <c r="N72" s="158"/>
      <c r="O72" s="158"/>
      <c r="P72" s="158"/>
      <c r="Q72" s="158"/>
      <c r="R72" s="159"/>
      <c r="S72" s="159"/>
      <c r="T72" s="159"/>
      <c r="U72" s="159"/>
      <c r="V72" s="159"/>
      <c r="W72" s="159"/>
      <c r="X72" s="159"/>
      <c r="Y72" s="159"/>
      <c r="Z72" s="155"/>
      <c r="AA72" s="218"/>
      <c r="AB72" s="218"/>
      <c r="AC72" s="148"/>
      <c r="AD72" s="148"/>
      <c r="AE72" s="148"/>
      <c r="AF72" s="148"/>
      <c r="AG72" s="148" t="s">
        <v>433</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304" t="s">
        <v>512</v>
      </c>
      <c r="D73" s="305"/>
      <c r="E73" s="305"/>
      <c r="F73" s="305"/>
      <c r="G73" s="305"/>
      <c r="H73" s="159"/>
      <c r="I73" s="159"/>
      <c r="J73" s="159"/>
      <c r="K73" s="159"/>
      <c r="L73" s="159"/>
      <c r="M73" s="159"/>
      <c r="N73" s="158"/>
      <c r="O73" s="158"/>
      <c r="P73" s="158"/>
      <c r="Q73" s="158"/>
      <c r="R73" s="159"/>
      <c r="S73" s="159"/>
      <c r="T73" s="159"/>
      <c r="U73" s="159"/>
      <c r="V73" s="159"/>
      <c r="W73" s="159"/>
      <c r="X73" s="159"/>
      <c r="Y73" s="159"/>
      <c r="Z73" s="155"/>
      <c r="AA73" s="218"/>
      <c r="AB73" s="218"/>
      <c r="AC73" s="148"/>
      <c r="AD73" s="148"/>
      <c r="AE73" s="148"/>
      <c r="AF73" s="148"/>
      <c r="AG73" s="148" t="s">
        <v>383</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2" x14ac:dyDescent="0.2">
      <c r="A74" s="155"/>
      <c r="B74" s="156"/>
      <c r="C74" s="194" t="s">
        <v>508</v>
      </c>
      <c r="D74" s="185"/>
      <c r="E74" s="186">
        <v>948</v>
      </c>
      <c r="F74" s="159"/>
      <c r="G74" s="159"/>
      <c r="H74" s="159"/>
      <c r="I74" s="159"/>
      <c r="J74" s="159"/>
      <c r="K74" s="159"/>
      <c r="L74" s="159"/>
      <c r="M74" s="159"/>
      <c r="N74" s="158"/>
      <c r="O74" s="158"/>
      <c r="P74" s="158"/>
      <c r="Q74" s="158"/>
      <c r="R74" s="159"/>
      <c r="S74" s="159"/>
      <c r="T74" s="159"/>
      <c r="U74" s="159"/>
      <c r="V74" s="159"/>
      <c r="W74" s="159"/>
      <c r="X74" s="159"/>
      <c r="Y74" s="159"/>
      <c r="Z74" s="155"/>
      <c r="AA74" s="218"/>
      <c r="AB74" s="218"/>
      <c r="AC74" s="148"/>
      <c r="AD74" s="148"/>
      <c r="AE74" s="148"/>
      <c r="AF74" s="148"/>
      <c r="AG74" s="148" t="s">
        <v>435</v>
      </c>
      <c r="AH74" s="148">
        <v>5</v>
      </c>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72">
        <v>21</v>
      </c>
      <c r="B75" s="173" t="s">
        <v>513</v>
      </c>
      <c r="C75" s="181" t="s">
        <v>514</v>
      </c>
      <c r="D75" s="174" t="s">
        <v>515</v>
      </c>
      <c r="E75" s="175">
        <v>60</v>
      </c>
      <c r="F75" s="176"/>
      <c r="G75" s="177">
        <f>ROUND(E75*F75,2)</f>
        <v>0</v>
      </c>
      <c r="H75" s="176"/>
      <c r="I75" s="177">
        <f>ROUND(E75*H75,2)</f>
        <v>0</v>
      </c>
      <c r="J75" s="176"/>
      <c r="K75" s="177">
        <f>ROUND(E75*J75,2)</f>
        <v>0</v>
      </c>
      <c r="L75" s="177">
        <v>21</v>
      </c>
      <c r="M75" s="177">
        <f>G75*(1+L75/100)</f>
        <v>0</v>
      </c>
      <c r="N75" s="175">
        <v>2.99E-3</v>
      </c>
      <c r="O75" s="175">
        <f>ROUND(E75*N75,2)</f>
        <v>0.18</v>
      </c>
      <c r="P75" s="175">
        <v>0</v>
      </c>
      <c r="Q75" s="175">
        <f>ROUND(E75*P75,2)</f>
        <v>0</v>
      </c>
      <c r="R75" s="177" t="s">
        <v>428</v>
      </c>
      <c r="S75" s="177" t="s">
        <v>378</v>
      </c>
      <c r="T75" s="178" t="s">
        <v>378</v>
      </c>
      <c r="U75" s="159">
        <v>1.7</v>
      </c>
      <c r="V75" s="159">
        <f>ROUND(E75*U75,2)</f>
        <v>102</v>
      </c>
      <c r="W75" s="159"/>
      <c r="X75" s="159" t="s">
        <v>429</v>
      </c>
      <c r="Y75" s="159" t="s">
        <v>453</v>
      </c>
      <c r="Z75" s="214">
        <v>0.32</v>
      </c>
      <c r="AA75" s="215">
        <f t="shared" si="2"/>
        <v>0</v>
      </c>
      <c r="AB75" s="215">
        <f t="shared" si="3"/>
        <v>0</v>
      </c>
      <c r="AC75" s="148"/>
      <c r="AD75" s="148"/>
      <c r="AE75" s="148"/>
      <c r="AF75" s="148"/>
      <c r="AG75" s="148" t="s">
        <v>431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
      <c r="A76" s="155"/>
      <c r="B76" s="156"/>
      <c r="C76" s="306" t="s">
        <v>511</v>
      </c>
      <c r="D76" s="307"/>
      <c r="E76" s="307"/>
      <c r="F76" s="307"/>
      <c r="G76" s="307"/>
      <c r="H76" s="159"/>
      <c r="I76" s="159"/>
      <c r="J76" s="159"/>
      <c r="K76" s="159"/>
      <c r="L76" s="159"/>
      <c r="M76" s="159"/>
      <c r="N76" s="158"/>
      <c r="O76" s="158"/>
      <c r="P76" s="158"/>
      <c r="Q76" s="158"/>
      <c r="R76" s="159"/>
      <c r="S76" s="159"/>
      <c r="T76" s="159"/>
      <c r="U76" s="159"/>
      <c r="V76" s="159"/>
      <c r="W76" s="159"/>
      <c r="X76" s="159"/>
      <c r="Y76" s="159"/>
      <c r="Z76" s="155"/>
      <c r="AA76" s="218"/>
      <c r="AB76" s="218"/>
      <c r="AC76" s="148"/>
      <c r="AD76" s="148"/>
      <c r="AE76" s="148"/>
      <c r="AF76" s="148"/>
      <c r="AG76" s="148" t="s">
        <v>433</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
      <c r="A77" s="155"/>
      <c r="B77" s="156"/>
      <c r="C77" s="304" t="s">
        <v>516</v>
      </c>
      <c r="D77" s="305"/>
      <c r="E77" s="305"/>
      <c r="F77" s="305"/>
      <c r="G77" s="305"/>
      <c r="H77" s="159"/>
      <c r="I77" s="159"/>
      <c r="J77" s="159"/>
      <c r="K77" s="159"/>
      <c r="L77" s="159"/>
      <c r="M77" s="159"/>
      <c r="N77" s="158"/>
      <c r="O77" s="158"/>
      <c r="P77" s="158"/>
      <c r="Q77" s="158"/>
      <c r="R77" s="159"/>
      <c r="S77" s="159"/>
      <c r="T77" s="159"/>
      <c r="U77" s="159"/>
      <c r="V77" s="159"/>
      <c r="W77" s="159"/>
      <c r="X77" s="159"/>
      <c r="Y77" s="159"/>
      <c r="Z77" s="155"/>
      <c r="AA77" s="218"/>
      <c r="AB77" s="218"/>
      <c r="AC77" s="148"/>
      <c r="AD77" s="148"/>
      <c r="AE77" s="148"/>
      <c r="AF77" s="148"/>
      <c r="AG77" s="148" t="s">
        <v>383</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72">
        <v>22</v>
      </c>
      <c r="B78" s="173" t="s">
        <v>517</v>
      </c>
      <c r="C78" s="181" t="s">
        <v>518</v>
      </c>
      <c r="D78" s="174" t="s">
        <v>515</v>
      </c>
      <c r="E78" s="175">
        <v>40</v>
      </c>
      <c r="F78" s="176"/>
      <c r="G78" s="177">
        <f>ROUND(E78*F78,2)</f>
        <v>0</v>
      </c>
      <c r="H78" s="176"/>
      <c r="I78" s="177">
        <f>ROUND(E78*H78,2)</f>
        <v>0</v>
      </c>
      <c r="J78" s="176"/>
      <c r="K78" s="177">
        <f>ROUND(E78*J78,2)</f>
        <v>0</v>
      </c>
      <c r="L78" s="177">
        <v>21</v>
      </c>
      <c r="M78" s="177">
        <f>G78*(1+L78/100)</f>
        <v>0</v>
      </c>
      <c r="N78" s="175">
        <v>0</v>
      </c>
      <c r="O78" s="175">
        <f>ROUND(E78*N78,2)</f>
        <v>0</v>
      </c>
      <c r="P78" s="175">
        <v>0</v>
      </c>
      <c r="Q78" s="175">
        <f>ROUND(E78*P78,2)</f>
        <v>0</v>
      </c>
      <c r="R78" s="177" t="s">
        <v>428</v>
      </c>
      <c r="S78" s="177" t="s">
        <v>378</v>
      </c>
      <c r="T78" s="178" t="s">
        <v>378</v>
      </c>
      <c r="U78" s="159">
        <v>0.49</v>
      </c>
      <c r="V78" s="159">
        <f>ROUND(E78*U78,2)</f>
        <v>19.600000000000001</v>
      </c>
      <c r="W78" s="159"/>
      <c r="X78" s="159" t="s">
        <v>429</v>
      </c>
      <c r="Y78" s="159" t="s">
        <v>453</v>
      </c>
      <c r="Z78" s="214">
        <v>0.32</v>
      </c>
      <c r="AA78" s="215">
        <f t="shared" ref="AA78:AA141" si="4">G78*Z78</f>
        <v>0</v>
      </c>
      <c r="AB78" s="215">
        <f t="shared" ref="AB78:AB141" si="5">G78-AA78</f>
        <v>0</v>
      </c>
      <c r="AC78" s="148"/>
      <c r="AD78" s="148"/>
      <c r="AE78" s="148"/>
      <c r="AF78" s="148"/>
      <c r="AG78" s="148" t="s">
        <v>431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ht="22.5" outlineLevel="2" x14ac:dyDescent="0.2">
      <c r="A79" s="155"/>
      <c r="B79" s="156"/>
      <c r="C79" s="306" t="s">
        <v>519</v>
      </c>
      <c r="D79" s="307"/>
      <c r="E79" s="307"/>
      <c r="F79" s="307"/>
      <c r="G79" s="307"/>
      <c r="H79" s="159"/>
      <c r="I79" s="159"/>
      <c r="J79" s="159"/>
      <c r="K79" s="159"/>
      <c r="L79" s="159"/>
      <c r="M79" s="159"/>
      <c r="N79" s="158"/>
      <c r="O79" s="158"/>
      <c r="P79" s="158"/>
      <c r="Q79" s="158"/>
      <c r="R79" s="159"/>
      <c r="S79" s="159"/>
      <c r="T79" s="159"/>
      <c r="U79" s="159"/>
      <c r="V79" s="159"/>
      <c r="W79" s="159"/>
      <c r="X79" s="159"/>
      <c r="Y79" s="159"/>
      <c r="Z79" s="155"/>
      <c r="AA79" s="218"/>
      <c r="AB79" s="218"/>
      <c r="AC79" s="148"/>
      <c r="AD79" s="148"/>
      <c r="AE79" s="148"/>
      <c r="AF79" s="148"/>
      <c r="AG79" s="148" t="s">
        <v>433</v>
      </c>
      <c r="AH79" s="148"/>
      <c r="AI79" s="148"/>
      <c r="AJ79" s="148"/>
      <c r="AK79" s="148"/>
      <c r="AL79" s="148"/>
      <c r="AM79" s="148"/>
      <c r="AN79" s="148"/>
      <c r="AO79" s="148"/>
      <c r="AP79" s="148"/>
      <c r="AQ79" s="148"/>
      <c r="AR79" s="148"/>
      <c r="AS79" s="148"/>
      <c r="AT79" s="148"/>
      <c r="AU79" s="148"/>
      <c r="AV79" s="148"/>
      <c r="AW79" s="148"/>
      <c r="AX79" s="148"/>
      <c r="AY79" s="148"/>
      <c r="AZ79" s="148"/>
      <c r="BA79" s="179" t="str">
        <f>C79</f>
        <v>s odřezáním kmene a odvětvením, včetně případného odklizení kmene a větví na oddělené hromady na vzdálenost do 50 m nebo s naložením na dopravní prostředek,</v>
      </c>
      <c r="BB79" s="148"/>
      <c r="BC79" s="148"/>
      <c r="BD79" s="148"/>
      <c r="BE79" s="148"/>
      <c r="BF79" s="148"/>
      <c r="BG79" s="148"/>
      <c r="BH79" s="148"/>
    </row>
    <row r="80" spans="1:60" outlineLevel="2" x14ac:dyDescent="0.2">
      <c r="A80" s="155"/>
      <c r="B80" s="156"/>
      <c r="C80" s="194" t="s">
        <v>520</v>
      </c>
      <c r="D80" s="185"/>
      <c r="E80" s="186">
        <v>40</v>
      </c>
      <c r="F80" s="159"/>
      <c r="G80" s="159"/>
      <c r="H80" s="159"/>
      <c r="I80" s="159"/>
      <c r="J80" s="159"/>
      <c r="K80" s="159"/>
      <c r="L80" s="159"/>
      <c r="M80" s="159"/>
      <c r="N80" s="158"/>
      <c r="O80" s="158"/>
      <c r="P80" s="158"/>
      <c r="Q80" s="158"/>
      <c r="R80" s="159"/>
      <c r="S80" s="159"/>
      <c r="T80" s="159"/>
      <c r="U80" s="159"/>
      <c r="V80" s="159"/>
      <c r="W80" s="159"/>
      <c r="X80" s="159"/>
      <c r="Y80" s="159"/>
      <c r="Z80" s="155"/>
      <c r="AA80" s="218"/>
      <c r="AB80" s="218"/>
      <c r="AC80" s="148"/>
      <c r="AD80" s="148"/>
      <c r="AE80" s="148"/>
      <c r="AF80" s="148"/>
      <c r="AG80" s="148" t="s">
        <v>435</v>
      </c>
      <c r="AH80" s="148">
        <v>0</v>
      </c>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72">
        <v>23</v>
      </c>
      <c r="B81" s="173" t="s">
        <v>521</v>
      </c>
      <c r="C81" s="181" t="s">
        <v>522</v>
      </c>
      <c r="D81" s="174" t="s">
        <v>515</v>
      </c>
      <c r="E81" s="175">
        <v>14</v>
      </c>
      <c r="F81" s="176"/>
      <c r="G81" s="177">
        <f>ROUND(E81*F81,2)</f>
        <v>0</v>
      </c>
      <c r="H81" s="176"/>
      <c r="I81" s="177">
        <f>ROUND(E81*H81,2)</f>
        <v>0</v>
      </c>
      <c r="J81" s="176"/>
      <c r="K81" s="177">
        <f>ROUND(E81*J81,2)</f>
        <v>0</v>
      </c>
      <c r="L81" s="177">
        <v>21</v>
      </c>
      <c r="M81" s="177">
        <f>G81*(1+L81/100)</f>
        <v>0</v>
      </c>
      <c r="N81" s="175">
        <v>0</v>
      </c>
      <c r="O81" s="175">
        <f>ROUND(E81*N81,2)</f>
        <v>0</v>
      </c>
      <c r="P81" s="175">
        <v>0</v>
      </c>
      <c r="Q81" s="175">
        <f>ROUND(E81*P81,2)</f>
        <v>0</v>
      </c>
      <c r="R81" s="177" t="s">
        <v>428</v>
      </c>
      <c r="S81" s="177" t="s">
        <v>378</v>
      </c>
      <c r="T81" s="178" t="s">
        <v>378</v>
      </c>
      <c r="U81" s="159">
        <v>0.88</v>
      </c>
      <c r="V81" s="159">
        <f>ROUND(E81*U81,2)</f>
        <v>12.32</v>
      </c>
      <c r="W81" s="159"/>
      <c r="X81" s="159" t="s">
        <v>429</v>
      </c>
      <c r="Y81" s="159" t="s">
        <v>453</v>
      </c>
      <c r="Z81" s="214">
        <v>0.32</v>
      </c>
      <c r="AA81" s="215">
        <f t="shared" si="4"/>
        <v>0</v>
      </c>
      <c r="AB81" s="215">
        <f t="shared" si="5"/>
        <v>0</v>
      </c>
      <c r="AC81" s="148"/>
      <c r="AD81" s="148"/>
      <c r="AE81" s="148"/>
      <c r="AF81" s="148"/>
      <c r="AG81" s="148" t="s">
        <v>431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2.5" outlineLevel="2" x14ac:dyDescent="0.2">
      <c r="A82" s="155"/>
      <c r="B82" s="156"/>
      <c r="C82" s="306" t="s">
        <v>519</v>
      </c>
      <c r="D82" s="307"/>
      <c r="E82" s="307"/>
      <c r="F82" s="307"/>
      <c r="G82" s="307"/>
      <c r="H82" s="159"/>
      <c r="I82" s="159"/>
      <c r="J82" s="159"/>
      <c r="K82" s="159"/>
      <c r="L82" s="159"/>
      <c r="M82" s="159"/>
      <c r="N82" s="158"/>
      <c r="O82" s="158"/>
      <c r="P82" s="158"/>
      <c r="Q82" s="158"/>
      <c r="R82" s="159"/>
      <c r="S82" s="159"/>
      <c r="T82" s="159"/>
      <c r="U82" s="159"/>
      <c r="V82" s="159"/>
      <c r="W82" s="159"/>
      <c r="X82" s="159"/>
      <c r="Y82" s="159"/>
      <c r="Z82" s="155"/>
      <c r="AA82" s="218"/>
      <c r="AB82" s="218"/>
      <c r="AC82" s="148"/>
      <c r="AD82" s="148"/>
      <c r="AE82" s="148"/>
      <c r="AF82" s="148"/>
      <c r="AG82" s="148" t="s">
        <v>433</v>
      </c>
      <c r="AH82" s="148"/>
      <c r="AI82" s="148"/>
      <c r="AJ82" s="148"/>
      <c r="AK82" s="148"/>
      <c r="AL82" s="148"/>
      <c r="AM82" s="148"/>
      <c r="AN82" s="148"/>
      <c r="AO82" s="148"/>
      <c r="AP82" s="148"/>
      <c r="AQ82" s="148"/>
      <c r="AR82" s="148"/>
      <c r="AS82" s="148"/>
      <c r="AT82" s="148"/>
      <c r="AU82" s="148"/>
      <c r="AV82" s="148"/>
      <c r="AW82" s="148"/>
      <c r="AX82" s="148"/>
      <c r="AY82" s="148"/>
      <c r="AZ82" s="148"/>
      <c r="BA82" s="179" t="str">
        <f>C82</f>
        <v>s odřezáním kmene a odvětvením, včetně případného odklizení kmene a větví na oddělené hromady na vzdálenost do 50 m nebo s naložením na dopravní prostředek,</v>
      </c>
      <c r="BB82" s="148"/>
      <c r="BC82" s="148"/>
      <c r="BD82" s="148"/>
      <c r="BE82" s="148"/>
      <c r="BF82" s="148"/>
      <c r="BG82" s="148"/>
      <c r="BH82" s="148"/>
    </row>
    <row r="83" spans="1:60" outlineLevel="2" x14ac:dyDescent="0.2">
      <c r="A83" s="155"/>
      <c r="B83" s="156"/>
      <c r="C83" s="194" t="s">
        <v>523</v>
      </c>
      <c r="D83" s="185"/>
      <c r="E83" s="186">
        <v>14</v>
      </c>
      <c r="F83" s="159"/>
      <c r="G83" s="159"/>
      <c r="H83" s="159"/>
      <c r="I83" s="159"/>
      <c r="J83" s="159"/>
      <c r="K83" s="159"/>
      <c r="L83" s="159"/>
      <c r="M83" s="159"/>
      <c r="N83" s="158"/>
      <c r="O83" s="158"/>
      <c r="P83" s="158"/>
      <c r="Q83" s="158"/>
      <c r="R83" s="159"/>
      <c r="S83" s="159"/>
      <c r="T83" s="159"/>
      <c r="U83" s="159"/>
      <c r="V83" s="159"/>
      <c r="W83" s="159"/>
      <c r="X83" s="159"/>
      <c r="Y83" s="159"/>
      <c r="Z83" s="155"/>
      <c r="AA83" s="218"/>
      <c r="AB83" s="218"/>
      <c r="AC83" s="148"/>
      <c r="AD83" s="148"/>
      <c r="AE83" s="148"/>
      <c r="AF83" s="148"/>
      <c r="AG83" s="148" t="s">
        <v>435</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72">
        <v>24</v>
      </c>
      <c r="B84" s="173" t="s">
        <v>524</v>
      </c>
      <c r="C84" s="181" t="s">
        <v>525</v>
      </c>
      <c r="D84" s="174" t="s">
        <v>515</v>
      </c>
      <c r="E84" s="175">
        <v>6</v>
      </c>
      <c r="F84" s="176"/>
      <c r="G84" s="177">
        <f>ROUND(E84*F84,2)</f>
        <v>0</v>
      </c>
      <c r="H84" s="176"/>
      <c r="I84" s="177">
        <f>ROUND(E84*H84,2)</f>
        <v>0</v>
      </c>
      <c r="J84" s="176"/>
      <c r="K84" s="177">
        <f>ROUND(E84*J84,2)</f>
        <v>0</v>
      </c>
      <c r="L84" s="177">
        <v>21</v>
      </c>
      <c r="M84" s="177">
        <f>G84*(1+L84/100)</f>
        <v>0</v>
      </c>
      <c r="N84" s="175">
        <v>0</v>
      </c>
      <c r="O84" s="175">
        <f>ROUND(E84*N84,2)</f>
        <v>0</v>
      </c>
      <c r="P84" s="175">
        <v>0</v>
      </c>
      <c r="Q84" s="175">
        <f>ROUND(E84*P84,2)</f>
        <v>0</v>
      </c>
      <c r="R84" s="177" t="s">
        <v>428</v>
      </c>
      <c r="S84" s="177" t="s">
        <v>378</v>
      </c>
      <c r="T84" s="178" t="s">
        <v>378</v>
      </c>
      <c r="U84" s="159">
        <v>1.42</v>
      </c>
      <c r="V84" s="159">
        <f>ROUND(E84*U84,2)</f>
        <v>8.52</v>
      </c>
      <c r="W84" s="159"/>
      <c r="X84" s="159" t="s">
        <v>429</v>
      </c>
      <c r="Y84" s="159" t="s">
        <v>453</v>
      </c>
      <c r="Z84" s="214">
        <v>0.32</v>
      </c>
      <c r="AA84" s="215">
        <f t="shared" si="4"/>
        <v>0</v>
      </c>
      <c r="AB84" s="215">
        <f t="shared" si="5"/>
        <v>0</v>
      </c>
      <c r="AC84" s="148"/>
      <c r="AD84" s="148"/>
      <c r="AE84" s="148"/>
      <c r="AF84" s="148"/>
      <c r="AG84" s="148" t="s">
        <v>431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22.5" outlineLevel="2" x14ac:dyDescent="0.2">
      <c r="A85" s="155"/>
      <c r="B85" s="156"/>
      <c r="C85" s="306" t="s">
        <v>519</v>
      </c>
      <c r="D85" s="307"/>
      <c r="E85" s="307"/>
      <c r="F85" s="307"/>
      <c r="G85" s="307"/>
      <c r="H85" s="159"/>
      <c r="I85" s="159"/>
      <c r="J85" s="159"/>
      <c r="K85" s="159"/>
      <c r="L85" s="159"/>
      <c r="M85" s="159"/>
      <c r="N85" s="158"/>
      <c r="O85" s="158"/>
      <c r="P85" s="158"/>
      <c r="Q85" s="158"/>
      <c r="R85" s="159"/>
      <c r="S85" s="159"/>
      <c r="T85" s="159"/>
      <c r="U85" s="159"/>
      <c r="V85" s="159"/>
      <c r="W85" s="159"/>
      <c r="X85" s="159"/>
      <c r="Y85" s="159"/>
      <c r="Z85" s="155"/>
      <c r="AA85" s="218"/>
      <c r="AB85" s="218"/>
      <c r="AC85" s="148"/>
      <c r="AD85" s="148"/>
      <c r="AE85" s="148"/>
      <c r="AF85" s="148"/>
      <c r="AG85" s="148" t="s">
        <v>433</v>
      </c>
      <c r="AH85" s="148"/>
      <c r="AI85" s="148"/>
      <c r="AJ85" s="148"/>
      <c r="AK85" s="148"/>
      <c r="AL85" s="148"/>
      <c r="AM85" s="148"/>
      <c r="AN85" s="148"/>
      <c r="AO85" s="148"/>
      <c r="AP85" s="148"/>
      <c r="AQ85" s="148"/>
      <c r="AR85" s="148"/>
      <c r="AS85" s="148"/>
      <c r="AT85" s="148"/>
      <c r="AU85" s="148"/>
      <c r="AV85" s="148"/>
      <c r="AW85" s="148"/>
      <c r="AX85" s="148"/>
      <c r="AY85" s="148"/>
      <c r="AZ85" s="148"/>
      <c r="BA85" s="179" t="str">
        <f>C85</f>
        <v>s odřezáním kmene a odvětvením, včetně případného odklizení kmene a větví na oddělené hromady na vzdálenost do 50 m nebo s naložením na dopravní prostředek,</v>
      </c>
      <c r="BB85" s="148"/>
      <c r="BC85" s="148"/>
      <c r="BD85" s="148"/>
      <c r="BE85" s="148"/>
      <c r="BF85" s="148"/>
      <c r="BG85" s="148"/>
      <c r="BH85" s="148"/>
    </row>
    <row r="86" spans="1:60" outlineLevel="2" x14ac:dyDescent="0.2">
      <c r="A86" s="155"/>
      <c r="B86" s="156"/>
      <c r="C86" s="194" t="s">
        <v>526</v>
      </c>
      <c r="D86" s="185"/>
      <c r="E86" s="186">
        <v>6</v>
      </c>
      <c r="F86" s="159"/>
      <c r="G86" s="159"/>
      <c r="H86" s="159"/>
      <c r="I86" s="159"/>
      <c r="J86" s="159"/>
      <c r="K86" s="159"/>
      <c r="L86" s="159"/>
      <c r="M86" s="159"/>
      <c r="N86" s="158"/>
      <c r="O86" s="158"/>
      <c r="P86" s="158"/>
      <c r="Q86" s="158"/>
      <c r="R86" s="159"/>
      <c r="S86" s="159"/>
      <c r="T86" s="159"/>
      <c r="U86" s="159"/>
      <c r="V86" s="159"/>
      <c r="W86" s="159"/>
      <c r="X86" s="159"/>
      <c r="Y86" s="159"/>
      <c r="Z86" s="155"/>
      <c r="AA86" s="218"/>
      <c r="AB86" s="218"/>
      <c r="AC86" s="148"/>
      <c r="AD86" s="148"/>
      <c r="AE86" s="148"/>
      <c r="AF86" s="148"/>
      <c r="AG86" s="148" t="s">
        <v>435</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72">
        <v>25</v>
      </c>
      <c r="B87" s="173" t="s">
        <v>527</v>
      </c>
      <c r="C87" s="181" t="s">
        <v>528</v>
      </c>
      <c r="D87" s="174" t="s">
        <v>515</v>
      </c>
      <c r="E87" s="175">
        <v>40</v>
      </c>
      <c r="F87" s="176"/>
      <c r="G87" s="177">
        <f>ROUND(E87*F87,2)</f>
        <v>0</v>
      </c>
      <c r="H87" s="176"/>
      <c r="I87" s="177">
        <f>ROUND(E87*H87,2)</f>
        <v>0</v>
      </c>
      <c r="J87" s="176"/>
      <c r="K87" s="177">
        <f>ROUND(E87*J87,2)</f>
        <v>0</v>
      </c>
      <c r="L87" s="177">
        <v>21</v>
      </c>
      <c r="M87" s="177">
        <f>G87*(1+L87/100)</f>
        <v>0</v>
      </c>
      <c r="N87" s="175">
        <v>5.0000000000000002E-5</v>
      </c>
      <c r="O87" s="175">
        <f>ROUND(E87*N87,2)</f>
        <v>0</v>
      </c>
      <c r="P87" s="175">
        <v>0</v>
      </c>
      <c r="Q87" s="175">
        <f>ROUND(E87*P87,2)</f>
        <v>0</v>
      </c>
      <c r="R87" s="177" t="s">
        <v>428</v>
      </c>
      <c r="S87" s="177" t="s">
        <v>378</v>
      </c>
      <c r="T87" s="178" t="s">
        <v>378</v>
      </c>
      <c r="U87" s="159">
        <v>0.65900000000000003</v>
      </c>
      <c r="V87" s="159">
        <f>ROUND(E87*U87,2)</f>
        <v>26.36</v>
      </c>
      <c r="W87" s="159"/>
      <c r="X87" s="159" t="s">
        <v>429</v>
      </c>
      <c r="Y87" s="159" t="s">
        <v>453</v>
      </c>
      <c r="Z87" s="214">
        <v>0.32</v>
      </c>
      <c r="AA87" s="215">
        <f t="shared" si="4"/>
        <v>0</v>
      </c>
      <c r="AB87" s="215">
        <f t="shared" si="5"/>
        <v>0</v>
      </c>
      <c r="AC87" s="148"/>
      <c r="AD87" s="148"/>
      <c r="AE87" s="148"/>
      <c r="AF87" s="148"/>
      <c r="AG87" s="148" t="s">
        <v>431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2.5" outlineLevel="2" x14ac:dyDescent="0.2">
      <c r="A88" s="155"/>
      <c r="B88" s="156"/>
      <c r="C88" s="306" t="s">
        <v>529</v>
      </c>
      <c r="D88" s="307"/>
      <c r="E88" s="307"/>
      <c r="F88" s="307"/>
      <c r="G88" s="307"/>
      <c r="H88" s="159"/>
      <c r="I88" s="159"/>
      <c r="J88" s="159"/>
      <c r="K88" s="159"/>
      <c r="L88" s="159"/>
      <c r="M88" s="159"/>
      <c r="N88" s="158"/>
      <c r="O88" s="158"/>
      <c r="P88" s="158"/>
      <c r="Q88" s="158"/>
      <c r="R88" s="159"/>
      <c r="S88" s="159"/>
      <c r="T88" s="159"/>
      <c r="U88" s="159"/>
      <c r="V88" s="159"/>
      <c r="W88" s="159"/>
      <c r="X88" s="159"/>
      <c r="Y88" s="159"/>
      <c r="Z88" s="155"/>
      <c r="AA88" s="218"/>
      <c r="AB88" s="218"/>
      <c r="AC88" s="148"/>
      <c r="AD88" s="148"/>
      <c r="AE88" s="148"/>
      <c r="AF88" s="148"/>
      <c r="AG88" s="148" t="s">
        <v>433</v>
      </c>
      <c r="AH88" s="148"/>
      <c r="AI88" s="148"/>
      <c r="AJ88" s="148"/>
      <c r="AK88" s="148"/>
      <c r="AL88" s="148"/>
      <c r="AM88" s="148"/>
      <c r="AN88" s="148"/>
      <c r="AO88" s="148"/>
      <c r="AP88" s="148"/>
      <c r="AQ88" s="148"/>
      <c r="AR88" s="148"/>
      <c r="AS88" s="148"/>
      <c r="AT88" s="148"/>
      <c r="AU88" s="148"/>
      <c r="AV88" s="148"/>
      <c r="AW88" s="148"/>
      <c r="AX88" s="148"/>
      <c r="AY88" s="148"/>
      <c r="AZ88" s="148"/>
      <c r="BA88" s="179" t="str">
        <f>C88</f>
        <v>s jejich vykopáním nebo vytrháním, s přesekáním kořenů a s případným nutným přemístěním pařezů na hromady do vzdálenosti do 50 m nebo s naložením na dopravní prostředek,</v>
      </c>
      <c r="BB88" s="148"/>
      <c r="BC88" s="148"/>
      <c r="BD88" s="148"/>
      <c r="BE88" s="148"/>
      <c r="BF88" s="148"/>
      <c r="BG88" s="148"/>
      <c r="BH88" s="148"/>
    </row>
    <row r="89" spans="1:60" outlineLevel="2" x14ac:dyDescent="0.2">
      <c r="A89" s="155"/>
      <c r="B89" s="156"/>
      <c r="C89" s="194" t="s">
        <v>530</v>
      </c>
      <c r="D89" s="185"/>
      <c r="E89" s="186">
        <v>40</v>
      </c>
      <c r="F89" s="159"/>
      <c r="G89" s="159"/>
      <c r="H89" s="159"/>
      <c r="I89" s="159"/>
      <c r="J89" s="159"/>
      <c r="K89" s="159"/>
      <c r="L89" s="159"/>
      <c r="M89" s="159"/>
      <c r="N89" s="158"/>
      <c r="O89" s="158"/>
      <c r="P89" s="158"/>
      <c r="Q89" s="158"/>
      <c r="R89" s="159"/>
      <c r="S89" s="159"/>
      <c r="T89" s="159"/>
      <c r="U89" s="159"/>
      <c r="V89" s="159"/>
      <c r="W89" s="159"/>
      <c r="X89" s="159"/>
      <c r="Y89" s="159"/>
      <c r="Z89" s="155"/>
      <c r="AA89" s="218"/>
      <c r="AB89" s="218"/>
      <c r="AC89" s="148"/>
      <c r="AD89" s="148"/>
      <c r="AE89" s="148"/>
      <c r="AF89" s="148"/>
      <c r="AG89" s="148" t="s">
        <v>435</v>
      </c>
      <c r="AH89" s="148">
        <v>5</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72">
        <v>26</v>
      </c>
      <c r="B90" s="173" t="s">
        <v>531</v>
      </c>
      <c r="C90" s="181" t="s">
        <v>532</v>
      </c>
      <c r="D90" s="174" t="s">
        <v>515</v>
      </c>
      <c r="E90" s="175">
        <v>14</v>
      </c>
      <c r="F90" s="176"/>
      <c r="G90" s="177">
        <f>ROUND(E90*F90,2)</f>
        <v>0</v>
      </c>
      <c r="H90" s="176"/>
      <c r="I90" s="177">
        <f>ROUND(E90*H90,2)</f>
        <v>0</v>
      </c>
      <c r="J90" s="176"/>
      <c r="K90" s="177">
        <f>ROUND(E90*J90,2)</f>
        <v>0</v>
      </c>
      <c r="L90" s="177">
        <v>21</v>
      </c>
      <c r="M90" s="177">
        <f>G90*(1+L90/100)</f>
        <v>0</v>
      </c>
      <c r="N90" s="175">
        <v>5.0000000000000002E-5</v>
      </c>
      <c r="O90" s="175">
        <f>ROUND(E90*N90,2)</f>
        <v>0</v>
      </c>
      <c r="P90" s="175">
        <v>0</v>
      </c>
      <c r="Q90" s="175">
        <f>ROUND(E90*P90,2)</f>
        <v>0</v>
      </c>
      <c r="R90" s="177" t="s">
        <v>428</v>
      </c>
      <c r="S90" s="177" t="s">
        <v>378</v>
      </c>
      <c r="T90" s="178" t="s">
        <v>378</v>
      </c>
      <c r="U90" s="159">
        <v>1.655</v>
      </c>
      <c r="V90" s="159">
        <f>ROUND(E90*U90,2)</f>
        <v>23.17</v>
      </c>
      <c r="W90" s="159"/>
      <c r="X90" s="159" t="s">
        <v>429</v>
      </c>
      <c r="Y90" s="159" t="s">
        <v>453</v>
      </c>
      <c r="Z90" s="214">
        <v>0.32</v>
      </c>
      <c r="AA90" s="215">
        <f t="shared" si="4"/>
        <v>0</v>
      </c>
      <c r="AB90" s="215">
        <f t="shared" si="5"/>
        <v>0</v>
      </c>
      <c r="AC90" s="148"/>
      <c r="AD90" s="148"/>
      <c r="AE90" s="148"/>
      <c r="AF90" s="148"/>
      <c r="AG90" s="148" t="s">
        <v>431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2.5" outlineLevel="2" x14ac:dyDescent="0.2">
      <c r="A91" s="155"/>
      <c r="B91" s="156"/>
      <c r="C91" s="306" t="s">
        <v>529</v>
      </c>
      <c r="D91" s="307"/>
      <c r="E91" s="307"/>
      <c r="F91" s="307"/>
      <c r="G91" s="307"/>
      <c r="H91" s="159"/>
      <c r="I91" s="159"/>
      <c r="J91" s="159"/>
      <c r="K91" s="159"/>
      <c r="L91" s="159"/>
      <c r="M91" s="159"/>
      <c r="N91" s="158"/>
      <c r="O91" s="158"/>
      <c r="P91" s="158"/>
      <c r="Q91" s="158"/>
      <c r="R91" s="159"/>
      <c r="S91" s="159"/>
      <c r="T91" s="159"/>
      <c r="U91" s="159"/>
      <c r="V91" s="159"/>
      <c r="W91" s="159"/>
      <c r="X91" s="159"/>
      <c r="Y91" s="159"/>
      <c r="Z91" s="155"/>
      <c r="AA91" s="218"/>
      <c r="AB91" s="218"/>
      <c r="AC91" s="148"/>
      <c r="AD91" s="148"/>
      <c r="AE91" s="148"/>
      <c r="AF91" s="148"/>
      <c r="AG91" s="148" t="s">
        <v>433</v>
      </c>
      <c r="AH91" s="148"/>
      <c r="AI91" s="148"/>
      <c r="AJ91" s="148"/>
      <c r="AK91" s="148"/>
      <c r="AL91" s="148"/>
      <c r="AM91" s="148"/>
      <c r="AN91" s="148"/>
      <c r="AO91" s="148"/>
      <c r="AP91" s="148"/>
      <c r="AQ91" s="148"/>
      <c r="AR91" s="148"/>
      <c r="AS91" s="148"/>
      <c r="AT91" s="148"/>
      <c r="AU91" s="148"/>
      <c r="AV91" s="148"/>
      <c r="AW91" s="148"/>
      <c r="AX91" s="148"/>
      <c r="AY91" s="148"/>
      <c r="AZ91" s="148"/>
      <c r="BA91" s="179" t="str">
        <f>C91</f>
        <v>s jejich vykopáním nebo vytrháním, s přesekáním kořenů a s případným nutným přemístěním pařezů na hromady do vzdálenosti do 50 m nebo s naložením na dopravní prostředek,</v>
      </c>
      <c r="BB91" s="148"/>
      <c r="BC91" s="148"/>
      <c r="BD91" s="148"/>
      <c r="BE91" s="148"/>
      <c r="BF91" s="148"/>
      <c r="BG91" s="148"/>
      <c r="BH91" s="148"/>
    </row>
    <row r="92" spans="1:60" outlineLevel="2" x14ac:dyDescent="0.2">
      <c r="A92" s="155"/>
      <c r="B92" s="156"/>
      <c r="C92" s="194" t="s">
        <v>533</v>
      </c>
      <c r="D92" s="185"/>
      <c r="E92" s="186">
        <v>14</v>
      </c>
      <c r="F92" s="159"/>
      <c r="G92" s="159"/>
      <c r="H92" s="159"/>
      <c r="I92" s="159"/>
      <c r="J92" s="159"/>
      <c r="K92" s="159"/>
      <c r="L92" s="159"/>
      <c r="M92" s="159"/>
      <c r="N92" s="158"/>
      <c r="O92" s="158"/>
      <c r="P92" s="158"/>
      <c r="Q92" s="158"/>
      <c r="R92" s="159"/>
      <c r="S92" s="159"/>
      <c r="T92" s="159"/>
      <c r="U92" s="159"/>
      <c r="V92" s="159"/>
      <c r="W92" s="159"/>
      <c r="X92" s="159"/>
      <c r="Y92" s="159"/>
      <c r="Z92" s="155"/>
      <c r="AA92" s="218"/>
      <c r="AB92" s="218"/>
      <c r="AC92" s="148"/>
      <c r="AD92" s="148"/>
      <c r="AE92" s="148"/>
      <c r="AF92" s="148"/>
      <c r="AG92" s="148" t="s">
        <v>435</v>
      </c>
      <c r="AH92" s="148">
        <v>5</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
      <c r="A93" s="172">
        <v>27</v>
      </c>
      <c r="B93" s="173" t="s">
        <v>534</v>
      </c>
      <c r="C93" s="181" t="s">
        <v>535</v>
      </c>
      <c r="D93" s="174" t="s">
        <v>515</v>
      </c>
      <c r="E93" s="175">
        <v>6</v>
      </c>
      <c r="F93" s="176"/>
      <c r="G93" s="177">
        <f>ROUND(E93*F93,2)</f>
        <v>0</v>
      </c>
      <c r="H93" s="176"/>
      <c r="I93" s="177">
        <f>ROUND(E93*H93,2)</f>
        <v>0</v>
      </c>
      <c r="J93" s="176"/>
      <c r="K93" s="177">
        <f>ROUND(E93*J93,2)</f>
        <v>0</v>
      </c>
      <c r="L93" s="177">
        <v>21</v>
      </c>
      <c r="M93" s="177">
        <f>G93*(1+L93/100)</f>
        <v>0</v>
      </c>
      <c r="N93" s="175">
        <v>1E-4</v>
      </c>
      <c r="O93" s="175">
        <f>ROUND(E93*N93,2)</f>
        <v>0</v>
      </c>
      <c r="P93" s="175">
        <v>0</v>
      </c>
      <c r="Q93" s="175">
        <f>ROUND(E93*P93,2)</f>
        <v>0</v>
      </c>
      <c r="R93" s="177" t="s">
        <v>428</v>
      </c>
      <c r="S93" s="177" t="s">
        <v>378</v>
      </c>
      <c r="T93" s="178" t="s">
        <v>378</v>
      </c>
      <c r="U93" s="159">
        <v>2.5619999999999998</v>
      </c>
      <c r="V93" s="159">
        <f>ROUND(E93*U93,2)</f>
        <v>15.37</v>
      </c>
      <c r="W93" s="159"/>
      <c r="X93" s="159" t="s">
        <v>429</v>
      </c>
      <c r="Y93" s="159" t="s">
        <v>453</v>
      </c>
      <c r="Z93" s="214">
        <v>0.32</v>
      </c>
      <c r="AA93" s="215">
        <f t="shared" si="4"/>
        <v>0</v>
      </c>
      <c r="AB93" s="215">
        <f t="shared" si="5"/>
        <v>0</v>
      </c>
      <c r="AC93" s="148"/>
      <c r="AD93" s="148"/>
      <c r="AE93" s="148"/>
      <c r="AF93" s="148"/>
      <c r="AG93" s="148" t="s">
        <v>431</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2.5" outlineLevel="2" x14ac:dyDescent="0.2">
      <c r="A94" s="155"/>
      <c r="B94" s="156"/>
      <c r="C94" s="306" t="s">
        <v>529</v>
      </c>
      <c r="D94" s="307"/>
      <c r="E94" s="307"/>
      <c r="F94" s="307"/>
      <c r="G94" s="307"/>
      <c r="H94" s="159"/>
      <c r="I94" s="159"/>
      <c r="J94" s="159"/>
      <c r="K94" s="159"/>
      <c r="L94" s="159"/>
      <c r="M94" s="159"/>
      <c r="N94" s="158"/>
      <c r="O94" s="158"/>
      <c r="P94" s="158"/>
      <c r="Q94" s="158"/>
      <c r="R94" s="159"/>
      <c r="S94" s="159"/>
      <c r="T94" s="159"/>
      <c r="U94" s="159"/>
      <c r="V94" s="159"/>
      <c r="W94" s="159"/>
      <c r="X94" s="159"/>
      <c r="Y94" s="159"/>
      <c r="Z94" s="155"/>
      <c r="AA94" s="218"/>
      <c r="AB94" s="218"/>
      <c r="AC94" s="148"/>
      <c r="AD94" s="148"/>
      <c r="AE94" s="148"/>
      <c r="AF94" s="148"/>
      <c r="AG94" s="148" t="s">
        <v>433</v>
      </c>
      <c r="AH94" s="148"/>
      <c r="AI94" s="148"/>
      <c r="AJ94" s="148"/>
      <c r="AK94" s="148"/>
      <c r="AL94" s="148"/>
      <c r="AM94" s="148"/>
      <c r="AN94" s="148"/>
      <c r="AO94" s="148"/>
      <c r="AP94" s="148"/>
      <c r="AQ94" s="148"/>
      <c r="AR94" s="148"/>
      <c r="AS94" s="148"/>
      <c r="AT94" s="148"/>
      <c r="AU94" s="148"/>
      <c r="AV94" s="148"/>
      <c r="AW94" s="148"/>
      <c r="AX94" s="148"/>
      <c r="AY94" s="148"/>
      <c r="AZ94" s="148"/>
      <c r="BA94" s="179" t="str">
        <f>C94</f>
        <v>s jejich vykopáním nebo vytrháním, s přesekáním kořenů a s případným nutným přemístěním pařezů na hromady do vzdálenosti do 50 m nebo s naložením na dopravní prostředek,</v>
      </c>
      <c r="BB94" s="148"/>
      <c r="BC94" s="148"/>
      <c r="BD94" s="148"/>
      <c r="BE94" s="148"/>
      <c r="BF94" s="148"/>
      <c r="BG94" s="148"/>
      <c r="BH94" s="148"/>
    </row>
    <row r="95" spans="1:60" outlineLevel="2" x14ac:dyDescent="0.2">
      <c r="A95" s="155"/>
      <c r="B95" s="156"/>
      <c r="C95" s="194" t="s">
        <v>536</v>
      </c>
      <c r="D95" s="185"/>
      <c r="E95" s="186">
        <v>6</v>
      </c>
      <c r="F95" s="159"/>
      <c r="G95" s="159"/>
      <c r="H95" s="159"/>
      <c r="I95" s="159"/>
      <c r="J95" s="159"/>
      <c r="K95" s="159"/>
      <c r="L95" s="159"/>
      <c r="M95" s="159"/>
      <c r="N95" s="158"/>
      <c r="O95" s="158"/>
      <c r="P95" s="158"/>
      <c r="Q95" s="158"/>
      <c r="R95" s="159"/>
      <c r="S95" s="159"/>
      <c r="T95" s="159"/>
      <c r="U95" s="159"/>
      <c r="V95" s="159"/>
      <c r="W95" s="159"/>
      <c r="X95" s="159"/>
      <c r="Y95" s="159"/>
      <c r="Z95" s="155"/>
      <c r="AA95" s="218"/>
      <c r="AB95" s="218"/>
      <c r="AC95" s="148"/>
      <c r="AD95" s="148"/>
      <c r="AE95" s="148"/>
      <c r="AF95" s="148"/>
      <c r="AG95" s="148" t="s">
        <v>435</v>
      </c>
      <c r="AH95" s="148">
        <v>5</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72">
        <v>28</v>
      </c>
      <c r="B96" s="173" t="s">
        <v>537</v>
      </c>
      <c r="C96" s="181" t="s">
        <v>538</v>
      </c>
      <c r="D96" s="174" t="s">
        <v>515</v>
      </c>
      <c r="E96" s="175">
        <v>40</v>
      </c>
      <c r="F96" s="176"/>
      <c r="G96" s="177">
        <f>ROUND(E96*F96,2)</f>
        <v>0</v>
      </c>
      <c r="H96" s="176"/>
      <c r="I96" s="177">
        <f>ROUND(E96*H96,2)</f>
        <v>0</v>
      </c>
      <c r="J96" s="176"/>
      <c r="K96" s="177">
        <f>ROUND(E96*J96,2)</f>
        <v>0</v>
      </c>
      <c r="L96" s="177">
        <v>21</v>
      </c>
      <c r="M96" s="177">
        <f>G96*(1+L96/100)</f>
        <v>0</v>
      </c>
      <c r="N96" s="175">
        <v>0</v>
      </c>
      <c r="O96" s="175">
        <f>ROUND(E96*N96,2)</f>
        <v>0</v>
      </c>
      <c r="P96" s="175">
        <v>0</v>
      </c>
      <c r="Q96" s="175">
        <f>ROUND(E96*P96,2)</f>
        <v>0</v>
      </c>
      <c r="R96" s="177" t="s">
        <v>428</v>
      </c>
      <c r="S96" s="177" t="s">
        <v>378</v>
      </c>
      <c r="T96" s="178" t="s">
        <v>378</v>
      </c>
      <c r="U96" s="159">
        <v>4.4999999999999998E-2</v>
      </c>
      <c r="V96" s="159">
        <f>ROUND(E96*U96,2)</f>
        <v>1.8</v>
      </c>
      <c r="W96" s="159"/>
      <c r="X96" s="159" t="s">
        <v>429</v>
      </c>
      <c r="Y96" s="159" t="s">
        <v>453</v>
      </c>
      <c r="Z96" s="214">
        <v>0.32</v>
      </c>
      <c r="AA96" s="215">
        <f t="shared" si="4"/>
        <v>0</v>
      </c>
      <c r="AB96" s="215">
        <f t="shared" si="5"/>
        <v>0</v>
      </c>
      <c r="AC96" s="148"/>
      <c r="AD96" s="148"/>
      <c r="AE96" s="148"/>
      <c r="AF96" s="148"/>
      <c r="AG96" s="148" t="s">
        <v>431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306" t="s">
        <v>539</v>
      </c>
      <c r="D97" s="307"/>
      <c r="E97" s="307"/>
      <c r="F97" s="307"/>
      <c r="G97" s="307"/>
      <c r="H97" s="159"/>
      <c r="I97" s="159"/>
      <c r="J97" s="159"/>
      <c r="K97" s="159"/>
      <c r="L97" s="159"/>
      <c r="M97" s="159"/>
      <c r="N97" s="158"/>
      <c r="O97" s="158"/>
      <c r="P97" s="158"/>
      <c r="Q97" s="158"/>
      <c r="R97" s="159"/>
      <c r="S97" s="159"/>
      <c r="T97" s="159"/>
      <c r="U97" s="159"/>
      <c r="V97" s="159"/>
      <c r="W97" s="159"/>
      <c r="X97" s="159"/>
      <c r="Y97" s="159"/>
      <c r="Z97" s="155"/>
      <c r="AA97" s="218"/>
      <c r="AB97" s="218"/>
      <c r="AC97" s="148"/>
      <c r="AD97" s="148"/>
      <c r="AE97" s="148"/>
      <c r="AF97" s="148"/>
      <c r="AG97" s="148" t="s">
        <v>433</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2" x14ac:dyDescent="0.2">
      <c r="A98" s="155"/>
      <c r="B98" s="156"/>
      <c r="C98" s="194" t="s">
        <v>530</v>
      </c>
      <c r="D98" s="185"/>
      <c r="E98" s="186">
        <v>40</v>
      </c>
      <c r="F98" s="159"/>
      <c r="G98" s="159"/>
      <c r="H98" s="159"/>
      <c r="I98" s="159"/>
      <c r="J98" s="159"/>
      <c r="K98" s="159"/>
      <c r="L98" s="159"/>
      <c r="M98" s="159"/>
      <c r="N98" s="158"/>
      <c r="O98" s="158"/>
      <c r="P98" s="158"/>
      <c r="Q98" s="158"/>
      <c r="R98" s="159"/>
      <c r="S98" s="159"/>
      <c r="T98" s="159"/>
      <c r="U98" s="159"/>
      <c r="V98" s="159"/>
      <c r="W98" s="159"/>
      <c r="X98" s="159"/>
      <c r="Y98" s="159"/>
      <c r="Z98" s="155"/>
      <c r="AA98" s="218"/>
      <c r="AB98" s="218"/>
      <c r="AC98" s="148"/>
      <c r="AD98" s="148"/>
      <c r="AE98" s="148"/>
      <c r="AF98" s="148"/>
      <c r="AG98" s="148" t="s">
        <v>435</v>
      </c>
      <c r="AH98" s="148">
        <v>5</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2.5" outlineLevel="1" x14ac:dyDescent="0.2">
      <c r="A99" s="172">
        <v>29</v>
      </c>
      <c r="B99" s="173" t="s">
        <v>540</v>
      </c>
      <c r="C99" s="181" t="s">
        <v>541</v>
      </c>
      <c r="D99" s="174" t="s">
        <v>515</v>
      </c>
      <c r="E99" s="175">
        <v>14</v>
      </c>
      <c r="F99" s="176"/>
      <c r="G99" s="177">
        <f>ROUND(E99*F99,2)</f>
        <v>0</v>
      </c>
      <c r="H99" s="176"/>
      <c r="I99" s="177">
        <f>ROUND(E99*H99,2)</f>
        <v>0</v>
      </c>
      <c r="J99" s="176"/>
      <c r="K99" s="177">
        <f>ROUND(E99*J99,2)</f>
        <v>0</v>
      </c>
      <c r="L99" s="177">
        <v>21</v>
      </c>
      <c r="M99" s="177">
        <f>G99*(1+L99/100)</f>
        <v>0</v>
      </c>
      <c r="N99" s="175">
        <v>0</v>
      </c>
      <c r="O99" s="175">
        <f>ROUND(E99*N99,2)</f>
        <v>0</v>
      </c>
      <c r="P99" s="175">
        <v>0</v>
      </c>
      <c r="Q99" s="175">
        <f>ROUND(E99*P99,2)</f>
        <v>0</v>
      </c>
      <c r="R99" s="177" t="s">
        <v>428</v>
      </c>
      <c r="S99" s="177" t="s">
        <v>378</v>
      </c>
      <c r="T99" s="178" t="s">
        <v>378</v>
      </c>
      <c r="U99" s="159">
        <v>0.245</v>
      </c>
      <c r="V99" s="159">
        <f>ROUND(E99*U99,2)</f>
        <v>3.43</v>
      </c>
      <c r="W99" s="159"/>
      <c r="X99" s="159" t="s">
        <v>429</v>
      </c>
      <c r="Y99" s="159" t="s">
        <v>453</v>
      </c>
      <c r="Z99" s="214">
        <v>0.32</v>
      </c>
      <c r="AA99" s="215">
        <f t="shared" si="4"/>
        <v>0</v>
      </c>
      <c r="AB99" s="215">
        <f t="shared" si="5"/>
        <v>0</v>
      </c>
      <c r="AC99" s="148"/>
      <c r="AD99" s="148"/>
      <c r="AE99" s="148"/>
      <c r="AF99" s="148"/>
      <c r="AG99" s="148" t="s">
        <v>431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306" t="s">
        <v>539</v>
      </c>
      <c r="D100" s="307"/>
      <c r="E100" s="307"/>
      <c r="F100" s="307"/>
      <c r="G100" s="307"/>
      <c r="H100" s="159"/>
      <c r="I100" s="159"/>
      <c r="J100" s="159"/>
      <c r="K100" s="159"/>
      <c r="L100" s="159"/>
      <c r="M100" s="159"/>
      <c r="N100" s="158"/>
      <c r="O100" s="158"/>
      <c r="P100" s="158"/>
      <c r="Q100" s="158"/>
      <c r="R100" s="159"/>
      <c r="S100" s="159"/>
      <c r="T100" s="159"/>
      <c r="U100" s="159"/>
      <c r="V100" s="159"/>
      <c r="W100" s="159"/>
      <c r="X100" s="159"/>
      <c r="Y100" s="159"/>
      <c r="Z100" s="155"/>
      <c r="AA100" s="218"/>
      <c r="AB100" s="218"/>
      <c r="AC100" s="148"/>
      <c r="AD100" s="148"/>
      <c r="AE100" s="148"/>
      <c r="AF100" s="148"/>
      <c r="AG100" s="148" t="s">
        <v>433</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
      <c r="A101" s="155"/>
      <c r="B101" s="156"/>
      <c r="C101" s="194" t="s">
        <v>533</v>
      </c>
      <c r="D101" s="185"/>
      <c r="E101" s="186">
        <v>14</v>
      </c>
      <c r="F101" s="159"/>
      <c r="G101" s="159"/>
      <c r="H101" s="159"/>
      <c r="I101" s="159"/>
      <c r="J101" s="159"/>
      <c r="K101" s="159"/>
      <c r="L101" s="159"/>
      <c r="M101" s="159"/>
      <c r="N101" s="158"/>
      <c r="O101" s="158"/>
      <c r="P101" s="158"/>
      <c r="Q101" s="158"/>
      <c r="R101" s="159"/>
      <c r="S101" s="159"/>
      <c r="T101" s="159"/>
      <c r="U101" s="159"/>
      <c r="V101" s="159"/>
      <c r="W101" s="159"/>
      <c r="X101" s="159"/>
      <c r="Y101" s="159"/>
      <c r="Z101" s="155"/>
      <c r="AA101" s="218"/>
      <c r="AB101" s="218"/>
      <c r="AC101" s="148"/>
      <c r="AD101" s="148"/>
      <c r="AE101" s="148"/>
      <c r="AF101" s="148"/>
      <c r="AG101" s="148" t="s">
        <v>435</v>
      </c>
      <c r="AH101" s="148">
        <v>5</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2.5" outlineLevel="1" x14ac:dyDescent="0.2">
      <c r="A102" s="172">
        <v>30</v>
      </c>
      <c r="B102" s="173" t="s">
        <v>542</v>
      </c>
      <c r="C102" s="181" t="s">
        <v>543</v>
      </c>
      <c r="D102" s="174" t="s">
        <v>515</v>
      </c>
      <c r="E102" s="175">
        <v>6</v>
      </c>
      <c r="F102" s="176"/>
      <c r="G102" s="177">
        <f>ROUND(E102*F102,2)</f>
        <v>0</v>
      </c>
      <c r="H102" s="176"/>
      <c r="I102" s="177">
        <f>ROUND(E102*H102,2)</f>
        <v>0</v>
      </c>
      <c r="J102" s="176"/>
      <c r="K102" s="177">
        <f>ROUND(E102*J102,2)</f>
        <v>0</v>
      </c>
      <c r="L102" s="177">
        <v>21</v>
      </c>
      <c r="M102" s="177">
        <f>G102*(1+L102/100)</f>
        <v>0</v>
      </c>
      <c r="N102" s="175">
        <v>0</v>
      </c>
      <c r="O102" s="175">
        <f>ROUND(E102*N102,2)</f>
        <v>0</v>
      </c>
      <c r="P102" s="175">
        <v>0</v>
      </c>
      <c r="Q102" s="175">
        <f>ROUND(E102*P102,2)</f>
        <v>0</v>
      </c>
      <c r="R102" s="177" t="s">
        <v>428</v>
      </c>
      <c r="S102" s="177" t="s">
        <v>378</v>
      </c>
      <c r="T102" s="178" t="s">
        <v>378</v>
      </c>
      <c r="U102" s="159">
        <v>0.65800000000000003</v>
      </c>
      <c r="V102" s="159">
        <f>ROUND(E102*U102,2)</f>
        <v>3.95</v>
      </c>
      <c r="W102" s="159"/>
      <c r="X102" s="159" t="s">
        <v>429</v>
      </c>
      <c r="Y102" s="159" t="s">
        <v>453</v>
      </c>
      <c r="Z102" s="214">
        <v>0.32</v>
      </c>
      <c r="AA102" s="215">
        <f t="shared" si="4"/>
        <v>0</v>
      </c>
      <c r="AB102" s="215">
        <f t="shared" si="5"/>
        <v>0</v>
      </c>
      <c r="AC102" s="148"/>
      <c r="AD102" s="148"/>
      <c r="AE102" s="148"/>
      <c r="AF102" s="148"/>
      <c r="AG102" s="148" t="s">
        <v>431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
      <c r="A103" s="155"/>
      <c r="B103" s="156"/>
      <c r="C103" s="306" t="s">
        <v>539</v>
      </c>
      <c r="D103" s="307"/>
      <c r="E103" s="307"/>
      <c r="F103" s="307"/>
      <c r="G103" s="307"/>
      <c r="H103" s="159"/>
      <c r="I103" s="159"/>
      <c r="J103" s="159"/>
      <c r="K103" s="159"/>
      <c r="L103" s="159"/>
      <c r="M103" s="159"/>
      <c r="N103" s="158"/>
      <c r="O103" s="158"/>
      <c r="P103" s="158"/>
      <c r="Q103" s="158"/>
      <c r="R103" s="159"/>
      <c r="S103" s="159"/>
      <c r="T103" s="159"/>
      <c r="U103" s="159"/>
      <c r="V103" s="159"/>
      <c r="W103" s="159"/>
      <c r="X103" s="159"/>
      <c r="Y103" s="159"/>
      <c r="Z103" s="155"/>
      <c r="AA103" s="218"/>
      <c r="AB103" s="218"/>
      <c r="AC103" s="148"/>
      <c r="AD103" s="148"/>
      <c r="AE103" s="148"/>
      <c r="AF103" s="148"/>
      <c r="AG103" s="148" t="s">
        <v>433</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
      <c r="A104" s="155"/>
      <c r="B104" s="156"/>
      <c r="C104" s="194" t="s">
        <v>536</v>
      </c>
      <c r="D104" s="185"/>
      <c r="E104" s="186">
        <v>6</v>
      </c>
      <c r="F104" s="159"/>
      <c r="G104" s="159"/>
      <c r="H104" s="159"/>
      <c r="I104" s="159"/>
      <c r="J104" s="159"/>
      <c r="K104" s="159"/>
      <c r="L104" s="159"/>
      <c r="M104" s="159"/>
      <c r="N104" s="158"/>
      <c r="O104" s="158"/>
      <c r="P104" s="158"/>
      <c r="Q104" s="158"/>
      <c r="R104" s="159"/>
      <c r="S104" s="159"/>
      <c r="T104" s="159"/>
      <c r="U104" s="159"/>
      <c r="V104" s="159"/>
      <c r="W104" s="159"/>
      <c r="X104" s="159"/>
      <c r="Y104" s="159"/>
      <c r="Z104" s="155"/>
      <c r="AA104" s="218"/>
      <c r="AB104" s="218"/>
      <c r="AC104" s="148"/>
      <c r="AD104" s="148"/>
      <c r="AE104" s="148"/>
      <c r="AF104" s="148"/>
      <c r="AG104" s="148" t="s">
        <v>435</v>
      </c>
      <c r="AH104" s="148">
        <v>5</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2.5" outlineLevel="1" x14ac:dyDescent="0.2">
      <c r="A105" s="172">
        <v>31</v>
      </c>
      <c r="B105" s="173" t="s">
        <v>544</v>
      </c>
      <c r="C105" s="181" t="s">
        <v>545</v>
      </c>
      <c r="D105" s="174" t="s">
        <v>515</v>
      </c>
      <c r="E105" s="175">
        <v>40</v>
      </c>
      <c r="F105" s="176"/>
      <c r="G105" s="177">
        <f>ROUND(E105*F105,2)</f>
        <v>0</v>
      </c>
      <c r="H105" s="176"/>
      <c r="I105" s="177">
        <f>ROUND(E105*H105,2)</f>
        <v>0</v>
      </c>
      <c r="J105" s="176"/>
      <c r="K105" s="177">
        <f>ROUND(E105*J105,2)</f>
        <v>0</v>
      </c>
      <c r="L105" s="177">
        <v>21</v>
      </c>
      <c r="M105" s="177">
        <f>G105*(1+L105/100)</f>
        <v>0</v>
      </c>
      <c r="N105" s="175">
        <v>0</v>
      </c>
      <c r="O105" s="175">
        <f>ROUND(E105*N105,2)</f>
        <v>0</v>
      </c>
      <c r="P105" s="175">
        <v>0</v>
      </c>
      <c r="Q105" s="175">
        <f>ROUND(E105*P105,2)</f>
        <v>0</v>
      </c>
      <c r="R105" s="177" t="s">
        <v>428</v>
      </c>
      <c r="S105" s="177" t="s">
        <v>378</v>
      </c>
      <c r="T105" s="178" t="s">
        <v>378</v>
      </c>
      <c r="U105" s="159">
        <v>0.56999999999999995</v>
      </c>
      <c r="V105" s="159">
        <f>ROUND(E105*U105,2)</f>
        <v>22.8</v>
      </c>
      <c r="W105" s="159"/>
      <c r="X105" s="159" t="s">
        <v>429</v>
      </c>
      <c r="Y105" s="159" t="s">
        <v>453</v>
      </c>
      <c r="Z105" s="214">
        <v>0.32</v>
      </c>
      <c r="AA105" s="215">
        <f t="shared" si="4"/>
        <v>0</v>
      </c>
      <c r="AB105" s="215">
        <f t="shared" si="5"/>
        <v>0</v>
      </c>
      <c r="AC105" s="148"/>
      <c r="AD105" s="148"/>
      <c r="AE105" s="148"/>
      <c r="AF105" s="148"/>
      <c r="AG105" s="148" t="s">
        <v>431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306" t="s">
        <v>539</v>
      </c>
      <c r="D106" s="307"/>
      <c r="E106" s="307"/>
      <c r="F106" s="307"/>
      <c r="G106" s="307"/>
      <c r="H106" s="159"/>
      <c r="I106" s="159"/>
      <c r="J106" s="159"/>
      <c r="K106" s="159"/>
      <c r="L106" s="159"/>
      <c r="M106" s="159"/>
      <c r="N106" s="158"/>
      <c r="O106" s="158"/>
      <c r="P106" s="158"/>
      <c r="Q106" s="158"/>
      <c r="R106" s="159"/>
      <c r="S106" s="159"/>
      <c r="T106" s="159"/>
      <c r="U106" s="159"/>
      <c r="V106" s="159"/>
      <c r="W106" s="159"/>
      <c r="X106" s="159"/>
      <c r="Y106" s="159"/>
      <c r="Z106" s="155"/>
      <c r="AA106" s="218"/>
      <c r="AB106" s="218"/>
      <c r="AC106" s="148"/>
      <c r="AD106" s="148"/>
      <c r="AE106" s="148"/>
      <c r="AF106" s="148"/>
      <c r="AG106" s="148" t="s">
        <v>433</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2" x14ac:dyDescent="0.2">
      <c r="A107" s="155"/>
      <c r="B107" s="156"/>
      <c r="C107" s="194" t="s">
        <v>530</v>
      </c>
      <c r="D107" s="185"/>
      <c r="E107" s="186">
        <v>40</v>
      </c>
      <c r="F107" s="159"/>
      <c r="G107" s="159"/>
      <c r="H107" s="159"/>
      <c r="I107" s="159"/>
      <c r="J107" s="159"/>
      <c r="K107" s="159"/>
      <c r="L107" s="159"/>
      <c r="M107" s="159"/>
      <c r="N107" s="158"/>
      <c r="O107" s="158"/>
      <c r="P107" s="158"/>
      <c r="Q107" s="158"/>
      <c r="R107" s="159"/>
      <c r="S107" s="159"/>
      <c r="T107" s="159"/>
      <c r="U107" s="159"/>
      <c r="V107" s="159"/>
      <c r="W107" s="159"/>
      <c r="X107" s="159"/>
      <c r="Y107" s="159"/>
      <c r="Z107" s="155"/>
      <c r="AA107" s="218"/>
      <c r="AB107" s="218"/>
      <c r="AC107" s="148"/>
      <c r="AD107" s="148"/>
      <c r="AE107" s="148"/>
      <c r="AF107" s="148"/>
      <c r="AG107" s="148" t="s">
        <v>435</v>
      </c>
      <c r="AH107" s="148">
        <v>5</v>
      </c>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ht="22.5" outlineLevel="1" x14ac:dyDescent="0.2">
      <c r="A108" s="172">
        <v>32</v>
      </c>
      <c r="B108" s="173" t="s">
        <v>546</v>
      </c>
      <c r="C108" s="181" t="s">
        <v>547</v>
      </c>
      <c r="D108" s="174" t="s">
        <v>515</v>
      </c>
      <c r="E108" s="175">
        <v>14</v>
      </c>
      <c r="F108" s="176"/>
      <c r="G108" s="177">
        <f>ROUND(E108*F108,2)</f>
        <v>0</v>
      </c>
      <c r="H108" s="176"/>
      <c r="I108" s="177">
        <f>ROUND(E108*H108,2)</f>
        <v>0</v>
      </c>
      <c r="J108" s="176"/>
      <c r="K108" s="177">
        <f>ROUND(E108*J108,2)</f>
        <v>0</v>
      </c>
      <c r="L108" s="177">
        <v>21</v>
      </c>
      <c r="M108" s="177">
        <f>G108*(1+L108/100)</f>
        <v>0</v>
      </c>
      <c r="N108" s="175">
        <v>0</v>
      </c>
      <c r="O108" s="175">
        <f>ROUND(E108*N108,2)</f>
        <v>0</v>
      </c>
      <c r="P108" s="175">
        <v>0</v>
      </c>
      <c r="Q108" s="175">
        <f>ROUND(E108*P108,2)</f>
        <v>0</v>
      </c>
      <c r="R108" s="177" t="s">
        <v>428</v>
      </c>
      <c r="S108" s="177" t="s">
        <v>378</v>
      </c>
      <c r="T108" s="178" t="s">
        <v>378</v>
      </c>
      <c r="U108" s="159">
        <v>0.96</v>
      </c>
      <c r="V108" s="159">
        <f>ROUND(E108*U108,2)</f>
        <v>13.44</v>
      </c>
      <c r="W108" s="159"/>
      <c r="X108" s="159" t="s">
        <v>429</v>
      </c>
      <c r="Y108" s="159" t="s">
        <v>453</v>
      </c>
      <c r="Z108" s="214">
        <v>0.32</v>
      </c>
      <c r="AA108" s="215">
        <f t="shared" si="4"/>
        <v>0</v>
      </c>
      <c r="AB108" s="215">
        <f t="shared" si="5"/>
        <v>0</v>
      </c>
      <c r="AC108" s="148"/>
      <c r="AD108" s="148"/>
      <c r="AE108" s="148"/>
      <c r="AF108" s="148"/>
      <c r="AG108" s="148" t="s">
        <v>431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
      <c r="A109" s="155"/>
      <c r="B109" s="156"/>
      <c r="C109" s="306" t="s">
        <v>539</v>
      </c>
      <c r="D109" s="307"/>
      <c r="E109" s="307"/>
      <c r="F109" s="307"/>
      <c r="G109" s="307"/>
      <c r="H109" s="159"/>
      <c r="I109" s="159"/>
      <c r="J109" s="159"/>
      <c r="K109" s="159"/>
      <c r="L109" s="159"/>
      <c r="M109" s="159"/>
      <c r="N109" s="158"/>
      <c r="O109" s="158"/>
      <c r="P109" s="158"/>
      <c r="Q109" s="158"/>
      <c r="R109" s="159"/>
      <c r="S109" s="159"/>
      <c r="T109" s="159"/>
      <c r="U109" s="159"/>
      <c r="V109" s="159"/>
      <c r="W109" s="159"/>
      <c r="X109" s="159"/>
      <c r="Y109" s="159"/>
      <c r="Z109" s="155"/>
      <c r="AA109" s="218"/>
      <c r="AB109" s="218"/>
      <c r="AC109" s="148"/>
      <c r="AD109" s="148"/>
      <c r="AE109" s="148"/>
      <c r="AF109" s="148"/>
      <c r="AG109" s="148" t="s">
        <v>433</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
      <c r="A110" s="155"/>
      <c r="B110" s="156"/>
      <c r="C110" s="194" t="s">
        <v>533</v>
      </c>
      <c r="D110" s="185"/>
      <c r="E110" s="186">
        <v>14</v>
      </c>
      <c r="F110" s="159"/>
      <c r="G110" s="159"/>
      <c r="H110" s="159"/>
      <c r="I110" s="159"/>
      <c r="J110" s="159"/>
      <c r="K110" s="159"/>
      <c r="L110" s="159"/>
      <c r="M110" s="159"/>
      <c r="N110" s="158"/>
      <c r="O110" s="158"/>
      <c r="P110" s="158"/>
      <c r="Q110" s="158"/>
      <c r="R110" s="159"/>
      <c r="S110" s="159"/>
      <c r="T110" s="159"/>
      <c r="U110" s="159"/>
      <c r="V110" s="159"/>
      <c r="W110" s="159"/>
      <c r="X110" s="159"/>
      <c r="Y110" s="159"/>
      <c r="Z110" s="155"/>
      <c r="AA110" s="218"/>
      <c r="AB110" s="218"/>
      <c r="AC110" s="148"/>
      <c r="AD110" s="148"/>
      <c r="AE110" s="148"/>
      <c r="AF110" s="148"/>
      <c r="AG110" s="148" t="s">
        <v>435</v>
      </c>
      <c r="AH110" s="148">
        <v>5</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2.5" outlineLevel="1" x14ac:dyDescent="0.2">
      <c r="A111" s="172">
        <v>33</v>
      </c>
      <c r="B111" s="173" t="s">
        <v>548</v>
      </c>
      <c r="C111" s="181" t="s">
        <v>549</v>
      </c>
      <c r="D111" s="174" t="s">
        <v>515</v>
      </c>
      <c r="E111" s="175">
        <v>6</v>
      </c>
      <c r="F111" s="176"/>
      <c r="G111" s="177">
        <f>ROUND(E111*F111,2)</f>
        <v>0</v>
      </c>
      <c r="H111" s="176"/>
      <c r="I111" s="177">
        <f>ROUND(E111*H111,2)</f>
        <v>0</v>
      </c>
      <c r="J111" s="176"/>
      <c r="K111" s="177">
        <f>ROUND(E111*J111,2)</f>
        <v>0</v>
      </c>
      <c r="L111" s="177">
        <v>21</v>
      </c>
      <c r="M111" s="177">
        <f>G111*(1+L111/100)</f>
        <v>0</v>
      </c>
      <c r="N111" s="175">
        <v>0</v>
      </c>
      <c r="O111" s="175">
        <f>ROUND(E111*N111,2)</f>
        <v>0</v>
      </c>
      <c r="P111" s="175">
        <v>0</v>
      </c>
      <c r="Q111" s="175">
        <f>ROUND(E111*P111,2)</f>
        <v>0</v>
      </c>
      <c r="R111" s="177" t="s">
        <v>428</v>
      </c>
      <c r="S111" s="177" t="s">
        <v>378</v>
      </c>
      <c r="T111" s="178" t="s">
        <v>378</v>
      </c>
      <c r="U111" s="159">
        <v>2.2709999999999999</v>
      </c>
      <c r="V111" s="159">
        <f>ROUND(E111*U111,2)</f>
        <v>13.63</v>
      </c>
      <c r="W111" s="159"/>
      <c r="X111" s="159" t="s">
        <v>429</v>
      </c>
      <c r="Y111" s="159" t="s">
        <v>453</v>
      </c>
      <c r="Z111" s="214">
        <v>0.32</v>
      </c>
      <c r="AA111" s="215">
        <f t="shared" si="4"/>
        <v>0</v>
      </c>
      <c r="AB111" s="215">
        <f t="shared" si="5"/>
        <v>0</v>
      </c>
      <c r="AC111" s="148"/>
      <c r="AD111" s="148"/>
      <c r="AE111" s="148"/>
      <c r="AF111" s="148"/>
      <c r="AG111" s="148" t="s">
        <v>431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306" t="s">
        <v>539</v>
      </c>
      <c r="D112" s="307"/>
      <c r="E112" s="307"/>
      <c r="F112" s="307"/>
      <c r="G112" s="307"/>
      <c r="H112" s="159"/>
      <c r="I112" s="159"/>
      <c r="J112" s="159"/>
      <c r="K112" s="159"/>
      <c r="L112" s="159"/>
      <c r="M112" s="159"/>
      <c r="N112" s="158"/>
      <c r="O112" s="158"/>
      <c r="P112" s="158"/>
      <c r="Q112" s="158"/>
      <c r="R112" s="159"/>
      <c r="S112" s="159"/>
      <c r="T112" s="159"/>
      <c r="U112" s="159"/>
      <c r="V112" s="159"/>
      <c r="W112" s="159"/>
      <c r="X112" s="159"/>
      <c r="Y112" s="159"/>
      <c r="Z112" s="155"/>
      <c r="AA112" s="218"/>
      <c r="AB112" s="218"/>
      <c r="AC112" s="148"/>
      <c r="AD112" s="148"/>
      <c r="AE112" s="148"/>
      <c r="AF112" s="148"/>
      <c r="AG112" s="148" t="s">
        <v>433</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194" t="s">
        <v>536</v>
      </c>
      <c r="D113" s="185"/>
      <c r="E113" s="186">
        <v>6</v>
      </c>
      <c r="F113" s="159"/>
      <c r="G113" s="159"/>
      <c r="H113" s="159"/>
      <c r="I113" s="159"/>
      <c r="J113" s="159"/>
      <c r="K113" s="159"/>
      <c r="L113" s="159"/>
      <c r="M113" s="159"/>
      <c r="N113" s="158"/>
      <c r="O113" s="158"/>
      <c r="P113" s="158"/>
      <c r="Q113" s="158"/>
      <c r="R113" s="159"/>
      <c r="S113" s="159"/>
      <c r="T113" s="159"/>
      <c r="U113" s="159"/>
      <c r="V113" s="159"/>
      <c r="W113" s="159"/>
      <c r="X113" s="159"/>
      <c r="Y113" s="159"/>
      <c r="Z113" s="155"/>
      <c r="AA113" s="218"/>
      <c r="AB113" s="218"/>
      <c r="AC113" s="148"/>
      <c r="AD113" s="148"/>
      <c r="AE113" s="148"/>
      <c r="AF113" s="148"/>
      <c r="AG113" s="148" t="s">
        <v>435</v>
      </c>
      <c r="AH113" s="148">
        <v>5</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ht="22.5" outlineLevel="1" x14ac:dyDescent="0.2">
      <c r="A114" s="172">
        <v>34</v>
      </c>
      <c r="B114" s="173" t="s">
        <v>550</v>
      </c>
      <c r="C114" s="181" t="s">
        <v>551</v>
      </c>
      <c r="D114" s="174" t="s">
        <v>515</v>
      </c>
      <c r="E114" s="175">
        <v>40</v>
      </c>
      <c r="F114" s="176"/>
      <c r="G114" s="177">
        <f>ROUND(E114*F114,2)</f>
        <v>0</v>
      </c>
      <c r="H114" s="176"/>
      <c r="I114" s="177">
        <f>ROUND(E114*H114,2)</f>
        <v>0</v>
      </c>
      <c r="J114" s="176"/>
      <c r="K114" s="177">
        <f>ROUND(E114*J114,2)</f>
        <v>0</v>
      </c>
      <c r="L114" s="177">
        <v>21</v>
      </c>
      <c r="M114" s="177">
        <f>G114*(1+L114/100)</f>
        <v>0</v>
      </c>
      <c r="N114" s="175">
        <v>0</v>
      </c>
      <c r="O114" s="175">
        <f>ROUND(E114*N114,2)</f>
        <v>0</v>
      </c>
      <c r="P114" s="175">
        <v>0</v>
      </c>
      <c r="Q114" s="175">
        <f>ROUND(E114*P114,2)</f>
        <v>0</v>
      </c>
      <c r="R114" s="177" t="s">
        <v>428</v>
      </c>
      <c r="S114" s="177" t="s">
        <v>378</v>
      </c>
      <c r="T114" s="178" t="s">
        <v>378</v>
      </c>
      <c r="U114" s="159">
        <v>6.6000000000000003E-2</v>
      </c>
      <c r="V114" s="159">
        <f>ROUND(E114*U114,2)</f>
        <v>2.64</v>
      </c>
      <c r="W114" s="159"/>
      <c r="X114" s="159" t="s">
        <v>429</v>
      </c>
      <c r="Y114" s="159" t="s">
        <v>453</v>
      </c>
      <c r="Z114" s="214">
        <v>0.32</v>
      </c>
      <c r="AA114" s="215">
        <f t="shared" si="4"/>
        <v>0</v>
      </c>
      <c r="AB114" s="215">
        <f t="shared" si="5"/>
        <v>0</v>
      </c>
      <c r="AC114" s="148"/>
      <c r="AD114" s="148"/>
      <c r="AE114" s="148"/>
      <c r="AF114" s="148"/>
      <c r="AG114" s="148" t="s">
        <v>431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
      <c r="A115" s="155"/>
      <c r="B115" s="156"/>
      <c r="C115" s="306" t="s">
        <v>539</v>
      </c>
      <c r="D115" s="307"/>
      <c r="E115" s="307"/>
      <c r="F115" s="307"/>
      <c r="G115" s="307"/>
      <c r="H115" s="159"/>
      <c r="I115" s="159"/>
      <c r="J115" s="159"/>
      <c r="K115" s="159"/>
      <c r="L115" s="159"/>
      <c r="M115" s="159"/>
      <c r="N115" s="158"/>
      <c r="O115" s="158"/>
      <c r="P115" s="158"/>
      <c r="Q115" s="158"/>
      <c r="R115" s="159"/>
      <c r="S115" s="159"/>
      <c r="T115" s="159"/>
      <c r="U115" s="159"/>
      <c r="V115" s="159"/>
      <c r="W115" s="159"/>
      <c r="X115" s="159"/>
      <c r="Y115" s="159"/>
      <c r="Z115" s="155"/>
      <c r="AA115" s="218"/>
      <c r="AB115" s="218"/>
      <c r="AC115" s="148"/>
      <c r="AD115" s="148"/>
      <c r="AE115" s="148"/>
      <c r="AF115" s="148"/>
      <c r="AG115" s="148" t="s">
        <v>433</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2" x14ac:dyDescent="0.2">
      <c r="A116" s="155"/>
      <c r="B116" s="156"/>
      <c r="C116" s="194" t="s">
        <v>530</v>
      </c>
      <c r="D116" s="185"/>
      <c r="E116" s="186">
        <v>40</v>
      </c>
      <c r="F116" s="159"/>
      <c r="G116" s="159"/>
      <c r="H116" s="159"/>
      <c r="I116" s="159"/>
      <c r="J116" s="159"/>
      <c r="K116" s="159"/>
      <c r="L116" s="159"/>
      <c r="M116" s="159"/>
      <c r="N116" s="158"/>
      <c r="O116" s="158"/>
      <c r="P116" s="158"/>
      <c r="Q116" s="158"/>
      <c r="R116" s="159"/>
      <c r="S116" s="159"/>
      <c r="T116" s="159"/>
      <c r="U116" s="159"/>
      <c r="V116" s="159"/>
      <c r="W116" s="159"/>
      <c r="X116" s="159"/>
      <c r="Y116" s="159"/>
      <c r="Z116" s="155"/>
      <c r="AA116" s="218"/>
      <c r="AB116" s="218"/>
      <c r="AC116" s="148"/>
      <c r="AD116" s="148"/>
      <c r="AE116" s="148"/>
      <c r="AF116" s="148"/>
      <c r="AG116" s="148" t="s">
        <v>435</v>
      </c>
      <c r="AH116" s="148">
        <v>5</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22.5" outlineLevel="1" x14ac:dyDescent="0.2">
      <c r="A117" s="172">
        <v>35</v>
      </c>
      <c r="B117" s="173" t="s">
        <v>552</v>
      </c>
      <c r="C117" s="181" t="s">
        <v>553</v>
      </c>
      <c r="D117" s="174" t="s">
        <v>515</v>
      </c>
      <c r="E117" s="175">
        <v>14</v>
      </c>
      <c r="F117" s="176"/>
      <c r="G117" s="177">
        <f>ROUND(E117*F117,2)</f>
        <v>0</v>
      </c>
      <c r="H117" s="176"/>
      <c r="I117" s="177">
        <f>ROUND(E117*H117,2)</f>
        <v>0</v>
      </c>
      <c r="J117" s="176"/>
      <c r="K117" s="177">
        <f>ROUND(E117*J117,2)</f>
        <v>0</v>
      </c>
      <c r="L117" s="177">
        <v>21</v>
      </c>
      <c r="M117" s="177">
        <f>G117*(1+L117/100)</f>
        <v>0</v>
      </c>
      <c r="N117" s="175">
        <v>0</v>
      </c>
      <c r="O117" s="175">
        <f>ROUND(E117*N117,2)</f>
        <v>0</v>
      </c>
      <c r="P117" s="175">
        <v>0</v>
      </c>
      <c r="Q117" s="175">
        <f>ROUND(E117*P117,2)</f>
        <v>0</v>
      </c>
      <c r="R117" s="177" t="s">
        <v>428</v>
      </c>
      <c r="S117" s="177" t="s">
        <v>378</v>
      </c>
      <c r="T117" s="178" t="s">
        <v>378</v>
      </c>
      <c r="U117" s="159">
        <v>0.30299999999999999</v>
      </c>
      <c r="V117" s="159">
        <f>ROUND(E117*U117,2)</f>
        <v>4.24</v>
      </c>
      <c r="W117" s="159"/>
      <c r="X117" s="159" t="s">
        <v>429</v>
      </c>
      <c r="Y117" s="159" t="s">
        <v>453</v>
      </c>
      <c r="Z117" s="214">
        <v>0.32</v>
      </c>
      <c r="AA117" s="215">
        <f t="shared" si="4"/>
        <v>0</v>
      </c>
      <c r="AB117" s="215">
        <f t="shared" si="5"/>
        <v>0</v>
      </c>
      <c r="AC117" s="148"/>
      <c r="AD117" s="148"/>
      <c r="AE117" s="148"/>
      <c r="AF117" s="148"/>
      <c r="AG117" s="148" t="s">
        <v>431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2" x14ac:dyDescent="0.2">
      <c r="A118" s="155"/>
      <c r="B118" s="156"/>
      <c r="C118" s="306" t="s">
        <v>539</v>
      </c>
      <c r="D118" s="307"/>
      <c r="E118" s="307"/>
      <c r="F118" s="307"/>
      <c r="G118" s="307"/>
      <c r="H118" s="159"/>
      <c r="I118" s="159"/>
      <c r="J118" s="159"/>
      <c r="K118" s="159"/>
      <c r="L118" s="159"/>
      <c r="M118" s="159"/>
      <c r="N118" s="158"/>
      <c r="O118" s="158"/>
      <c r="P118" s="158"/>
      <c r="Q118" s="158"/>
      <c r="R118" s="159"/>
      <c r="S118" s="159"/>
      <c r="T118" s="159"/>
      <c r="U118" s="159"/>
      <c r="V118" s="159"/>
      <c r="W118" s="159"/>
      <c r="X118" s="159"/>
      <c r="Y118" s="159"/>
      <c r="Z118" s="155"/>
      <c r="AA118" s="218"/>
      <c r="AB118" s="218"/>
      <c r="AC118" s="148"/>
      <c r="AD118" s="148"/>
      <c r="AE118" s="148"/>
      <c r="AF118" s="148"/>
      <c r="AG118" s="148" t="s">
        <v>433</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2" x14ac:dyDescent="0.2">
      <c r="A119" s="155"/>
      <c r="B119" s="156"/>
      <c r="C119" s="194" t="s">
        <v>533</v>
      </c>
      <c r="D119" s="185"/>
      <c r="E119" s="186">
        <v>14</v>
      </c>
      <c r="F119" s="159"/>
      <c r="G119" s="159"/>
      <c r="H119" s="159"/>
      <c r="I119" s="159"/>
      <c r="J119" s="159"/>
      <c r="K119" s="159"/>
      <c r="L119" s="159"/>
      <c r="M119" s="159"/>
      <c r="N119" s="158"/>
      <c r="O119" s="158"/>
      <c r="P119" s="158"/>
      <c r="Q119" s="158"/>
      <c r="R119" s="159"/>
      <c r="S119" s="159"/>
      <c r="T119" s="159"/>
      <c r="U119" s="159"/>
      <c r="V119" s="159"/>
      <c r="W119" s="159"/>
      <c r="X119" s="159"/>
      <c r="Y119" s="159"/>
      <c r="Z119" s="155"/>
      <c r="AA119" s="218"/>
      <c r="AB119" s="218"/>
      <c r="AC119" s="148"/>
      <c r="AD119" s="148"/>
      <c r="AE119" s="148"/>
      <c r="AF119" s="148"/>
      <c r="AG119" s="148" t="s">
        <v>435</v>
      </c>
      <c r="AH119" s="148">
        <v>5</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ht="22.5" outlineLevel="1" x14ac:dyDescent="0.2">
      <c r="A120" s="172">
        <v>36</v>
      </c>
      <c r="B120" s="173" t="s">
        <v>554</v>
      </c>
      <c r="C120" s="181" t="s">
        <v>555</v>
      </c>
      <c r="D120" s="174" t="s">
        <v>515</v>
      </c>
      <c r="E120" s="175">
        <v>6</v>
      </c>
      <c r="F120" s="176"/>
      <c r="G120" s="177">
        <f>ROUND(E120*F120,2)</f>
        <v>0</v>
      </c>
      <c r="H120" s="176"/>
      <c r="I120" s="177">
        <f>ROUND(E120*H120,2)</f>
        <v>0</v>
      </c>
      <c r="J120" s="176"/>
      <c r="K120" s="177">
        <f>ROUND(E120*J120,2)</f>
        <v>0</v>
      </c>
      <c r="L120" s="177">
        <v>21</v>
      </c>
      <c r="M120" s="177">
        <f>G120*(1+L120/100)</f>
        <v>0</v>
      </c>
      <c r="N120" s="175">
        <v>0</v>
      </c>
      <c r="O120" s="175">
        <f>ROUND(E120*N120,2)</f>
        <v>0</v>
      </c>
      <c r="P120" s="175">
        <v>0</v>
      </c>
      <c r="Q120" s="175">
        <f>ROUND(E120*P120,2)</f>
        <v>0</v>
      </c>
      <c r="R120" s="177" t="s">
        <v>428</v>
      </c>
      <c r="S120" s="177" t="s">
        <v>378</v>
      </c>
      <c r="T120" s="178" t="s">
        <v>378</v>
      </c>
      <c r="U120" s="159">
        <v>0.55500000000000005</v>
      </c>
      <c r="V120" s="159">
        <f>ROUND(E120*U120,2)</f>
        <v>3.33</v>
      </c>
      <c r="W120" s="159"/>
      <c r="X120" s="159" t="s">
        <v>429</v>
      </c>
      <c r="Y120" s="159" t="s">
        <v>453</v>
      </c>
      <c r="Z120" s="214">
        <v>0.32</v>
      </c>
      <c r="AA120" s="215">
        <f t="shared" si="4"/>
        <v>0</v>
      </c>
      <c r="AB120" s="215">
        <f t="shared" si="5"/>
        <v>0</v>
      </c>
      <c r="AC120" s="148"/>
      <c r="AD120" s="148"/>
      <c r="AE120" s="148"/>
      <c r="AF120" s="148"/>
      <c r="AG120" s="148" t="s">
        <v>431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2" x14ac:dyDescent="0.2">
      <c r="A121" s="155"/>
      <c r="B121" s="156"/>
      <c r="C121" s="306" t="s">
        <v>539</v>
      </c>
      <c r="D121" s="307"/>
      <c r="E121" s="307"/>
      <c r="F121" s="307"/>
      <c r="G121" s="307"/>
      <c r="H121" s="159"/>
      <c r="I121" s="159"/>
      <c r="J121" s="159"/>
      <c r="K121" s="159"/>
      <c r="L121" s="159"/>
      <c r="M121" s="159"/>
      <c r="N121" s="158"/>
      <c r="O121" s="158"/>
      <c r="P121" s="158"/>
      <c r="Q121" s="158"/>
      <c r="R121" s="159"/>
      <c r="S121" s="159"/>
      <c r="T121" s="159"/>
      <c r="U121" s="159"/>
      <c r="V121" s="159"/>
      <c r="W121" s="159"/>
      <c r="X121" s="159"/>
      <c r="Y121" s="159"/>
      <c r="Z121" s="155"/>
      <c r="AA121" s="218"/>
      <c r="AB121" s="218"/>
      <c r="AC121" s="148"/>
      <c r="AD121" s="148"/>
      <c r="AE121" s="148"/>
      <c r="AF121" s="148"/>
      <c r="AG121" s="148" t="s">
        <v>433</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
      <c r="A122" s="155"/>
      <c r="B122" s="156"/>
      <c r="C122" s="194" t="s">
        <v>536</v>
      </c>
      <c r="D122" s="185"/>
      <c r="E122" s="186">
        <v>6</v>
      </c>
      <c r="F122" s="159"/>
      <c r="G122" s="159"/>
      <c r="H122" s="159"/>
      <c r="I122" s="159"/>
      <c r="J122" s="159"/>
      <c r="K122" s="159"/>
      <c r="L122" s="159"/>
      <c r="M122" s="159"/>
      <c r="N122" s="158"/>
      <c r="O122" s="158"/>
      <c r="P122" s="158"/>
      <c r="Q122" s="158"/>
      <c r="R122" s="159"/>
      <c r="S122" s="159"/>
      <c r="T122" s="159"/>
      <c r="U122" s="159"/>
      <c r="V122" s="159"/>
      <c r="W122" s="159"/>
      <c r="X122" s="159"/>
      <c r="Y122" s="159"/>
      <c r="Z122" s="155"/>
      <c r="AA122" s="218"/>
      <c r="AB122" s="218"/>
      <c r="AC122" s="148"/>
      <c r="AD122" s="148"/>
      <c r="AE122" s="148"/>
      <c r="AF122" s="148"/>
      <c r="AG122" s="148" t="s">
        <v>435</v>
      </c>
      <c r="AH122" s="148">
        <v>5</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ht="33.75" outlineLevel="1" x14ac:dyDescent="0.2">
      <c r="A123" s="172">
        <v>37</v>
      </c>
      <c r="B123" s="173" t="s">
        <v>556</v>
      </c>
      <c r="C123" s="181" t="s">
        <v>557</v>
      </c>
      <c r="D123" s="174" t="s">
        <v>515</v>
      </c>
      <c r="E123" s="175">
        <v>40</v>
      </c>
      <c r="F123" s="176"/>
      <c r="G123" s="177">
        <f>ROUND(E123*F123,2)</f>
        <v>0</v>
      </c>
      <c r="H123" s="176"/>
      <c r="I123" s="177">
        <f>ROUND(E123*H123,2)</f>
        <v>0</v>
      </c>
      <c r="J123" s="176"/>
      <c r="K123" s="177">
        <f>ROUND(E123*J123,2)</f>
        <v>0</v>
      </c>
      <c r="L123" s="177">
        <v>21</v>
      </c>
      <c r="M123" s="177">
        <f>G123*(1+L123/100)</f>
        <v>0</v>
      </c>
      <c r="N123" s="175">
        <v>0</v>
      </c>
      <c r="O123" s="175">
        <f>ROUND(E123*N123,2)</f>
        <v>0</v>
      </c>
      <c r="P123" s="175">
        <v>0</v>
      </c>
      <c r="Q123" s="175">
        <f>ROUND(E123*P123,2)</f>
        <v>0</v>
      </c>
      <c r="R123" s="177" t="s">
        <v>428</v>
      </c>
      <c r="S123" s="177" t="s">
        <v>378</v>
      </c>
      <c r="T123" s="178" t="s">
        <v>378</v>
      </c>
      <c r="U123" s="159">
        <v>0</v>
      </c>
      <c r="V123" s="159">
        <f>ROUND(E123*U123,2)</f>
        <v>0</v>
      </c>
      <c r="W123" s="159"/>
      <c r="X123" s="159" t="s">
        <v>429</v>
      </c>
      <c r="Y123" s="159" t="s">
        <v>453</v>
      </c>
      <c r="Z123" s="214">
        <v>0.32</v>
      </c>
      <c r="AA123" s="215">
        <f t="shared" si="4"/>
        <v>0</v>
      </c>
      <c r="AB123" s="215">
        <f t="shared" si="5"/>
        <v>0</v>
      </c>
      <c r="AC123" s="148"/>
      <c r="AD123" s="148"/>
      <c r="AE123" s="148"/>
      <c r="AF123" s="148"/>
      <c r="AG123" s="148" t="s">
        <v>431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2" x14ac:dyDescent="0.2">
      <c r="A124" s="155"/>
      <c r="B124" s="156"/>
      <c r="C124" s="306" t="s">
        <v>539</v>
      </c>
      <c r="D124" s="307"/>
      <c r="E124" s="307"/>
      <c r="F124" s="307"/>
      <c r="G124" s="307"/>
      <c r="H124" s="159"/>
      <c r="I124" s="159"/>
      <c r="J124" s="159"/>
      <c r="K124" s="159"/>
      <c r="L124" s="159"/>
      <c r="M124" s="159"/>
      <c r="N124" s="158"/>
      <c r="O124" s="158"/>
      <c r="P124" s="158"/>
      <c r="Q124" s="158"/>
      <c r="R124" s="159"/>
      <c r="S124" s="159"/>
      <c r="T124" s="159"/>
      <c r="U124" s="159"/>
      <c r="V124" s="159"/>
      <c r="W124" s="159"/>
      <c r="X124" s="159"/>
      <c r="Y124" s="159"/>
      <c r="Z124" s="155"/>
      <c r="AA124" s="218"/>
      <c r="AB124" s="218"/>
      <c r="AC124" s="148"/>
      <c r="AD124" s="148"/>
      <c r="AE124" s="148"/>
      <c r="AF124" s="148"/>
      <c r="AG124" s="148" t="s">
        <v>433</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194" t="s">
        <v>530</v>
      </c>
      <c r="D125" s="185"/>
      <c r="E125" s="186">
        <v>40</v>
      </c>
      <c r="F125" s="159"/>
      <c r="G125" s="159"/>
      <c r="H125" s="159"/>
      <c r="I125" s="159"/>
      <c r="J125" s="159"/>
      <c r="K125" s="159"/>
      <c r="L125" s="159"/>
      <c r="M125" s="159"/>
      <c r="N125" s="158"/>
      <c r="O125" s="158"/>
      <c r="P125" s="158"/>
      <c r="Q125" s="158"/>
      <c r="R125" s="159"/>
      <c r="S125" s="159"/>
      <c r="T125" s="159"/>
      <c r="U125" s="159"/>
      <c r="V125" s="159"/>
      <c r="W125" s="159"/>
      <c r="X125" s="159"/>
      <c r="Y125" s="159"/>
      <c r="Z125" s="155"/>
      <c r="AA125" s="218"/>
      <c r="AB125" s="218"/>
      <c r="AC125" s="148"/>
      <c r="AD125" s="148"/>
      <c r="AE125" s="148"/>
      <c r="AF125" s="148"/>
      <c r="AG125" s="148" t="s">
        <v>435</v>
      </c>
      <c r="AH125" s="148">
        <v>5</v>
      </c>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ht="33.75" outlineLevel="1" x14ac:dyDescent="0.2">
      <c r="A126" s="172">
        <v>38</v>
      </c>
      <c r="B126" s="173" t="s">
        <v>558</v>
      </c>
      <c r="C126" s="181" t="s">
        <v>559</v>
      </c>
      <c r="D126" s="174" t="s">
        <v>515</v>
      </c>
      <c r="E126" s="175">
        <v>14</v>
      </c>
      <c r="F126" s="176"/>
      <c r="G126" s="177">
        <f>ROUND(E126*F126,2)</f>
        <v>0</v>
      </c>
      <c r="H126" s="176"/>
      <c r="I126" s="177">
        <f>ROUND(E126*H126,2)</f>
        <v>0</v>
      </c>
      <c r="J126" s="176"/>
      <c r="K126" s="177">
        <f>ROUND(E126*J126,2)</f>
        <v>0</v>
      </c>
      <c r="L126" s="177">
        <v>21</v>
      </c>
      <c r="M126" s="177">
        <f>G126*(1+L126/100)</f>
        <v>0</v>
      </c>
      <c r="N126" s="175">
        <v>0</v>
      </c>
      <c r="O126" s="175">
        <f>ROUND(E126*N126,2)</f>
        <v>0</v>
      </c>
      <c r="P126" s="175">
        <v>0</v>
      </c>
      <c r="Q126" s="175">
        <f>ROUND(E126*P126,2)</f>
        <v>0</v>
      </c>
      <c r="R126" s="177" t="s">
        <v>428</v>
      </c>
      <c r="S126" s="177" t="s">
        <v>378</v>
      </c>
      <c r="T126" s="178" t="s">
        <v>378</v>
      </c>
      <c r="U126" s="159">
        <v>0</v>
      </c>
      <c r="V126" s="159">
        <f>ROUND(E126*U126,2)</f>
        <v>0</v>
      </c>
      <c r="W126" s="159"/>
      <c r="X126" s="159" t="s">
        <v>429</v>
      </c>
      <c r="Y126" s="159" t="s">
        <v>453</v>
      </c>
      <c r="Z126" s="214">
        <v>0.32</v>
      </c>
      <c r="AA126" s="215">
        <f t="shared" si="4"/>
        <v>0</v>
      </c>
      <c r="AB126" s="215">
        <f t="shared" si="5"/>
        <v>0</v>
      </c>
      <c r="AC126" s="148"/>
      <c r="AD126" s="148"/>
      <c r="AE126" s="148"/>
      <c r="AF126" s="148"/>
      <c r="AG126" s="148" t="s">
        <v>431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
      <c r="A127" s="155"/>
      <c r="B127" s="156"/>
      <c r="C127" s="306" t="s">
        <v>539</v>
      </c>
      <c r="D127" s="307"/>
      <c r="E127" s="307"/>
      <c r="F127" s="307"/>
      <c r="G127" s="307"/>
      <c r="H127" s="159"/>
      <c r="I127" s="159"/>
      <c r="J127" s="159"/>
      <c r="K127" s="159"/>
      <c r="L127" s="159"/>
      <c r="M127" s="159"/>
      <c r="N127" s="158"/>
      <c r="O127" s="158"/>
      <c r="P127" s="158"/>
      <c r="Q127" s="158"/>
      <c r="R127" s="159"/>
      <c r="S127" s="159"/>
      <c r="T127" s="159"/>
      <c r="U127" s="159"/>
      <c r="V127" s="159"/>
      <c r="W127" s="159"/>
      <c r="X127" s="159"/>
      <c r="Y127" s="159"/>
      <c r="Z127" s="155"/>
      <c r="AA127" s="218"/>
      <c r="AB127" s="218"/>
      <c r="AC127" s="148"/>
      <c r="AD127" s="148"/>
      <c r="AE127" s="148"/>
      <c r="AF127" s="148"/>
      <c r="AG127" s="148" t="s">
        <v>433</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194" t="s">
        <v>533</v>
      </c>
      <c r="D128" s="185"/>
      <c r="E128" s="186">
        <v>14</v>
      </c>
      <c r="F128" s="159"/>
      <c r="G128" s="159"/>
      <c r="H128" s="159"/>
      <c r="I128" s="159"/>
      <c r="J128" s="159"/>
      <c r="K128" s="159"/>
      <c r="L128" s="159"/>
      <c r="M128" s="159"/>
      <c r="N128" s="158"/>
      <c r="O128" s="158"/>
      <c r="P128" s="158"/>
      <c r="Q128" s="158"/>
      <c r="R128" s="159"/>
      <c r="S128" s="159"/>
      <c r="T128" s="159"/>
      <c r="U128" s="159"/>
      <c r="V128" s="159"/>
      <c r="W128" s="159"/>
      <c r="X128" s="159"/>
      <c r="Y128" s="159"/>
      <c r="Z128" s="155"/>
      <c r="AA128" s="218"/>
      <c r="AB128" s="218"/>
      <c r="AC128" s="148"/>
      <c r="AD128" s="148"/>
      <c r="AE128" s="148"/>
      <c r="AF128" s="148"/>
      <c r="AG128" s="148" t="s">
        <v>435</v>
      </c>
      <c r="AH128" s="148">
        <v>5</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ht="33.75" outlineLevel="1" x14ac:dyDescent="0.2">
      <c r="A129" s="172">
        <v>39</v>
      </c>
      <c r="B129" s="173" t="s">
        <v>560</v>
      </c>
      <c r="C129" s="181" t="s">
        <v>561</v>
      </c>
      <c r="D129" s="174" t="s">
        <v>515</v>
      </c>
      <c r="E129" s="175">
        <v>6</v>
      </c>
      <c r="F129" s="176"/>
      <c r="G129" s="177">
        <f>ROUND(E129*F129,2)</f>
        <v>0</v>
      </c>
      <c r="H129" s="176"/>
      <c r="I129" s="177">
        <f>ROUND(E129*H129,2)</f>
        <v>0</v>
      </c>
      <c r="J129" s="176"/>
      <c r="K129" s="177">
        <f>ROUND(E129*J129,2)</f>
        <v>0</v>
      </c>
      <c r="L129" s="177">
        <v>21</v>
      </c>
      <c r="M129" s="177">
        <f>G129*(1+L129/100)</f>
        <v>0</v>
      </c>
      <c r="N129" s="175">
        <v>0</v>
      </c>
      <c r="O129" s="175">
        <f>ROUND(E129*N129,2)</f>
        <v>0</v>
      </c>
      <c r="P129" s="175">
        <v>0</v>
      </c>
      <c r="Q129" s="175">
        <f>ROUND(E129*P129,2)</f>
        <v>0</v>
      </c>
      <c r="R129" s="177" t="s">
        <v>428</v>
      </c>
      <c r="S129" s="177" t="s">
        <v>378</v>
      </c>
      <c r="T129" s="178" t="s">
        <v>378</v>
      </c>
      <c r="U129" s="159">
        <v>0</v>
      </c>
      <c r="V129" s="159">
        <f>ROUND(E129*U129,2)</f>
        <v>0</v>
      </c>
      <c r="W129" s="159"/>
      <c r="X129" s="159" t="s">
        <v>429</v>
      </c>
      <c r="Y129" s="159" t="s">
        <v>453</v>
      </c>
      <c r="Z129" s="214">
        <v>0.32</v>
      </c>
      <c r="AA129" s="215">
        <f t="shared" si="4"/>
        <v>0</v>
      </c>
      <c r="AB129" s="215">
        <f t="shared" si="5"/>
        <v>0</v>
      </c>
      <c r="AC129" s="148"/>
      <c r="AD129" s="148"/>
      <c r="AE129" s="148"/>
      <c r="AF129" s="148"/>
      <c r="AG129" s="148" t="s">
        <v>431</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2" x14ac:dyDescent="0.2">
      <c r="A130" s="155"/>
      <c r="B130" s="156"/>
      <c r="C130" s="306" t="s">
        <v>539</v>
      </c>
      <c r="D130" s="307"/>
      <c r="E130" s="307"/>
      <c r="F130" s="307"/>
      <c r="G130" s="307"/>
      <c r="H130" s="159"/>
      <c r="I130" s="159"/>
      <c r="J130" s="159"/>
      <c r="K130" s="159"/>
      <c r="L130" s="159"/>
      <c r="M130" s="159"/>
      <c r="N130" s="158"/>
      <c r="O130" s="158"/>
      <c r="P130" s="158"/>
      <c r="Q130" s="158"/>
      <c r="R130" s="159"/>
      <c r="S130" s="159"/>
      <c r="T130" s="159"/>
      <c r="U130" s="159"/>
      <c r="V130" s="159"/>
      <c r="W130" s="159"/>
      <c r="X130" s="159"/>
      <c r="Y130" s="159"/>
      <c r="Z130" s="155"/>
      <c r="AA130" s="218"/>
      <c r="AB130" s="218"/>
      <c r="AC130" s="148"/>
      <c r="AD130" s="148"/>
      <c r="AE130" s="148"/>
      <c r="AF130" s="148"/>
      <c r="AG130" s="148" t="s">
        <v>433</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2" x14ac:dyDescent="0.2">
      <c r="A131" s="155"/>
      <c r="B131" s="156"/>
      <c r="C131" s="194" t="s">
        <v>536</v>
      </c>
      <c r="D131" s="185"/>
      <c r="E131" s="186">
        <v>6</v>
      </c>
      <c r="F131" s="159"/>
      <c r="G131" s="159"/>
      <c r="H131" s="159"/>
      <c r="I131" s="159"/>
      <c r="J131" s="159"/>
      <c r="K131" s="159"/>
      <c r="L131" s="159"/>
      <c r="M131" s="159"/>
      <c r="N131" s="158"/>
      <c r="O131" s="158"/>
      <c r="P131" s="158"/>
      <c r="Q131" s="158"/>
      <c r="R131" s="159"/>
      <c r="S131" s="159"/>
      <c r="T131" s="159"/>
      <c r="U131" s="159"/>
      <c r="V131" s="159"/>
      <c r="W131" s="159"/>
      <c r="X131" s="159"/>
      <c r="Y131" s="159"/>
      <c r="Z131" s="155"/>
      <c r="AA131" s="218"/>
      <c r="AB131" s="218"/>
      <c r="AC131" s="148"/>
      <c r="AD131" s="148"/>
      <c r="AE131" s="148"/>
      <c r="AF131" s="148"/>
      <c r="AG131" s="148" t="s">
        <v>435</v>
      </c>
      <c r="AH131" s="148">
        <v>5</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ht="33.75" outlineLevel="1" x14ac:dyDescent="0.2">
      <c r="A132" s="172">
        <v>40</v>
      </c>
      <c r="B132" s="173" t="s">
        <v>562</v>
      </c>
      <c r="C132" s="181" t="s">
        <v>563</v>
      </c>
      <c r="D132" s="174" t="s">
        <v>515</v>
      </c>
      <c r="E132" s="175">
        <v>40</v>
      </c>
      <c r="F132" s="176"/>
      <c r="G132" s="177">
        <f>ROUND(E132*F132,2)</f>
        <v>0</v>
      </c>
      <c r="H132" s="176"/>
      <c r="I132" s="177">
        <f>ROUND(E132*H132,2)</f>
        <v>0</v>
      </c>
      <c r="J132" s="176"/>
      <c r="K132" s="177">
        <f>ROUND(E132*J132,2)</f>
        <v>0</v>
      </c>
      <c r="L132" s="177">
        <v>21</v>
      </c>
      <c r="M132" s="177">
        <f>G132*(1+L132/100)</f>
        <v>0</v>
      </c>
      <c r="N132" s="175">
        <v>0</v>
      </c>
      <c r="O132" s="175">
        <f>ROUND(E132*N132,2)</f>
        <v>0</v>
      </c>
      <c r="P132" s="175">
        <v>0</v>
      </c>
      <c r="Q132" s="175">
        <f>ROUND(E132*P132,2)</f>
        <v>0</v>
      </c>
      <c r="R132" s="177" t="s">
        <v>428</v>
      </c>
      <c r="S132" s="177" t="s">
        <v>378</v>
      </c>
      <c r="T132" s="178" t="s">
        <v>378</v>
      </c>
      <c r="U132" s="159">
        <v>0</v>
      </c>
      <c r="V132" s="159">
        <f>ROUND(E132*U132,2)</f>
        <v>0</v>
      </c>
      <c r="W132" s="159"/>
      <c r="X132" s="159" t="s">
        <v>429</v>
      </c>
      <c r="Y132" s="159" t="s">
        <v>453</v>
      </c>
      <c r="Z132" s="214">
        <v>0.32</v>
      </c>
      <c r="AA132" s="215">
        <f t="shared" si="4"/>
        <v>0</v>
      </c>
      <c r="AB132" s="215">
        <f t="shared" si="5"/>
        <v>0</v>
      </c>
      <c r="AC132" s="148"/>
      <c r="AD132" s="148"/>
      <c r="AE132" s="148"/>
      <c r="AF132" s="148"/>
      <c r="AG132" s="148" t="s">
        <v>431</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
      <c r="A133" s="155"/>
      <c r="B133" s="156"/>
      <c r="C133" s="306" t="s">
        <v>539</v>
      </c>
      <c r="D133" s="307"/>
      <c r="E133" s="307"/>
      <c r="F133" s="307"/>
      <c r="G133" s="307"/>
      <c r="H133" s="159"/>
      <c r="I133" s="159"/>
      <c r="J133" s="159"/>
      <c r="K133" s="159"/>
      <c r="L133" s="159"/>
      <c r="M133" s="159"/>
      <c r="N133" s="158"/>
      <c r="O133" s="158"/>
      <c r="P133" s="158"/>
      <c r="Q133" s="158"/>
      <c r="R133" s="159"/>
      <c r="S133" s="159"/>
      <c r="T133" s="159"/>
      <c r="U133" s="159"/>
      <c r="V133" s="159"/>
      <c r="W133" s="159"/>
      <c r="X133" s="159"/>
      <c r="Y133" s="159"/>
      <c r="Z133" s="155"/>
      <c r="AA133" s="218"/>
      <c r="AB133" s="218"/>
      <c r="AC133" s="148"/>
      <c r="AD133" s="148"/>
      <c r="AE133" s="148"/>
      <c r="AF133" s="148"/>
      <c r="AG133" s="148" t="s">
        <v>433</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2" x14ac:dyDescent="0.2">
      <c r="A134" s="155"/>
      <c r="B134" s="156"/>
      <c r="C134" s="194" t="s">
        <v>530</v>
      </c>
      <c r="D134" s="185"/>
      <c r="E134" s="186">
        <v>40</v>
      </c>
      <c r="F134" s="159"/>
      <c r="G134" s="159"/>
      <c r="H134" s="159"/>
      <c r="I134" s="159"/>
      <c r="J134" s="159"/>
      <c r="K134" s="159"/>
      <c r="L134" s="159"/>
      <c r="M134" s="159"/>
      <c r="N134" s="158"/>
      <c r="O134" s="158"/>
      <c r="P134" s="158"/>
      <c r="Q134" s="158"/>
      <c r="R134" s="159"/>
      <c r="S134" s="159"/>
      <c r="T134" s="159"/>
      <c r="U134" s="159"/>
      <c r="V134" s="159"/>
      <c r="W134" s="159"/>
      <c r="X134" s="159"/>
      <c r="Y134" s="159"/>
      <c r="Z134" s="155"/>
      <c r="AA134" s="218"/>
      <c r="AB134" s="218"/>
      <c r="AC134" s="148"/>
      <c r="AD134" s="148"/>
      <c r="AE134" s="148"/>
      <c r="AF134" s="148"/>
      <c r="AG134" s="148" t="s">
        <v>435</v>
      </c>
      <c r="AH134" s="148">
        <v>5</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ht="33.75" outlineLevel="1" x14ac:dyDescent="0.2">
      <c r="A135" s="172">
        <v>41</v>
      </c>
      <c r="B135" s="173" t="s">
        <v>564</v>
      </c>
      <c r="C135" s="181" t="s">
        <v>565</v>
      </c>
      <c r="D135" s="174" t="s">
        <v>515</v>
      </c>
      <c r="E135" s="175">
        <v>14</v>
      </c>
      <c r="F135" s="176"/>
      <c r="G135" s="177">
        <f>ROUND(E135*F135,2)</f>
        <v>0</v>
      </c>
      <c r="H135" s="176"/>
      <c r="I135" s="177">
        <f>ROUND(E135*H135,2)</f>
        <v>0</v>
      </c>
      <c r="J135" s="176"/>
      <c r="K135" s="177">
        <f>ROUND(E135*J135,2)</f>
        <v>0</v>
      </c>
      <c r="L135" s="177">
        <v>21</v>
      </c>
      <c r="M135" s="177">
        <f>G135*(1+L135/100)</f>
        <v>0</v>
      </c>
      <c r="N135" s="175">
        <v>0</v>
      </c>
      <c r="O135" s="175">
        <f>ROUND(E135*N135,2)</f>
        <v>0</v>
      </c>
      <c r="P135" s="175">
        <v>0</v>
      </c>
      <c r="Q135" s="175">
        <f>ROUND(E135*P135,2)</f>
        <v>0</v>
      </c>
      <c r="R135" s="177" t="s">
        <v>428</v>
      </c>
      <c r="S135" s="177" t="s">
        <v>378</v>
      </c>
      <c r="T135" s="178" t="s">
        <v>378</v>
      </c>
      <c r="U135" s="159">
        <v>0</v>
      </c>
      <c r="V135" s="159">
        <f>ROUND(E135*U135,2)</f>
        <v>0</v>
      </c>
      <c r="W135" s="159"/>
      <c r="X135" s="159" t="s">
        <v>429</v>
      </c>
      <c r="Y135" s="159" t="s">
        <v>453</v>
      </c>
      <c r="Z135" s="214">
        <v>0.32</v>
      </c>
      <c r="AA135" s="215">
        <f t="shared" si="4"/>
        <v>0</v>
      </c>
      <c r="AB135" s="215">
        <f t="shared" si="5"/>
        <v>0</v>
      </c>
      <c r="AC135" s="148"/>
      <c r="AD135" s="148"/>
      <c r="AE135" s="148"/>
      <c r="AF135" s="148"/>
      <c r="AG135" s="148" t="s">
        <v>431</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2" x14ac:dyDescent="0.2">
      <c r="A136" s="155"/>
      <c r="B136" s="156"/>
      <c r="C136" s="306" t="s">
        <v>539</v>
      </c>
      <c r="D136" s="307"/>
      <c r="E136" s="307"/>
      <c r="F136" s="307"/>
      <c r="G136" s="307"/>
      <c r="H136" s="159"/>
      <c r="I136" s="159"/>
      <c r="J136" s="159"/>
      <c r="K136" s="159"/>
      <c r="L136" s="159"/>
      <c r="M136" s="159"/>
      <c r="N136" s="158"/>
      <c r="O136" s="158"/>
      <c r="P136" s="158"/>
      <c r="Q136" s="158"/>
      <c r="R136" s="159"/>
      <c r="S136" s="159"/>
      <c r="T136" s="159"/>
      <c r="U136" s="159"/>
      <c r="V136" s="159"/>
      <c r="W136" s="159"/>
      <c r="X136" s="159"/>
      <c r="Y136" s="159"/>
      <c r="Z136" s="155"/>
      <c r="AA136" s="218"/>
      <c r="AB136" s="218"/>
      <c r="AC136" s="148"/>
      <c r="AD136" s="148"/>
      <c r="AE136" s="148"/>
      <c r="AF136" s="148"/>
      <c r="AG136" s="148" t="s">
        <v>433</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2" x14ac:dyDescent="0.2">
      <c r="A137" s="155"/>
      <c r="B137" s="156"/>
      <c r="C137" s="194" t="s">
        <v>533</v>
      </c>
      <c r="D137" s="185"/>
      <c r="E137" s="186">
        <v>14</v>
      </c>
      <c r="F137" s="159"/>
      <c r="G137" s="159"/>
      <c r="H137" s="159"/>
      <c r="I137" s="159"/>
      <c r="J137" s="159"/>
      <c r="K137" s="159"/>
      <c r="L137" s="159"/>
      <c r="M137" s="159"/>
      <c r="N137" s="158"/>
      <c r="O137" s="158"/>
      <c r="P137" s="158"/>
      <c r="Q137" s="158"/>
      <c r="R137" s="159"/>
      <c r="S137" s="159"/>
      <c r="T137" s="159"/>
      <c r="U137" s="159"/>
      <c r="V137" s="159"/>
      <c r="W137" s="159"/>
      <c r="X137" s="159"/>
      <c r="Y137" s="159"/>
      <c r="Z137" s="155"/>
      <c r="AA137" s="218"/>
      <c r="AB137" s="218"/>
      <c r="AC137" s="148"/>
      <c r="AD137" s="148"/>
      <c r="AE137" s="148"/>
      <c r="AF137" s="148"/>
      <c r="AG137" s="148" t="s">
        <v>435</v>
      </c>
      <c r="AH137" s="148">
        <v>5</v>
      </c>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ht="33.75" outlineLevel="1" x14ac:dyDescent="0.2">
      <c r="A138" s="172">
        <v>42</v>
      </c>
      <c r="B138" s="173" t="s">
        <v>566</v>
      </c>
      <c r="C138" s="181" t="s">
        <v>567</v>
      </c>
      <c r="D138" s="174" t="s">
        <v>515</v>
      </c>
      <c r="E138" s="175">
        <v>6</v>
      </c>
      <c r="F138" s="176"/>
      <c r="G138" s="177">
        <f>ROUND(E138*F138,2)</f>
        <v>0</v>
      </c>
      <c r="H138" s="176"/>
      <c r="I138" s="177">
        <f>ROUND(E138*H138,2)</f>
        <v>0</v>
      </c>
      <c r="J138" s="176"/>
      <c r="K138" s="177">
        <f>ROUND(E138*J138,2)</f>
        <v>0</v>
      </c>
      <c r="L138" s="177">
        <v>21</v>
      </c>
      <c r="M138" s="177">
        <f>G138*(1+L138/100)</f>
        <v>0</v>
      </c>
      <c r="N138" s="175">
        <v>0</v>
      </c>
      <c r="O138" s="175">
        <f>ROUND(E138*N138,2)</f>
        <v>0</v>
      </c>
      <c r="P138" s="175">
        <v>0</v>
      </c>
      <c r="Q138" s="175">
        <f>ROUND(E138*P138,2)</f>
        <v>0</v>
      </c>
      <c r="R138" s="177" t="s">
        <v>428</v>
      </c>
      <c r="S138" s="177" t="s">
        <v>378</v>
      </c>
      <c r="T138" s="178" t="s">
        <v>378</v>
      </c>
      <c r="U138" s="159">
        <v>0</v>
      </c>
      <c r="V138" s="159">
        <f>ROUND(E138*U138,2)</f>
        <v>0</v>
      </c>
      <c r="W138" s="159"/>
      <c r="X138" s="159" t="s">
        <v>429</v>
      </c>
      <c r="Y138" s="159" t="s">
        <v>453</v>
      </c>
      <c r="Z138" s="214">
        <v>0.32</v>
      </c>
      <c r="AA138" s="215">
        <f t="shared" si="4"/>
        <v>0</v>
      </c>
      <c r="AB138" s="215">
        <f t="shared" si="5"/>
        <v>0</v>
      </c>
      <c r="AC138" s="148"/>
      <c r="AD138" s="148"/>
      <c r="AE138" s="148"/>
      <c r="AF138" s="148"/>
      <c r="AG138" s="148" t="s">
        <v>431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2" x14ac:dyDescent="0.2">
      <c r="A139" s="155"/>
      <c r="B139" s="156"/>
      <c r="C139" s="306" t="s">
        <v>539</v>
      </c>
      <c r="D139" s="307"/>
      <c r="E139" s="307"/>
      <c r="F139" s="307"/>
      <c r="G139" s="307"/>
      <c r="H139" s="159"/>
      <c r="I139" s="159"/>
      <c r="J139" s="159"/>
      <c r="K139" s="159"/>
      <c r="L139" s="159"/>
      <c r="M139" s="159"/>
      <c r="N139" s="158"/>
      <c r="O139" s="158"/>
      <c r="P139" s="158"/>
      <c r="Q139" s="158"/>
      <c r="R139" s="159"/>
      <c r="S139" s="159"/>
      <c r="T139" s="159"/>
      <c r="U139" s="159"/>
      <c r="V139" s="159"/>
      <c r="W139" s="159"/>
      <c r="X139" s="159"/>
      <c r="Y139" s="159"/>
      <c r="Z139" s="155"/>
      <c r="AA139" s="218"/>
      <c r="AB139" s="218"/>
      <c r="AC139" s="148"/>
      <c r="AD139" s="148"/>
      <c r="AE139" s="148"/>
      <c r="AF139" s="148"/>
      <c r="AG139" s="148" t="s">
        <v>433</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
      <c r="A140" s="155"/>
      <c r="B140" s="156"/>
      <c r="C140" s="194" t="s">
        <v>536</v>
      </c>
      <c r="D140" s="185"/>
      <c r="E140" s="186">
        <v>6</v>
      </c>
      <c r="F140" s="159"/>
      <c r="G140" s="159"/>
      <c r="H140" s="159"/>
      <c r="I140" s="159"/>
      <c r="J140" s="159"/>
      <c r="K140" s="159"/>
      <c r="L140" s="159"/>
      <c r="M140" s="159"/>
      <c r="N140" s="158"/>
      <c r="O140" s="158"/>
      <c r="P140" s="158"/>
      <c r="Q140" s="158"/>
      <c r="R140" s="159"/>
      <c r="S140" s="159"/>
      <c r="T140" s="159"/>
      <c r="U140" s="159"/>
      <c r="V140" s="159"/>
      <c r="W140" s="159"/>
      <c r="X140" s="159"/>
      <c r="Y140" s="159"/>
      <c r="Z140" s="155"/>
      <c r="AA140" s="218"/>
      <c r="AB140" s="218"/>
      <c r="AC140" s="148"/>
      <c r="AD140" s="148"/>
      <c r="AE140" s="148"/>
      <c r="AF140" s="148"/>
      <c r="AG140" s="148" t="s">
        <v>435</v>
      </c>
      <c r="AH140" s="148">
        <v>5</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ht="22.5" outlineLevel="1" x14ac:dyDescent="0.2">
      <c r="A141" s="172">
        <v>43</v>
      </c>
      <c r="B141" s="173" t="s">
        <v>568</v>
      </c>
      <c r="C141" s="181" t="s">
        <v>569</v>
      </c>
      <c r="D141" s="174" t="s">
        <v>515</v>
      </c>
      <c r="E141" s="175">
        <v>40</v>
      </c>
      <c r="F141" s="176"/>
      <c r="G141" s="177">
        <f>ROUND(E141*F141,2)</f>
        <v>0</v>
      </c>
      <c r="H141" s="176"/>
      <c r="I141" s="177">
        <f>ROUND(E141*H141,2)</f>
        <v>0</v>
      </c>
      <c r="J141" s="176"/>
      <c r="K141" s="177">
        <f>ROUND(E141*J141,2)</f>
        <v>0</v>
      </c>
      <c r="L141" s="177">
        <v>21</v>
      </c>
      <c r="M141" s="177">
        <f>G141*(1+L141/100)</f>
        <v>0</v>
      </c>
      <c r="N141" s="175">
        <v>0</v>
      </c>
      <c r="O141" s="175">
        <f>ROUND(E141*N141,2)</f>
        <v>0</v>
      </c>
      <c r="P141" s="175">
        <v>0</v>
      </c>
      <c r="Q141" s="175">
        <f>ROUND(E141*P141,2)</f>
        <v>0</v>
      </c>
      <c r="R141" s="177" t="s">
        <v>428</v>
      </c>
      <c r="S141" s="177" t="s">
        <v>378</v>
      </c>
      <c r="T141" s="178" t="s">
        <v>378</v>
      </c>
      <c r="U141" s="159">
        <v>0</v>
      </c>
      <c r="V141" s="159">
        <f>ROUND(E141*U141,2)</f>
        <v>0</v>
      </c>
      <c r="W141" s="159"/>
      <c r="X141" s="159" t="s">
        <v>429</v>
      </c>
      <c r="Y141" s="159" t="s">
        <v>453</v>
      </c>
      <c r="Z141" s="214">
        <v>0.32</v>
      </c>
      <c r="AA141" s="215">
        <f t="shared" si="4"/>
        <v>0</v>
      </c>
      <c r="AB141" s="215">
        <f t="shared" si="5"/>
        <v>0</v>
      </c>
      <c r="AC141" s="148"/>
      <c r="AD141" s="148"/>
      <c r="AE141" s="148"/>
      <c r="AF141" s="148"/>
      <c r="AG141" s="148" t="s">
        <v>431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
      <c r="A142" s="155"/>
      <c r="B142" s="156"/>
      <c r="C142" s="306" t="s">
        <v>539</v>
      </c>
      <c r="D142" s="307"/>
      <c r="E142" s="307"/>
      <c r="F142" s="307"/>
      <c r="G142" s="307"/>
      <c r="H142" s="159"/>
      <c r="I142" s="159"/>
      <c r="J142" s="159"/>
      <c r="K142" s="159"/>
      <c r="L142" s="159"/>
      <c r="M142" s="159"/>
      <c r="N142" s="158"/>
      <c r="O142" s="158"/>
      <c r="P142" s="158"/>
      <c r="Q142" s="158"/>
      <c r="R142" s="159"/>
      <c r="S142" s="159"/>
      <c r="T142" s="159"/>
      <c r="U142" s="159"/>
      <c r="V142" s="159"/>
      <c r="W142" s="159"/>
      <c r="X142" s="159"/>
      <c r="Y142" s="159"/>
      <c r="Z142" s="155"/>
      <c r="AA142" s="218"/>
      <c r="AB142" s="218"/>
      <c r="AC142" s="148"/>
      <c r="AD142" s="148"/>
      <c r="AE142" s="148"/>
      <c r="AF142" s="148"/>
      <c r="AG142" s="148" t="s">
        <v>433</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2" x14ac:dyDescent="0.2">
      <c r="A143" s="155"/>
      <c r="B143" s="156"/>
      <c r="C143" s="194" t="s">
        <v>530</v>
      </c>
      <c r="D143" s="185"/>
      <c r="E143" s="186">
        <v>40</v>
      </c>
      <c r="F143" s="159"/>
      <c r="G143" s="159"/>
      <c r="H143" s="159"/>
      <c r="I143" s="159"/>
      <c r="J143" s="159"/>
      <c r="K143" s="159"/>
      <c r="L143" s="159"/>
      <c r="M143" s="159"/>
      <c r="N143" s="158"/>
      <c r="O143" s="158"/>
      <c r="P143" s="158"/>
      <c r="Q143" s="158"/>
      <c r="R143" s="159"/>
      <c r="S143" s="159"/>
      <c r="T143" s="159"/>
      <c r="U143" s="159"/>
      <c r="V143" s="159"/>
      <c r="W143" s="159"/>
      <c r="X143" s="159"/>
      <c r="Y143" s="159"/>
      <c r="Z143" s="155"/>
      <c r="AA143" s="218"/>
      <c r="AB143" s="218"/>
      <c r="AC143" s="148"/>
      <c r="AD143" s="148"/>
      <c r="AE143" s="148"/>
      <c r="AF143" s="148"/>
      <c r="AG143" s="148" t="s">
        <v>435</v>
      </c>
      <c r="AH143" s="148">
        <v>5</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ht="22.5" outlineLevel="1" x14ac:dyDescent="0.2">
      <c r="A144" s="172">
        <v>44</v>
      </c>
      <c r="B144" s="173" t="s">
        <v>570</v>
      </c>
      <c r="C144" s="181" t="s">
        <v>571</v>
      </c>
      <c r="D144" s="174" t="s">
        <v>515</v>
      </c>
      <c r="E144" s="175">
        <v>14</v>
      </c>
      <c r="F144" s="176"/>
      <c r="G144" s="177">
        <f>ROUND(E144*F144,2)</f>
        <v>0</v>
      </c>
      <c r="H144" s="176"/>
      <c r="I144" s="177">
        <f>ROUND(E144*H144,2)</f>
        <v>0</v>
      </c>
      <c r="J144" s="176"/>
      <c r="K144" s="177">
        <f>ROUND(E144*J144,2)</f>
        <v>0</v>
      </c>
      <c r="L144" s="177">
        <v>21</v>
      </c>
      <c r="M144" s="177">
        <f>G144*(1+L144/100)</f>
        <v>0</v>
      </c>
      <c r="N144" s="175">
        <v>0</v>
      </c>
      <c r="O144" s="175">
        <f>ROUND(E144*N144,2)</f>
        <v>0</v>
      </c>
      <c r="P144" s="175">
        <v>0</v>
      </c>
      <c r="Q144" s="175">
        <f>ROUND(E144*P144,2)</f>
        <v>0</v>
      </c>
      <c r="R144" s="177" t="s">
        <v>428</v>
      </c>
      <c r="S144" s="177" t="s">
        <v>378</v>
      </c>
      <c r="T144" s="178" t="s">
        <v>378</v>
      </c>
      <c r="U144" s="159">
        <v>0</v>
      </c>
      <c r="V144" s="159">
        <f>ROUND(E144*U144,2)</f>
        <v>0</v>
      </c>
      <c r="W144" s="159"/>
      <c r="X144" s="159" t="s">
        <v>429</v>
      </c>
      <c r="Y144" s="159" t="s">
        <v>453</v>
      </c>
      <c r="Z144" s="214">
        <v>0.32</v>
      </c>
      <c r="AA144" s="215">
        <f t="shared" ref="AA144:AA180" si="6">G144*Z144</f>
        <v>0</v>
      </c>
      <c r="AB144" s="215">
        <f t="shared" ref="AB144:AB180" si="7">G144-AA144</f>
        <v>0</v>
      </c>
      <c r="AC144" s="148"/>
      <c r="AD144" s="148"/>
      <c r="AE144" s="148"/>
      <c r="AF144" s="148"/>
      <c r="AG144" s="148" t="s">
        <v>431</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
      <c r="A145" s="155"/>
      <c r="B145" s="156"/>
      <c r="C145" s="306" t="s">
        <v>539</v>
      </c>
      <c r="D145" s="307"/>
      <c r="E145" s="307"/>
      <c r="F145" s="307"/>
      <c r="G145" s="307"/>
      <c r="H145" s="159"/>
      <c r="I145" s="159"/>
      <c r="J145" s="159"/>
      <c r="K145" s="159"/>
      <c r="L145" s="159"/>
      <c r="M145" s="159"/>
      <c r="N145" s="158"/>
      <c r="O145" s="158"/>
      <c r="P145" s="158"/>
      <c r="Q145" s="158"/>
      <c r="R145" s="159"/>
      <c r="S145" s="159"/>
      <c r="T145" s="159"/>
      <c r="U145" s="159"/>
      <c r="V145" s="159"/>
      <c r="W145" s="159"/>
      <c r="X145" s="159"/>
      <c r="Y145" s="159"/>
      <c r="Z145" s="155"/>
      <c r="AA145" s="218"/>
      <c r="AB145" s="218"/>
      <c r="AC145" s="148"/>
      <c r="AD145" s="148"/>
      <c r="AE145" s="148"/>
      <c r="AF145" s="148"/>
      <c r="AG145" s="148" t="s">
        <v>433</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2" x14ac:dyDescent="0.2">
      <c r="A146" s="155"/>
      <c r="B146" s="156"/>
      <c r="C146" s="194" t="s">
        <v>533</v>
      </c>
      <c r="D146" s="185"/>
      <c r="E146" s="186">
        <v>14</v>
      </c>
      <c r="F146" s="159"/>
      <c r="G146" s="159"/>
      <c r="H146" s="159"/>
      <c r="I146" s="159"/>
      <c r="J146" s="159"/>
      <c r="K146" s="159"/>
      <c r="L146" s="159"/>
      <c r="M146" s="159"/>
      <c r="N146" s="158"/>
      <c r="O146" s="158"/>
      <c r="P146" s="158"/>
      <c r="Q146" s="158"/>
      <c r="R146" s="159"/>
      <c r="S146" s="159"/>
      <c r="T146" s="159"/>
      <c r="U146" s="159"/>
      <c r="V146" s="159"/>
      <c r="W146" s="159"/>
      <c r="X146" s="159"/>
      <c r="Y146" s="159"/>
      <c r="Z146" s="155"/>
      <c r="AA146" s="218"/>
      <c r="AB146" s="218"/>
      <c r="AC146" s="148"/>
      <c r="AD146" s="148"/>
      <c r="AE146" s="148"/>
      <c r="AF146" s="148"/>
      <c r="AG146" s="148" t="s">
        <v>435</v>
      </c>
      <c r="AH146" s="148">
        <v>5</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ht="22.5" outlineLevel="1" x14ac:dyDescent="0.2">
      <c r="A147" s="172">
        <v>45</v>
      </c>
      <c r="B147" s="173" t="s">
        <v>572</v>
      </c>
      <c r="C147" s="181" t="s">
        <v>573</v>
      </c>
      <c r="D147" s="174" t="s">
        <v>515</v>
      </c>
      <c r="E147" s="175">
        <v>6</v>
      </c>
      <c r="F147" s="176"/>
      <c r="G147" s="177">
        <f>ROUND(E147*F147,2)</f>
        <v>0</v>
      </c>
      <c r="H147" s="176"/>
      <c r="I147" s="177">
        <f>ROUND(E147*H147,2)</f>
        <v>0</v>
      </c>
      <c r="J147" s="176"/>
      <c r="K147" s="177">
        <f>ROUND(E147*J147,2)</f>
        <v>0</v>
      </c>
      <c r="L147" s="177">
        <v>21</v>
      </c>
      <c r="M147" s="177">
        <f>G147*(1+L147/100)</f>
        <v>0</v>
      </c>
      <c r="N147" s="175">
        <v>0</v>
      </c>
      <c r="O147" s="175">
        <f>ROUND(E147*N147,2)</f>
        <v>0</v>
      </c>
      <c r="P147" s="175">
        <v>0</v>
      </c>
      <c r="Q147" s="175">
        <f>ROUND(E147*P147,2)</f>
        <v>0</v>
      </c>
      <c r="R147" s="177" t="s">
        <v>428</v>
      </c>
      <c r="S147" s="177" t="s">
        <v>378</v>
      </c>
      <c r="T147" s="178" t="s">
        <v>378</v>
      </c>
      <c r="U147" s="159">
        <v>0</v>
      </c>
      <c r="V147" s="159">
        <f>ROUND(E147*U147,2)</f>
        <v>0</v>
      </c>
      <c r="W147" s="159"/>
      <c r="X147" s="159" t="s">
        <v>429</v>
      </c>
      <c r="Y147" s="159" t="s">
        <v>453</v>
      </c>
      <c r="Z147" s="214">
        <v>0.32</v>
      </c>
      <c r="AA147" s="215">
        <f t="shared" si="6"/>
        <v>0</v>
      </c>
      <c r="AB147" s="215">
        <f t="shared" si="7"/>
        <v>0</v>
      </c>
      <c r="AC147" s="148"/>
      <c r="AD147" s="148"/>
      <c r="AE147" s="148"/>
      <c r="AF147" s="148"/>
      <c r="AG147" s="148" t="s">
        <v>431</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2" x14ac:dyDescent="0.2">
      <c r="A148" s="155"/>
      <c r="B148" s="156"/>
      <c r="C148" s="306" t="s">
        <v>539</v>
      </c>
      <c r="D148" s="307"/>
      <c r="E148" s="307"/>
      <c r="F148" s="307"/>
      <c r="G148" s="307"/>
      <c r="H148" s="159"/>
      <c r="I148" s="159"/>
      <c r="J148" s="159"/>
      <c r="K148" s="159"/>
      <c r="L148" s="159"/>
      <c r="M148" s="159"/>
      <c r="N148" s="158"/>
      <c r="O148" s="158"/>
      <c r="P148" s="158"/>
      <c r="Q148" s="158"/>
      <c r="R148" s="159"/>
      <c r="S148" s="159"/>
      <c r="T148" s="159"/>
      <c r="U148" s="159"/>
      <c r="V148" s="159"/>
      <c r="W148" s="159"/>
      <c r="X148" s="159"/>
      <c r="Y148" s="159"/>
      <c r="Z148" s="155"/>
      <c r="AA148" s="218"/>
      <c r="AB148" s="218"/>
      <c r="AC148" s="148"/>
      <c r="AD148" s="148"/>
      <c r="AE148" s="148"/>
      <c r="AF148" s="148"/>
      <c r="AG148" s="148" t="s">
        <v>433</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2" x14ac:dyDescent="0.2">
      <c r="A149" s="155"/>
      <c r="B149" s="156"/>
      <c r="C149" s="194" t="s">
        <v>536</v>
      </c>
      <c r="D149" s="185"/>
      <c r="E149" s="186">
        <v>6</v>
      </c>
      <c r="F149" s="159"/>
      <c r="G149" s="159"/>
      <c r="H149" s="159"/>
      <c r="I149" s="159"/>
      <c r="J149" s="159"/>
      <c r="K149" s="159"/>
      <c r="L149" s="159"/>
      <c r="M149" s="159"/>
      <c r="N149" s="158"/>
      <c r="O149" s="158"/>
      <c r="P149" s="158"/>
      <c r="Q149" s="158"/>
      <c r="R149" s="159"/>
      <c r="S149" s="159"/>
      <c r="T149" s="159"/>
      <c r="U149" s="159"/>
      <c r="V149" s="159"/>
      <c r="W149" s="159"/>
      <c r="X149" s="159"/>
      <c r="Y149" s="159"/>
      <c r="Z149" s="155"/>
      <c r="AA149" s="218"/>
      <c r="AB149" s="218"/>
      <c r="AC149" s="148"/>
      <c r="AD149" s="148"/>
      <c r="AE149" s="148"/>
      <c r="AF149" s="148"/>
      <c r="AG149" s="148" t="s">
        <v>435</v>
      </c>
      <c r="AH149" s="148">
        <v>5</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
      <c r="A150" s="187">
        <v>46</v>
      </c>
      <c r="B150" s="188" t="s">
        <v>574</v>
      </c>
      <c r="C150" s="195" t="s">
        <v>575</v>
      </c>
      <c r="D150" s="189" t="s">
        <v>488</v>
      </c>
      <c r="E150" s="190">
        <v>30</v>
      </c>
      <c r="F150" s="191"/>
      <c r="G150" s="192">
        <f>ROUND(E150*F150,2)</f>
        <v>0</v>
      </c>
      <c r="H150" s="191"/>
      <c r="I150" s="192">
        <f>ROUND(E150*H150,2)</f>
        <v>0</v>
      </c>
      <c r="J150" s="191"/>
      <c r="K150" s="192">
        <f>ROUND(E150*J150,2)</f>
        <v>0</v>
      </c>
      <c r="L150" s="192">
        <v>21</v>
      </c>
      <c r="M150" s="192">
        <f>G150*(1+L150/100)</f>
        <v>0</v>
      </c>
      <c r="N150" s="190">
        <v>0</v>
      </c>
      <c r="O150" s="190">
        <f>ROUND(E150*N150,2)</f>
        <v>0</v>
      </c>
      <c r="P150" s="190">
        <v>0</v>
      </c>
      <c r="Q150" s="190">
        <f>ROUND(E150*P150,2)</f>
        <v>0</v>
      </c>
      <c r="R150" s="192" t="s">
        <v>497</v>
      </c>
      <c r="S150" s="192" t="s">
        <v>378</v>
      </c>
      <c r="T150" s="193" t="s">
        <v>378</v>
      </c>
      <c r="U150" s="159">
        <v>0</v>
      </c>
      <c r="V150" s="159">
        <f>ROUND(E150*U150,2)</f>
        <v>0</v>
      </c>
      <c r="W150" s="159"/>
      <c r="X150" s="159" t="s">
        <v>429</v>
      </c>
      <c r="Y150" s="159" t="s">
        <v>453</v>
      </c>
      <c r="Z150" s="214">
        <v>0.32</v>
      </c>
      <c r="AA150" s="215">
        <f t="shared" si="6"/>
        <v>0</v>
      </c>
      <c r="AB150" s="215">
        <f t="shared" si="7"/>
        <v>0</v>
      </c>
      <c r="AC150" s="148"/>
      <c r="AD150" s="148"/>
      <c r="AE150" s="148"/>
      <c r="AF150" s="148"/>
      <c r="AG150" s="148" t="s">
        <v>431</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x14ac:dyDescent="0.2">
      <c r="A151" s="162" t="s">
        <v>373</v>
      </c>
      <c r="B151" s="163" t="s">
        <v>237</v>
      </c>
      <c r="C151" s="180" t="s">
        <v>238</v>
      </c>
      <c r="D151" s="164"/>
      <c r="E151" s="165"/>
      <c r="F151" s="166"/>
      <c r="G151" s="166">
        <f>SUMIF(AG152:AG154,"&lt;&gt;NOR",G152:G154)</f>
        <v>0</v>
      </c>
      <c r="H151" s="166"/>
      <c r="I151" s="166">
        <f>SUM(I152:I154)</f>
        <v>0</v>
      </c>
      <c r="J151" s="166"/>
      <c r="K151" s="166">
        <f>SUM(K152:K154)</f>
        <v>0</v>
      </c>
      <c r="L151" s="166"/>
      <c r="M151" s="166">
        <f>SUM(M152:M154)</f>
        <v>0</v>
      </c>
      <c r="N151" s="165"/>
      <c r="O151" s="165">
        <f>SUM(O152:O154)</f>
        <v>0</v>
      </c>
      <c r="P151" s="165"/>
      <c r="Q151" s="165">
        <f>SUM(Q152:Q154)</f>
        <v>0</v>
      </c>
      <c r="R151" s="166"/>
      <c r="S151" s="166"/>
      <c r="T151" s="167"/>
      <c r="U151" s="161"/>
      <c r="V151" s="161">
        <f>SUM(V152:V154)</f>
        <v>0</v>
      </c>
      <c r="W151" s="161"/>
      <c r="X151" s="161"/>
      <c r="Y151" s="161"/>
      <c r="Z151" s="208"/>
      <c r="AA151" s="208"/>
      <c r="AB151" s="207"/>
      <c r="AG151" t="s">
        <v>374</v>
      </c>
    </row>
    <row r="152" spans="1:60" outlineLevel="1" x14ac:dyDescent="0.2">
      <c r="A152" s="187">
        <v>47</v>
      </c>
      <c r="B152" s="188" t="s">
        <v>576</v>
      </c>
      <c r="C152" s="195" t="s">
        <v>577</v>
      </c>
      <c r="D152" s="189" t="s">
        <v>578</v>
      </c>
      <c r="E152" s="190">
        <v>553</v>
      </c>
      <c r="F152" s="191"/>
      <c r="G152" s="192">
        <f>ROUND(E152*F152,2)</f>
        <v>0</v>
      </c>
      <c r="H152" s="191"/>
      <c r="I152" s="192">
        <f>ROUND(E152*H152,2)</f>
        <v>0</v>
      </c>
      <c r="J152" s="191"/>
      <c r="K152" s="192">
        <f>ROUND(E152*J152,2)</f>
        <v>0</v>
      </c>
      <c r="L152" s="192">
        <v>21</v>
      </c>
      <c r="M152" s="192">
        <f>G152*(1+L152/100)</f>
        <v>0</v>
      </c>
      <c r="N152" s="190">
        <v>0</v>
      </c>
      <c r="O152" s="190">
        <f>ROUND(E152*N152,2)</f>
        <v>0</v>
      </c>
      <c r="P152" s="190">
        <v>0</v>
      </c>
      <c r="Q152" s="190">
        <f>ROUND(E152*P152,2)</f>
        <v>0</v>
      </c>
      <c r="R152" s="192"/>
      <c r="S152" s="192" t="s">
        <v>378</v>
      </c>
      <c r="T152" s="193" t="s">
        <v>579</v>
      </c>
      <c r="U152" s="159">
        <v>0</v>
      </c>
      <c r="V152" s="159">
        <f>ROUND(E152*U152,2)</f>
        <v>0</v>
      </c>
      <c r="W152" s="159"/>
      <c r="X152" s="159" t="s">
        <v>580</v>
      </c>
      <c r="Y152" s="159" t="s">
        <v>381</v>
      </c>
      <c r="Z152" s="214">
        <v>0.32</v>
      </c>
      <c r="AA152" s="215">
        <f t="shared" si="6"/>
        <v>0</v>
      </c>
      <c r="AB152" s="215">
        <f t="shared" si="7"/>
        <v>0</v>
      </c>
      <c r="AC152" s="148"/>
      <c r="AD152" s="148"/>
      <c r="AE152" s="148"/>
      <c r="AF152" s="148"/>
      <c r="AG152" s="148" t="s">
        <v>581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72">
        <v>48</v>
      </c>
      <c r="B153" s="173" t="s">
        <v>582</v>
      </c>
      <c r="C153" s="181" t="s">
        <v>583</v>
      </c>
      <c r="D153" s="174" t="s">
        <v>578</v>
      </c>
      <c r="E153" s="175">
        <v>553</v>
      </c>
      <c r="F153" s="176"/>
      <c r="G153" s="177">
        <f>ROUND(E153*F153,2)</f>
        <v>0</v>
      </c>
      <c r="H153" s="176"/>
      <c r="I153" s="177">
        <f>ROUND(E153*H153,2)</f>
        <v>0</v>
      </c>
      <c r="J153" s="176"/>
      <c r="K153" s="177">
        <f>ROUND(E153*J153,2)</f>
        <v>0</v>
      </c>
      <c r="L153" s="177">
        <v>21</v>
      </c>
      <c r="M153" s="177">
        <f>G153*(1+L153/100)</f>
        <v>0</v>
      </c>
      <c r="N153" s="175">
        <v>0</v>
      </c>
      <c r="O153" s="175">
        <f>ROUND(E153*N153,2)</f>
        <v>0</v>
      </c>
      <c r="P153" s="175">
        <v>0</v>
      </c>
      <c r="Q153" s="175">
        <f>ROUND(E153*P153,2)</f>
        <v>0</v>
      </c>
      <c r="R153" s="177"/>
      <c r="S153" s="177" t="s">
        <v>378</v>
      </c>
      <c r="T153" s="178" t="s">
        <v>584</v>
      </c>
      <c r="U153" s="159">
        <v>0</v>
      </c>
      <c r="V153" s="159">
        <f>ROUND(E153*U153,2)</f>
        <v>0</v>
      </c>
      <c r="W153" s="159"/>
      <c r="X153" s="159" t="s">
        <v>580</v>
      </c>
      <c r="Y153" s="159" t="s">
        <v>381</v>
      </c>
      <c r="Z153" s="214">
        <v>0.32</v>
      </c>
      <c r="AA153" s="215">
        <f t="shared" si="6"/>
        <v>0</v>
      </c>
      <c r="AB153" s="215">
        <f t="shared" si="7"/>
        <v>0</v>
      </c>
      <c r="AC153" s="148"/>
      <c r="AD153" s="148"/>
      <c r="AE153" s="148"/>
      <c r="AF153" s="148"/>
      <c r="AG153" s="148" t="s">
        <v>581</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
      <c r="A154" s="155"/>
      <c r="B154" s="156"/>
      <c r="C154" s="194" t="s">
        <v>585</v>
      </c>
      <c r="D154" s="185"/>
      <c r="E154" s="186">
        <v>553</v>
      </c>
      <c r="F154" s="159"/>
      <c r="G154" s="159"/>
      <c r="H154" s="159"/>
      <c r="I154" s="159"/>
      <c r="J154" s="159"/>
      <c r="K154" s="159"/>
      <c r="L154" s="159"/>
      <c r="M154" s="159"/>
      <c r="N154" s="158"/>
      <c r="O154" s="158"/>
      <c r="P154" s="158"/>
      <c r="Q154" s="158"/>
      <c r="R154" s="159"/>
      <c r="S154" s="159"/>
      <c r="T154" s="159"/>
      <c r="U154" s="159"/>
      <c r="V154" s="159"/>
      <c r="W154" s="159"/>
      <c r="X154" s="159"/>
      <c r="Y154" s="159"/>
      <c r="Z154" s="155"/>
      <c r="AA154" s="218"/>
      <c r="AB154" s="218"/>
      <c r="AC154" s="148"/>
      <c r="AD154" s="148"/>
      <c r="AE154" s="148"/>
      <c r="AF154" s="148"/>
      <c r="AG154" s="148" t="s">
        <v>435</v>
      </c>
      <c r="AH154" s="148">
        <v>5</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x14ac:dyDescent="0.2">
      <c r="A155" s="162" t="s">
        <v>373</v>
      </c>
      <c r="B155" s="163" t="s">
        <v>259</v>
      </c>
      <c r="C155" s="180" t="s">
        <v>260</v>
      </c>
      <c r="D155" s="164"/>
      <c r="E155" s="165"/>
      <c r="F155" s="166"/>
      <c r="G155" s="166">
        <f>SUMIF(AG156:AG173,"&lt;&gt;NOR",G156:G173)</f>
        <v>0</v>
      </c>
      <c r="H155" s="166"/>
      <c r="I155" s="166">
        <f>SUM(I156:I173)</f>
        <v>0</v>
      </c>
      <c r="J155" s="166"/>
      <c r="K155" s="166">
        <f>SUM(K156:K173)</f>
        <v>0</v>
      </c>
      <c r="L155" s="166"/>
      <c r="M155" s="166">
        <f>SUM(M156:M173)</f>
        <v>0</v>
      </c>
      <c r="N155" s="165"/>
      <c r="O155" s="165">
        <f>SUM(O156:O173)</f>
        <v>876.03</v>
      </c>
      <c r="P155" s="165"/>
      <c r="Q155" s="165">
        <f>SUM(Q156:Q173)</f>
        <v>873.4</v>
      </c>
      <c r="R155" s="166"/>
      <c r="S155" s="166"/>
      <c r="T155" s="167"/>
      <c r="U155" s="161"/>
      <c r="V155" s="161">
        <f>SUM(V156:V173)</f>
        <v>397.8</v>
      </c>
      <c r="W155" s="161"/>
      <c r="X155" s="161"/>
      <c r="Y155" s="161"/>
      <c r="Z155" s="208"/>
      <c r="AA155" s="208"/>
      <c r="AB155" s="207"/>
      <c r="AG155" t="s">
        <v>374</v>
      </c>
    </row>
    <row r="156" spans="1:60" outlineLevel="1" x14ac:dyDescent="0.2">
      <c r="A156" s="172">
        <v>49</v>
      </c>
      <c r="B156" s="173" t="s">
        <v>586</v>
      </c>
      <c r="C156" s="181" t="s">
        <v>587</v>
      </c>
      <c r="D156" s="174" t="s">
        <v>492</v>
      </c>
      <c r="E156" s="175">
        <v>1985</v>
      </c>
      <c r="F156" s="176"/>
      <c r="G156" s="177">
        <f>ROUND(E156*F156,2)</f>
        <v>0</v>
      </c>
      <c r="H156" s="176"/>
      <c r="I156" s="177">
        <f>ROUND(E156*H156,2)</f>
        <v>0</v>
      </c>
      <c r="J156" s="176"/>
      <c r="K156" s="177">
        <f>ROUND(E156*J156,2)</f>
        <v>0</v>
      </c>
      <c r="L156" s="177">
        <v>21</v>
      </c>
      <c r="M156" s="177">
        <f>G156*(1+L156/100)</f>
        <v>0</v>
      </c>
      <c r="N156" s="175">
        <v>3.2000000000000003E-4</v>
      </c>
      <c r="O156" s="175">
        <f>ROUND(E156*N156,2)</f>
        <v>0.64</v>
      </c>
      <c r="P156" s="175">
        <v>0</v>
      </c>
      <c r="Q156" s="175">
        <f>ROUND(E156*P156,2)</f>
        <v>0</v>
      </c>
      <c r="R156" s="177" t="s">
        <v>588</v>
      </c>
      <c r="S156" s="177" t="s">
        <v>394</v>
      </c>
      <c r="T156" s="178" t="s">
        <v>379</v>
      </c>
      <c r="U156" s="159">
        <v>9.4E-2</v>
      </c>
      <c r="V156" s="159">
        <f>ROUND(E156*U156,2)</f>
        <v>186.59</v>
      </c>
      <c r="W156" s="159"/>
      <c r="X156" s="159" t="s">
        <v>429</v>
      </c>
      <c r="Y156" s="159" t="s">
        <v>430</v>
      </c>
      <c r="Z156" s="214">
        <v>0.32</v>
      </c>
      <c r="AA156" s="215">
        <f t="shared" si="6"/>
        <v>0</v>
      </c>
      <c r="AB156" s="215">
        <f t="shared" si="7"/>
        <v>0</v>
      </c>
      <c r="AC156" s="148"/>
      <c r="AD156" s="148"/>
      <c r="AE156" s="148"/>
      <c r="AF156" s="148"/>
      <c r="AG156" s="148" t="s">
        <v>431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2" x14ac:dyDescent="0.2">
      <c r="A157" s="155"/>
      <c r="B157" s="156"/>
      <c r="C157" s="194" t="s">
        <v>589</v>
      </c>
      <c r="D157" s="185"/>
      <c r="E157" s="186">
        <v>1985</v>
      </c>
      <c r="F157" s="159"/>
      <c r="G157" s="159"/>
      <c r="H157" s="159"/>
      <c r="I157" s="159"/>
      <c r="J157" s="159"/>
      <c r="K157" s="159"/>
      <c r="L157" s="159"/>
      <c r="M157" s="159"/>
      <c r="N157" s="158"/>
      <c r="O157" s="158"/>
      <c r="P157" s="158"/>
      <c r="Q157" s="158"/>
      <c r="R157" s="159"/>
      <c r="S157" s="159"/>
      <c r="T157" s="159"/>
      <c r="U157" s="159"/>
      <c r="V157" s="159"/>
      <c r="W157" s="159"/>
      <c r="X157" s="159"/>
      <c r="Y157" s="159"/>
      <c r="Z157" s="155"/>
      <c r="AA157" s="218"/>
      <c r="AB157" s="218"/>
      <c r="AC157" s="148"/>
      <c r="AD157" s="148"/>
      <c r="AE157" s="148"/>
      <c r="AF157" s="148"/>
      <c r="AG157" s="148" t="s">
        <v>435</v>
      </c>
      <c r="AH157" s="148">
        <v>0</v>
      </c>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ht="22.5" outlineLevel="1" x14ac:dyDescent="0.2">
      <c r="A158" s="172">
        <v>50</v>
      </c>
      <c r="B158" s="173" t="s">
        <v>590</v>
      </c>
      <c r="C158" s="181" t="s">
        <v>591</v>
      </c>
      <c r="D158" s="174" t="s">
        <v>492</v>
      </c>
      <c r="E158" s="175">
        <v>1985</v>
      </c>
      <c r="F158" s="176"/>
      <c r="G158" s="177">
        <f>ROUND(E158*F158,2)</f>
        <v>0</v>
      </c>
      <c r="H158" s="176"/>
      <c r="I158" s="177">
        <f>ROUND(E158*H158,2)</f>
        <v>0</v>
      </c>
      <c r="J158" s="176"/>
      <c r="K158" s="177">
        <f>ROUND(E158*J158,2)</f>
        <v>0</v>
      </c>
      <c r="L158" s="177">
        <v>21</v>
      </c>
      <c r="M158" s="177">
        <f>G158*(1+L158/100)</f>
        <v>0</v>
      </c>
      <c r="N158" s="175">
        <v>0.441</v>
      </c>
      <c r="O158" s="175">
        <f>ROUND(E158*N158,2)</f>
        <v>875.39</v>
      </c>
      <c r="P158" s="175">
        <v>0</v>
      </c>
      <c r="Q158" s="175">
        <f>ROUND(E158*P158,2)</f>
        <v>0</v>
      </c>
      <c r="R158" s="177" t="s">
        <v>592</v>
      </c>
      <c r="S158" s="177" t="s">
        <v>378</v>
      </c>
      <c r="T158" s="178" t="s">
        <v>378</v>
      </c>
      <c r="U158" s="159">
        <v>2.9000000000000001E-2</v>
      </c>
      <c r="V158" s="159">
        <f>ROUND(E158*U158,2)</f>
        <v>57.57</v>
      </c>
      <c r="W158" s="159"/>
      <c r="X158" s="159" t="s">
        <v>429</v>
      </c>
      <c r="Y158" s="159" t="s">
        <v>381</v>
      </c>
      <c r="Z158" s="214">
        <v>0.32</v>
      </c>
      <c r="AA158" s="215">
        <f t="shared" si="6"/>
        <v>0</v>
      </c>
      <c r="AB158" s="215">
        <f t="shared" si="7"/>
        <v>0</v>
      </c>
      <c r="AC158" s="148"/>
      <c r="AD158" s="148"/>
      <c r="AE158" s="148"/>
      <c r="AF158" s="148"/>
      <c r="AG158" s="148" t="s">
        <v>431</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2" x14ac:dyDescent="0.2">
      <c r="A159" s="155"/>
      <c r="B159" s="156"/>
      <c r="C159" s="194" t="s">
        <v>593</v>
      </c>
      <c r="D159" s="185"/>
      <c r="E159" s="186">
        <v>1985</v>
      </c>
      <c r="F159" s="159"/>
      <c r="G159" s="159"/>
      <c r="H159" s="159"/>
      <c r="I159" s="159"/>
      <c r="J159" s="159"/>
      <c r="K159" s="159"/>
      <c r="L159" s="159"/>
      <c r="M159" s="159"/>
      <c r="N159" s="158"/>
      <c r="O159" s="158"/>
      <c r="P159" s="158"/>
      <c r="Q159" s="158"/>
      <c r="R159" s="159"/>
      <c r="S159" s="159"/>
      <c r="T159" s="159"/>
      <c r="U159" s="159"/>
      <c r="V159" s="159"/>
      <c r="W159" s="159"/>
      <c r="X159" s="159"/>
      <c r="Y159" s="159"/>
      <c r="Z159" s="155"/>
      <c r="AA159" s="218"/>
      <c r="AB159" s="218"/>
      <c r="AC159" s="148"/>
      <c r="AD159" s="148"/>
      <c r="AE159" s="148"/>
      <c r="AF159" s="148"/>
      <c r="AG159" s="148" t="s">
        <v>435</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2.5" outlineLevel="1" x14ac:dyDescent="0.2">
      <c r="A160" s="172">
        <v>51</v>
      </c>
      <c r="B160" s="173" t="s">
        <v>594</v>
      </c>
      <c r="C160" s="181" t="s">
        <v>595</v>
      </c>
      <c r="D160" s="174" t="s">
        <v>492</v>
      </c>
      <c r="E160" s="175">
        <v>1985</v>
      </c>
      <c r="F160" s="176"/>
      <c r="G160" s="177">
        <f>ROUND(E160*F160,2)</f>
        <v>0</v>
      </c>
      <c r="H160" s="176"/>
      <c r="I160" s="177">
        <f>ROUND(E160*H160,2)</f>
        <v>0</v>
      </c>
      <c r="J160" s="176"/>
      <c r="K160" s="177">
        <f>ROUND(E160*J160,2)</f>
        <v>0</v>
      </c>
      <c r="L160" s="177">
        <v>21</v>
      </c>
      <c r="M160" s="177">
        <f>G160*(1+L160/100)</f>
        <v>0</v>
      </c>
      <c r="N160" s="175">
        <v>0</v>
      </c>
      <c r="O160" s="175">
        <f>ROUND(E160*N160,2)</f>
        <v>0</v>
      </c>
      <c r="P160" s="175">
        <v>0.44</v>
      </c>
      <c r="Q160" s="175">
        <f>ROUND(E160*P160,2)</f>
        <v>873.4</v>
      </c>
      <c r="R160" s="177" t="s">
        <v>592</v>
      </c>
      <c r="S160" s="177" t="s">
        <v>378</v>
      </c>
      <c r="T160" s="178" t="s">
        <v>378</v>
      </c>
      <c r="U160" s="159">
        <v>7.2999999999999995E-2</v>
      </c>
      <c r="V160" s="159">
        <f>ROUND(E160*U160,2)</f>
        <v>144.91</v>
      </c>
      <c r="W160" s="159"/>
      <c r="X160" s="159" t="s">
        <v>429</v>
      </c>
      <c r="Y160" s="159" t="s">
        <v>381</v>
      </c>
      <c r="Z160" s="214">
        <v>0.32</v>
      </c>
      <c r="AA160" s="215">
        <f t="shared" si="6"/>
        <v>0</v>
      </c>
      <c r="AB160" s="215">
        <f t="shared" si="7"/>
        <v>0</v>
      </c>
      <c r="AC160" s="148"/>
      <c r="AD160" s="148"/>
      <c r="AE160" s="148"/>
      <c r="AF160" s="148"/>
      <c r="AG160" s="148" t="s">
        <v>431</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2" x14ac:dyDescent="0.2">
      <c r="A161" s="155"/>
      <c r="B161" s="156"/>
      <c r="C161" s="194" t="s">
        <v>596</v>
      </c>
      <c r="D161" s="185"/>
      <c r="E161" s="186">
        <v>1985</v>
      </c>
      <c r="F161" s="159"/>
      <c r="G161" s="159"/>
      <c r="H161" s="159"/>
      <c r="I161" s="159"/>
      <c r="J161" s="159"/>
      <c r="K161" s="159"/>
      <c r="L161" s="159"/>
      <c r="M161" s="159"/>
      <c r="N161" s="158"/>
      <c r="O161" s="158"/>
      <c r="P161" s="158"/>
      <c r="Q161" s="158"/>
      <c r="R161" s="159"/>
      <c r="S161" s="159"/>
      <c r="T161" s="159"/>
      <c r="U161" s="159"/>
      <c r="V161" s="159"/>
      <c r="W161" s="159"/>
      <c r="X161" s="159"/>
      <c r="Y161" s="159"/>
      <c r="Z161" s="155"/>
      <c r="AA161" s="218"/>
      <c r="AB161" s="218"/>
      <c r="AC161" s="148"/>
      <c r="AD161" s="148"/>
      <c r="AE161" s="148"/>
      <c r="AF161" s="148"/>
      <c r="AG161" s="148" t="s">
        <v>435</v>
      </c>
      <c r="AH161" s="148">
        <v>5</v>
      </c>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ht="22.5" outlineLevel="1" x14ac:dyDescent="0.2">
      <c r="A162" s="172">
        <v>52</v>
      </c>
      <c r="B162" s="173" t="s">
        <v>597</v>
      </c>
      <c r="C162" s="181" t="s">
        <v>598</v>
      </c>
      <c r="D162" s="174" t="s">
        <v>488</v>
      </c>
      <c r="E162" s="175">
        <v>873.4</v>
      </c>
      <c r="F162" s="176"/>
      <c r="G162" s="177">
        <f>ROUND(E162*F162,2)</f>
        <v>0</v>
      </c>
      <c r="H162" s="176"/>
      <c r="I162" s="177">
        <f>ROUND(E162*H162,2)</f>
        <v>0</v>
      </c>
      <c r="J162" s="176"/>
      <c r="K162" s="177">
        <f>ROUND(E162*J162,2)</f>
        <v>0</v>
      </c>
      <c r="L162" s="177">
        <v>21</v>
      </c>
      <c r="M162" s="177">
        <f>G162*(1+L162/100)</f>
        <v>0</v>
      </c>
      <c r="N162" s="175">
        <v>0</v>
      </c>
      <c r="O162" s="175">
        <f>ROUND(E162*N162,2)</f>
        <v>0</v>
      </c>
      <c r="P162" s="175">
        <v>0</v>
      </c>
      <c r="Q162" s="175">
        <f>ROUND(E162*P162,2)</f>
        <v>0</v>
      </c>
      <c r="R162" s="177" t="s">
        <v>592</v>
      </c>
      <c r="S162" s="177" t="s">
        <v>378</v>
      </c>
      <c r="T162" s="178" t="s">
        <v>378</v>
      </c>
      <c r="U162" s="159">
        <v>0.01</v>
      </c>
      <c r="V162" s="159">
        <f>ROUND(E162*U162,2)</f>
        <v>8.73</v>
      </c>
      <c r="W162" s="159"/>
      <c r="X162" s="159" t="s">
        <v>599</v>
      </c>
      <c r="Y162" s="159" t="s">
        <v>381</v>
      </c>
      <c r="Z162" s="214">
        <v>0.32</v>
      </c>
      <c r="AA162" s="215">
        <f t="shared" si="6"/>
        <v>0</v>
      </c>
      <c r="AB162" s="215">
        <f t="shared" si="7"/>
        <v>0</v>
      </c>
      <c r="AC162" s="148"/>
      <c r="AD162" s="148"/>
      <c r="AE162" s="148"/>
      <c r="AF162" s="148"/>
      <c r="AG162" s="148" t="s">
        <v>600</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
      <c r="A163" s="155"/>
      <c r="B163" s="156"/>
      <c r="C163" s="194" t="s">
        <v>601</v>
      </c>
      <c r="D163" s="185"/>
      <c r="E163" s="186"/>
      <c r="F163" s="159"/>
      <c r="G163" s="159"/>
      <c r="H163" s="159"/>
      <c r="I163" s="159"/>
      <c r="J163" s="159"/>
      <c r="K163" s="159"/>
      <c r="L163" s="159"/>
      <c r="M163" s="159"/>
      <c r="N163" s="158"/>
      <c r="O163" s="158"/>
      <c r="P163" s="158"/>
      <c r="Q163" s="158"/>
      <c r="R163" s="159"/>
      <c r="S163" s="159"/>
      <c r="T163" s="159"/>
      <c r="U163" s="159"/>
      <c r="V163" s="159"/>
      <c r="W163" s="159"/>
      <c r="X163" s="159"/>
      <c r="Y163" s="159"/>
      <c r="Z163" s="155"/>
      <c r="AA163" s="218"/>
      <c r="AB163" s="218"/>
      <c r="AC163" s="148"/>
      <c r="AD163" s="148"/>
      <c r="AE163" s="148"/>
      <c r="AF163" s="148"/>
      <c r="AG163" s="148" t="s">
        <v>435</v>
      </c>
      <c r="AH163" s="148">
        <v>0</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
      <c r="A164" s="155"/>
      <c r="B164" s="156"/>
      <c r="C164" s="194" t="s">
        <v>602</v>
      </c>
      <c r="D164" s="185"/>
      <c r="E164" s="186"/>
      <c r="F164" s="159"/>
      <c r="G164" s="159"/>
      <c r="H164" s="159"/>
      <c r="I164" s="159"/>
      <c r="J164" s="159"/>
      <c r="K164" s="159"/>
      <c r="L164" s="159"/>
      <c r="M164" s="159"/>
      <c r="N164" s="158"/>
      <c r="O164" s="158"/>
      <c r="P164" s="158"/>
      <c r="Q164" s="158"/>
      <c r="R164" s="159"/>
      <c r="S164" s="159"/>
      <c r="T164" s="159"/>
      <c r="U164" s="159"/>
      <c r="V164" s="159"/>
      <c r="W164" s="159"/>
      <c r="X164" s="159"/>
      <c r="Y164" s="159"/>
      <c r="Z164" s="155"/>
      <c r="AA164" s="218"/>
      <c r="AB164" s="218"/>
      <c r="AC164" s="148"/>
      <c r="AD164" s="148"/>
      <c r="AE164" s="148"/>
      <c r="AF164" s="148"/>
      <c r="AG164" s="148" t="s">
        <v>435</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3" x14ac:dyDescent="0.2">
      <c r="A165" s="155"/>
      <c r="B165" s="156"/>
      <c r="C165" s="194" t="s">
        <v>603</v>
      </c>
      <c r="D165" s="185"/>
      <c r="E165" s="186">
        <v>873.4</v>
      </c>
      <c r="F165" s="159"/>
      <c r="G165" s="159"/>
      <c r="H165" s="159"/>
      <c r="I165" s="159"/>
      <c r="J165" s="159"/>
      <c r="K165" s="159"/>
      <c r="L165" s="159"/>
      <c r="M165" s="159"/>
      <c r="N165" s="158"/>
      <c r="O165" s="158"/>
      <c r="P165" s="158"/>
      <c r="Q165" s="158"/>
      <c r="R165" s="159"/>
      <c r="S165" s="159"/>
      <c r="T165" s="159"/>
      <c r="U165" s="159"/>
      <c r="V165" s="159"/>
      <c r="W165" s="159"/>
      <c r="X165" s="159"/>
      <c r="Y165" s="159"/>
      <c r="Z165" s="155"/>
      <c r="AA165" s="218"/>
      <c r="AB165" s="218"/>
      <c r="AC165" s="148"/>
      <c r="AD165" s="148"/>
      <c r="AE165" s="148"/>
      <c r="AF165" s="148"/>
      <c r="AG165" s="148" t="s">
        <v>435</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ht="22.5" outlineLevel="1" x14ac:dyDescent="0.2">
      <c r="A166" s="172">
        <v>53</v>
      </c>
      <c r="B166" s="173" t="s">
        <v>604</v>
      </c>
      <c r="C166" s="181" t="s">
        <v>605</v>
      </c>
      <c r="D166" s="174" t="s">
        <v>488</v>
      </c>
      <c r="E166" s="175">
        <v>16594.599999999999</v>
      </c>
      <c r="F166" s="176"/>
      <c r="G166" s="177">
        <f>ROUND(E166*F166,2)</f>
        <v>0</v>
      </c>
      <c r="H166" s="176"/>
      <c r="I166" s="177">
        <f>ROUND(E166*H166,2)</f>
        <v>0</v>
      </c>
      <c r="J166" s="176"/>
      <c r="K166" s="177">
        <f>ROUND(E166*J166,2)</f>
        <v>0</v>
      </c>
      <c r="L166" s="177">
        <v>21</v>
      </c>
      <c r="M166" s="177">
        <f>G166*(1+L166/100)</f>
        <v>0</v>
      </c>
      <c r="N166" s="175">
        <v>0</v>
      </c>
      <c r="O166" s="175">
        <f>ROUND(E166*N166,2)</f>
        <v>0</v>
      </c>
      <c r="P166" s="175">
        <v>0</v>
      </c>
      <c r="Q166" s="175">
        <f>ROUND(E166*P166,2)</f>
        <v>0</v>
      </c>
      <c r="R166" s="177" t="s">
        <v>592</v>
      </c>
      <c r="S166" s="177" t="s">
        <v>378</v>
      </c>
      <c r="T166" s="178" t="s">
        <v>378</v>
      </c>
      <c r="U166" s="159">
        <v>0</v>
      </c>
      <c r="V166" s="159">
        <f>ROUND(E166*U166,2)</f>
        <v>0</v>
      </c>
      <c r="W166" s="159"/>
      <c r="X166" s="159" t="s">
        <v>599</v>
      </c>
      <c r="Y166" s="159" t="s">
        <v>381</v>
      </c>
      <c r="Z166" s="214">
        <v>0.32</v>
      </c>
      <c r="AA166" s="215">
        <f t="shared" si="6"/>
        <v>0</v>
      </c>
      <c r="AB166" s="215">
        <f t="shared" si="7"/>
        <v>0</v>
      </c>
      <c r="AC166" s="148"/>
      <c r="AD166" s="148"/>
      <c r="AE166" s="148"/>
      <c r="AF166" s="148"/>
      <c r="AG166" s="148" t="s">
        <v>600</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
      <c r="A167" s="155"/>
      <c r="B167" s="156"/>
      <c r="C167" s="194" t="s">
        <v>601</v>
      </c>
      <c r="D167" s="185"/>
      <c r="E167" s="186"/>
      <c r="F167" s="159"/>
      <c r="G167" s="159"/>
      <c r="H167" s="159"/>
      <c r="I167" s="159"/>
      <c r="J167" s="159"/>
      <c r="K167" s="159"/>
      <c r="L167" s="159"/>
      <c r="M167" s="159"/>
      <c r="N167" s="158"/>
      <c r="O167" s="158"/>
      <c r="P167" s="158"/>
      <c r="Q167" s="158"/>
      <c r="R167" s="159"/>
      <c r="S167" s="159"/>
      <c r="T167" s="159"/>
      <c r="U167" s="159"/>
      <c r="V167" s="159"/>
      <c r="W167" s="159"/>
      <c r="X167" s="159"/>
      <c r="Y167" s="159"/>
      <c r="Z167" s="155"/>
      <c r="AA167" s="218"/>
      <c r="AB167" s="218"/>
      <c r="AC167" s="148"/>
      <c r="AD167" s="148"/>
      <c r="AE167" s="148"/>
      <c r="AF167" s="148"/>
      <c r="AG167" s="148" t="s">
        <v>435</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3" x14ac:dyDescent="0.2">
      <c r="A168" s="155"/>
      <c r="B168" s="156"/>
      <c r="C168" s="194" t="s">
        <v>602</v>
      </c>
      <c r="D168" s="185"/>
      <c r="E168" s="186"/>
      <c r="F168" s="159"/>
      <c r="G168" s="159"/>
      <c r="H168" s="159"/>
      <c r="I168" s="159"/>
      <c r="J168" s="159"/>
      <c r="K168" s="159"/>
      <c r="L168" s="159"/>
      <c r="M168" s="159"/>
      <c r="N168" s="158"/>
      <c r="O168" s="158"/>
      <c r="P168" s="158"/>
      <c r="Q168" s="158"/>
      <c r="R168" s="159"/>
      <c r="S168" s="159"/>
      <c r="T168" s="159"/>
      <c r="U168" s="159"/>
      <c r="V168" s="159"/>
      <c r="W168" s="159"/>
      <c r="X168" s="159"/>
      <c r="Y168" s="159"/>
      <c r="Z168" s="155"/>
      <c r="AA168" s="218"/>
      <c r="AB168" s="218"/>
      <c r="AC168" s="148"/>
      <c r="AD168" s="148"/>
      <c r="AE168" s="148"/>
      <c r="AF168" s="148"/>
      <c r="AG168" s="148" t="s">
        <v>435</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3" x14ac:dyDescent="0.2">
      <c r="A169" s="155"/>
      <c r="B169" s="156"/>
      <c r="C169" s="194" t="s">
        <v>606</v>
      </c>
      <c r="D169" s="185"/>
      <c r="E169" s="186">
        <v>16594.599999999999</v>
      </c>
      <c r="F169" s="159"/>
      <c r="G169" s="159"/>
      <c r="H169" s="159"/>
      <c r="I169" s="159"/>
      <c r="J169" s="159"/>
      <c r="K169" s="159"/>
      <c r="L169" s="159"/>
      <c r="M169" s="159"/>
      <c r="N169" s="158"/>
      <c r="O169" s="158"/>
      <c r="P169" s="158"/>
      <c r="Q169" s="158"/>
      <c r="R169" s="159"/>
      <c r="S169" s="159"/>
      <c r="T169" s="159"/>
      <c r="U169" s="159"/>
      <c r="V169" s="159"/>
      <c r="W169" s="159"/>
      <c r="X169" s="159"/>
      <c r="Y169" s="159"/>
      <c r="Z169" s="155"/>
      <c r="AA169" s="218"/>
      <c r="AB169" s="218"/>
      <c r="AC169" s="148"/>
      <c r="AD169" s="148"/>
      <c r="AE169" s="148"/>
      <c r="AF169" s="148"/>
      <c r="AG169" s="148" t="s">
        <v>435</v>
      </c>
      <c r="AH169" s="148">
        <v>0</v>
      </c>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
      <c r="A170" s="172">
        <v>54</v>
      </c>
      <c r="B170" s="173" t="s">
        <v>607</v>
      </c>
      <c r="C170" s="181" t="s">
        <v>608</v>
      </c>
      <c r="D170" s="174" t="s">
        <v>488</v>
      </c>
      <c r="E170" s="175">
        <v>873.4</v>
      </c>
      <c r="F170" s="176"/>
      <c r="G170" s="177">
        <f>ROUND(E170*F170,2)</f>
        <v>0</v>
      </c>
      <c r="H170" s="176"/>
      <c r="I170" s="177">
        <f>ROUND(E170*H170,2)</f>
        <v>0</v>
      </c>
      <c r="J170" s="176"/>
      <c r="K170" s="177">
        <f>ROUND(E170*J170,2)</f>
        <v>0</v>
      </c>
      <c r="L170" s="177">
        <v>21</v>
      </c>
      <c r="M170" s="177">
        <f>G170*(1+L170/100)</f>
        <v>0</v>
      </c>
      <c r="N170" s="175">
        <v>0</v>
      </c>
      <c r="O170" s="175">
        <f>ROUND(E170*N170,2)</f>
        <v>0</v>
      </c>
      <c r="P170" s="175">
        <v>0</v>
      </c>
      <c r="Q170" s="175">
        <f>ROUND(E170*P170,2)</f>
        <v>0</v>
      </c>
      <c r="R170" s="177" t="s">
        <v>489</v>
      </c>
      <c r="S170" s="177" t="s">
        <v>378</v>
      </c>
      <c r="T170" s="178" t="s">
        <v>378</v>
      </c>
      <c r="U170" s="159">
        <v>0</v>
      </c>
      <c r="V170" s="159">
        <f>ROUND(E170*U170,2)</f>
        <v>0</v>
      </c>
      <c r="W170" s="159"/>
      <c r="X170" s="159" t="s">
        <v>599</v>
      </c>
      <c r="Y170" s="159" t="s">
        <v>381</v>
      </c>
      <c r="Z170" s="214">
        <v>0.32</v>
      </c>
      <c r="AA170" s="215">
        <f t="shared" si="6"/>
        <v>0</v>
      </c>
      <c r="AB170" s="215">
        <f t="shared" si="7"/>
        <v>0</v>
      </c>
      <c r="AC170" s="148"/>
      <c r="AD170" s="148"/>
      <c r="AE170" s="148"/>
      <c r="AF170" s="148"/>
      <c r="AG170" s="148" t="s">
        <v>600</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
      <c r="A171" s="155"/>
      <c r="B171" s="156"/>
      <c r="C171" s="194" t="s">
        <v>601</v>
      </c>
      <c r="D171" s="185"/>
      <c r="E171" s="186"/>
      <c r="F171" s="159"/>
      <c r="G171" s="159"/>
      <c r="H171" s="159"/>
      <c r="I171" s="159"/>
      <c r="J171" s="159"/>
      <c r="K171" s="159"/>
      <c r="L171" s="159"/>
      <c r="M171" s="159"/>
      <c r="N171" s="158"/>
      <c r="O171" s="158"/>
      <c r="P171" s="158"/>
      <c r="Q171" s="158"/>
      <c r="R171" s="159"/>
      <c r="S171" s="159"/>
      <c r="T171" s="159"/>
      <c r="U171" s="159"/>
      <c r="V171" s="159"/>
      <c r="W171" s="159"/>
      <c r="X171" s="159"/>
      <c r="Y171" s="159"/>
      <c r="Z171" s="155"/>
      <c r="AA171" s="218"/>
      <c r="AB171" s="218"/>
      <c r="AC171" s="148"/>
      <c r="AD171" s="148"/>
      <c r="AE171" s="148"/>
      <c r="AF171" s="148"/>
      <c r="AG171" s="148" t="s">
        <v>435</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3" x14ac:dyDescent="0.2">
      <c r="A172" s="155"/>
      <c r="B172" s="156"/>
      <c r="C172" s="194" t="s">
        <v>602</v>
      </c>
      <c r="D172" s="185"/>
      <c r="E172" s="186"/>
      <c r="F172" s="159"/>
      <c r="G172" s="159"/>
      <c r="H172" s="159"/>
      <c r="I172" s="159"/>
      <c r="J172" s="159"/>
      <c r="K172" s="159"/>
      <c r="L172" s="159"/>
      <c r="M172" s="159"/>
      <c r="N172" s="158"/>
      <c r="O172" s="158"/>
      <c r="P172" s="158"/>
      <c r="Q172" s="158"/>
      <c r="R172" s="159"/>
      <c r="S172" s="159"/>
      <c r="T172" s="159"/>
      <c r="U172" s="159"/>
      <c r="V172" s="159"/>
      <c r="W172" s="159"/>
      <c r="X172" s="159"/>
      <c r="Y172" s="159"/>
      <c r="Z172" s="155"/>
      <c r="AA172" s="218"/>
      <c r="AB172" s="218"/>
      <c r="AC172" s="148"/>
      <c r="AD172" s="148"/>
      <c r="AE172" s="148"/>
      <c r="AF172" s="148"/>
      <c r="AG172" s="148" t="s">
        <v>435</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4" t="s">
        <v>603</v>
      </c>
      <c r="D173" s="185"/>
      <c r="E173" s="186">
        <v>873.4</v>
      </c>
      <c r="F173" s="159"/>
      <c r="G173" s="159"/>
      <c r="H173" s="159"/>
      <c r="I173" s="159"/>
      <c r="J173" s="159"/>
      <c r="K173" s="159"/>
      <c r="L173" s="159"/>
      <c r="M173" s="159"/>
      <c r="N173" s="158"/>
      <c r="O173" s="158"/>
      <c r="P173" s="158"/>
      <c r="Q173" s="158"/>
      <c r="R173" s="159"/>
      <c r="S173" s="159"/>
      <c r="T173" s="159"/>
      <c r="U173" s="159"/>
      <c r="V173" s="159"/>
      <c r="W173" s="159"/>
      <c r="X173" s="159"/>
      <c r="Y173" s="159"/>
      <c r="Z173" s="155"/>
      <c r="AA173" s="218"/>
      <c r="AB173" s="218"/>
      <c r="AC173" s="148"/>
      <c r="AD173" s="148"/>
      <c r="AE173" s="148"/>
      <c r="AF173" s="148"/>
      <c r="AG173" s="148" t="s">
        <v>435</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x14ac:dyDescent="0.2">
      <c r="A174" s="162" t="s">
        <v>373</v>
      </c>
      <c r="B174" s="163" t="s">
        <v>269</v>
      </c>
      <c r="C174" s="180" t="s">
        <v>270</v>
      </c>
      <c r="D174" s="164"/>
      <c r="E174" s="165"/>
      <c r="F174" s="166"/>
      <c r="G174" s="166">
        <f>SUMIF(AG175:AG178,"&lt;&gt;NOR",G175:G178)</f>
        <v>0</v>
      </c>
      <c r="H174" s="166"/>
      <c r="I174" s="166">
        <f>SUM(I175:I178)</f>
        <v>0</v>
      </c>
      <c r="J174" s="166"/>
      <c r="K174" s="166">
        <f>SUM(K175:K178)</f>
        <v>0</v>
      </c>
      <c r="L174" s="166"/>
      <c r="M174" s="166">
        <f>SUM(M175:M178)</f>
        <v>0</v>
      </c>
      <c r="N174" s="165"/>
      <c r="O174" s="165">
        <f>SUM(O175:O178)</f>
        <v>18</v>
      </c>
      <c r="P174" s="165"/>
      <c r="Q174" s="165">
        <f>SUM(Q175:Q178)</f>
        <v>0</v>
      </c>
      <c r="R174" s="166"/>
      <c r="S174" s="166"/>
      <c r="T174" s="167"/>
      <c r="U174" s="161"/>
      <c r="V174" s="161">
        <f>SUM(V175:V178)</f>
        <v>13.01</v>
      </c>
      <c r="W174" s="161"/>
      <c r="X174" s="161"/>
      <c r="Y174" s="161"/>
      <c r="Z174" s="208"/>
      <c r="AA174" s="208"/>
      <c r="AB174" s="207"/>
      <c r="AG174" t="s">
        <v>374</v>
      </c>
    </row>
    <row r="175" spans="1:60" outlineLevel="1" x14ac:dyDescent="0.2">
      <c r="A175" s="172">
        <v>55</v>
      </c>
      <c r="B175" s="173" t="s">
        <v>609</v>
      </c>
      <c r="C175" s="181" t="s">
        <v>610</v>
      </c>
      <c r="D175" s="174" t="s">
        <v>515</v>
      </c>
      <c r="E175" s="175">
        <v>4</v>
      </c>
      <c r="F175" s="176"/>
      <c r="G175" s="177">
        <f>ROUND(E175*F175,2)</f>
        <v>0</v>
      </c>
      <c r="H175" s="176"/>
      <c r="I175" s="177">
        <f>ROUND(E175*H175,2)</f>
        <v>0</v>
      </c>
      <c r="J175" s="176"/>
      <c r="K175" s="177">
        <f>ROUND(E175*J175,2)</f>
        <v>0</v>
      </c>
      <c r="L175" s="177">
        <v>21</v>
      </c>
      <c r="M175" s="177">
        <f>G175*(1+L175/100)</f>
        <v>0</v>
      </c>
      <c r="N175" s="175">
        <v>0</v>
      </c>
      <c r="O175" s="175">
        <f>ROUND(E175*N175,2)</f>
        <v>0</v>
      </c>
      <c r="P175" s="175">
        <v>0</v>
      </c>
      <c r="Q175" s="175">
        <f>ROUND(E175*P175,2)</f>
        <v>0</v>
      </c>
      <c r="R175" s="177"/>
      <c r="S175" s="177" t="s">
        <v>394</v>
      </c>
      <c r="T175" s="178" t="s">
        <v>378</v>
      </c>
      <c r="U175" s="159">
        <v>3.2519999999999998</v>
      </c>
      <c r="V175" s="159">
        <f>ROUND(E175*U175,2)</f>
        <v>13.01</v>
      </c>
      <c r="W175" s="159"/>
      <c r="X175" s="159" t="s">
        <v>429</v>
      </c>
      <c r="Y175" s="159" t="s">
        <v>381</v>
      </c>
      <c r="Z175" s="214">
        <v>0.32</v>
      </c>
      <c r="AA175" s="215">
        <f t="shared" si="6"/>
        <v>0</v>
      </c>
      <c r="AB175" s="215">
        <f t="shared" si="7"/>
        <v>0</v>
      </c>
      <c r="AC175" s="148"/>
      <c r="AD175" s="148"/>
      <c r="AE175" s="148"/>
      <c r="AF175" s="148"/>
      <c r="AG175" s="148" t="s">
        <v>431</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2" x14ac:dyDescent="0.2">
      <c r="A176" s="155"/>
      <c r="B176" s="156"/>
      <c r="C176" s="194" t="s">
        <v>611</v>
      </c>
      <c r="D176" s="185"/>
      <c r="E176" s="186">
        <v>4</v>
      </c>
      <c r="F176" s="159"/>
      <c r="G176" s="159"/>
      <c r="H176" s="159"/>
      <c r="I176" s="159"/>
      <c r="J176" s="159"/>
      <c r="K176" s="159"/>
      <c r="L176" s="159"/>
      <c r="M176" s="159"/>
      <c r="N176" s="158"/>
      <c r="O176" s="158"/>
      <c r="P176" s="158"/>
      <c r="Q176" s="158"/>
      <c r="R176" s="159"/>
      <c r="S176" s="159"/>
      <c r="T176" s="159"/>
      <c r="U176" s="159"/>
      <c r="V176" s="159"/>
      <c r="W176" s="159"/>
      <c r="X176" s="159"/>
      <c r="Y176" s="159"/>
      <c r="Z176" s="155"/>
      <c r="AA176" s="218"/>
      <c r="AB176" s="218"/>
      <c r="AC176" s="148"/>
      <c r="AD176" s="148"/>
      <c r="AE176" s="148"/>
      <c r="AF176" s="148"/>
      <c r="AG176" s="148" t="s">
        <v>435</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
      <c r="A177" s="172">
        <v>56</v>
      </c>
      <c r="B177" s="173" t="s">
        <v>612</v>
      </c>
      <c r="C177" s="181" t="s">
        <v>613</v>
      </c>
      <c r="D177" s="174" t="s">
        <v>515</v>
      </c>
      <c r="E177" s="175">
        <v>4</v>
      </c>
      <c r="F177" s="176"/>
      <c r="G177" s="177">
        <f>ROUND(E177*F177,2)</f>
        <v>0</v>
      </c>
      <c r="H177" s="176"/>
      <c r="I177" s="177">
        <f>ROUND(E177*H177,2)</f>
        <v>0</v>
      </c>
      <c r="J177" s="176"/>
      <c r="K177" s="177">
        <f>ROUND(E177*J177,2)</f>
        <v>0</v>
      </c>
      <c r="L177" s="177">
        <v>21</v>
      </c>
      <c r="M177" s="177">
        <f>G177*(1+L177/100)</f>
        <v>0</v>
      </c>
      <c r="N177" s="175">
        <v>4.5</v>
      </c>
      <c r="O177" s="175">
        <f>ROUND(E177*N177,2)</f>
        <v>18</v>
      </c>
      <c r="P177" s="175">
        <v>0</v>
      </c>
      <c r="Q177" s="175">
        <f>ROUND(E177*P177,2)</f>
        <v>0</v>
      </c>
      <c r="R177" s="177"/>
      <c r="S177" s="177" t="s">
        <v>394</v>
      </c>
      <c r="T177" s="178" t="s">
        <v>379</v>
      </c>
      <c r="U177" s="159">
        <v>0</v>
      </c>
      <c r="V177" s="159">
        <f>ROUND(E177*U177,2)</f>
        <v>0</v>
      </c>
      <c r="W177" s="159"/>
      <c r="X177" s="159" t="s">
        <v>614</v>
      </c>
      <c r="Y177" s="159" t="s">
        <v>381</v>
      </c>
      <c r="Z177" s="214">
        <v>0.32</v>
      </c>
      <c r="AA177" s="215">
        <f t="shared" si="6"/>
        <v>0</v>
      </c>
      <c r="AB177" s="215">
        <f t="shared" si="7"/>
        <v>0</v>
      </c>
      <c r="AC177" s="148"/>
      <c r="AD177" s="148"/>
      <c r="AE177" s="148"/>
      <c r="AF177" s="148"/>
      <c r="AG177" s="148" t="s">
        <v>615</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2" x14ac:dyDescent="0.2">
      <c r="A178" s="155"/>
      <c r="B178" s="156"/>
      <c r="C178" s="194" t="s">
        <v>611</v>
      </c>
      <c r="D178" s="185"/>
      <c r="E178" s="186">
        <v>4</v>
      </c>
      <c r="F178" s="159"/>
      <c r="G178" s="159"/>
      <c r="H178" s="159"/>
      <c r="I178" s="159"/>
      <c r="J178" s="159"/>
      <c r="K178" s="159"/>
      <c r="L178" s="159"/>
      <c r="M178" s="159"/>
      <c r="N178" s="158"/>
      <c r="O178" s="158"/>
      <c r="P178" s="158"/>
      <c r="Q178" s="158"/>
      <c r="R178" s="159"/>
      <c r="S178" s="159"/>
      <c r="T178" s="159"/>
      <c r="U178" s="159"/>
      <c r="V178" s="159"/>
      <c r="W178" s="159"/>
      <c r="X178" s="159"/>
      <c r="Y178" s="159"/>
      <c r="Z178" s="155"/>
      <c r="AA178" s="218"/>
      <c r="AB178" s="218"/>
      <c r="AC178" s="148"/>
      <c r="AD178" s="148"/>
      <c r="AE178" s="148"/>
      <c r="AF178" s="148"/>
      <c r="AG178" s="148" t="s">
        <v>435</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x14ac:dyDescent="0.2">
      <c r="A179" s="162" t="s">
        <v>373</v>
      </c>
      <c r="B179" s="163" t="s">
        <v>281</v>
      </c>
      <c r="C179" s="180" t="s">
        <v>282</v>
      </c>
      <c r="D179" s="164"/>
      <c r="E179" s="165"/>
      <c r="F179" s="166"/>
      <c r="G179" s="166">
        <f>SUMIF(AG180:AG184,"&lt;&gt;NOR",G180:G184)</f>
        <v>0</v>
      </c>
      <c r="H179" s="166"/>
      <c r="I179" s="166">
        <f>SUM(I180:I184)</f>
        <v>0</v>
      </c>
      <c r="J179" s="166"/>
      <c r="K179" s="166">
        <f>SUM(K180:K184)</f>
        <v>0</v>
      </c>
      <c r="L179" s="166"/>
      <c r="M179" s="166">
        <f>SUM(M180:M184)</f>
        <v>0</v>
      </c>
      <c r="N179" s="165"/>
      <c r="O179" s="165">
        <f>SUM(O180:O184)</f>
        <v>0</v>
      </c>
      <c r="P179" s="165"/>
      <c r="Q179" s="165">
        <f>SUM(Q180:Q184)</f>
        <v>0</v>
      </c>
      <c r="R179" s="166"/>
      <c r="S179" s="166"/>
      <c r="T179" s="167"/>
      <c r="U179" s="161"/>
      <c r="V179" s="161">
        <f>SUM(V180:V184)</f>
        <v>17.89</v>
      </c>
      <c r="W179" s="161"/>
      <c r="X179" s="161"/>
      <c r="Y179" s="161"/>
      <c r="Z179" s="208"/>
      <c r="AA179" s="208"/>
      <c r="AB179" s="207"/>
      <c r="AG179" t="s">
        <v>374</v>
      </c>
    </row>
    <row r="180" spans="1:60" outlineLevel="1" x14ac:dyDescent="0.2">
      <c r="A180" s="172">
        <v>57</v>
      </c>
      <c r="B180" s="173" t="s">
        <v>616</v>
      </c>
      <c r="C180" s="181" t="s">
        <v>617</v>
      </c>
      <c r="D180" s="174" t="s">
        <v>488</v>
      </c>
      <c r="E180" s="175">
        <v>894.25030000000004</v>
      </c>
      <c r="F180" s="176"/>
      <c r="G180" s="177">
        <f>ROUND(E180*F180,2)</f>
        <v>0</v>
      </c>
      <c r="H180" s="176"/>
      <c r="I180" s="177">
        <f>ROUND(E180*H180,2)</f>
        <v>0</v>
      </c>
      <c r="J180" s="176"/>
      <c r="K180" s="177">
        <f>ROUND(E180*J180,2)</f>
        <v>0</v>
      </c>
      <c r="L180" s="177">
        <v>21</v>
      </c>
      <c r="M180" s="177">
        <f>G180*(1+L180/100)</f>
        <v>0</v>
      </c>
      <c r="N180" s="175">
        <v>0</v>
      </c>
      <c r="O180" s="175">
        <f>ROUND(E180*N180,2)</f>
        <v>0</v>
      </c>
      <c r="P180" s="175">
        <v>0</v>
      </c>
      <c r="Q180" s="175">
        <f>ROUND(E180*P180,2)</f>
        <v>0</v>
      </c>
      <c r="R180" s="177" t="s">
        <v>592</v>
      </c>
      <c r="S180" s="177" t="s">
        <v>378</v>
      </c>
      <c r="T180" s="178" t="s">
        <v>378</v>
      </c>
      <c r="U180" s="159">
        <v>0.02</v>
      </c>
      <c r="V180" s="159">
        <f>ROUND(E180*U180,2)</f>
        <v>17.89</v>
      </c>
      <c r="W180" s="159"/>
      <c r="X180" s="159" t="s">
        <v>618</v>
      </c>
      <c r="Y180" s="159" t="s">
        <v>381</v>
      </c>
      <c r="Z180" s="214">
        <v>0.32</v>
      </c>
      <c r="AA180" s="215">
        <f t="shared" si="6"/>
        <v>0</v>
      </c>
      <c r="AB180" s="215">
        <f t="shared" si="7"/>
        <v>0</v>
      </c>
      <c r="AC180" s="148"/>
      <c r="AD180" s="148"/>
      <c r="AE180" s="148"/>
      <c r="AF180" s="148"/>
      <c r="AG180" s="148" t="s">
        <v>619</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2" x14ac:dyDescent="0.2">
      <c r="A181" s="155"/>
      <c r="B181" s="156"/>
      <c r="C181" s="306" t="s">
        <v>620</v>
      </c>
      <c r="D181" s="307"/>
      <c r="E181" s="307"/>
      <c r="F181" s="307"/>
      <c r="G181" s="307"/>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433</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2" x14ac:dyDescent="0.2">
      <c r="A182" s="155"/>
      <c r="B182" s="156"/>
      <c r="C182" s="194" t="s">
        <v>621</v>
      </c>
      <c r="D182" s="185"/>
      <c r="E182" s="186"/>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435</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4" t="s">
        <v>622</v>
      </c>
      <c r="D183" s="185"/>
      <c r="E183" s="186"/>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435</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4" t="s">
        <v>623</v>
      </c>
      <c r="D184" s="185"/>
      <c r="E184" s="186">
        <v>894.25030000000004</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435</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x14ac:dyDescent="0.2">
      <c r="A185" s="3"/>
      <c r="B185" s="4"/>
      <c r="C185" s="182"/>
      <c r="D185" s="6"/>
      <c r="E185" s="3"/>
      <c r="F185" s="3"/>
      <c r="G185" s="3"/>
      <c r="H185" s="3"/>
      <c r="I185" s="3"/>
      <c r="J185" s="3"/>
      <c r="K185" s="3"/>
      <c r="L185" s="3"/>
      <c r="M185" s="3"/>
      <c r="N185" s="3"/>
      <c r="O185" s="3"/>
      <c r="P185" s="3"/>
      <c r="Q185" s="3"/>
      <c r="R185" s="3"/>
      <c r="S185" s="3"/>
      <c r="T185" s="3"/>
      <c r="U185" s="3"/>
      <c r="V185" s="3"/>
      <c r="W185" s="3"/>
      <c r="X185" s="3"/>
      <c r="Y185" s="3"/>
      <c r="AE185">
        <v>15</v>
      </c>
      <c r="AF185">
        <v>21</v>
      </c>
      <c r="AG185" t="s">
        <v>359</v>
      </c>
    </row>
    <row r="186" spans="1:60" x14ac:dyDescent="0.2">
      <c r="A186" s="151"/>
      <c r="B186" s="152" t="s">
        <v>29</v>
      </c>
      <c r="C186" s="183"/>
      <c r="D186" s="153"/>
      <c r="E186" s="154"/>
      <c r="F186" s="154"/>
      <c r="G186" s="171">
        <f>G8+G60+G151+G155+G174+G179</f>
        <v>0</v>
      </c>
      <c r="H186" s="3"/>
      <c r="I186" s="3"/>
      <c r="J186" s="3"/>
      <c r="K186" s="3"/>
      <c r="L186" s="3"/>
      <c r="M186" s="3"/>
      <c r="N186" s="3"/>
      <c r="O186" s="3"/>
      <c r="P186" s="3"/>
      <c r="Q186" s="3"/>
      <c r="R186" s="154"/>
      <c r="S186" s="154"/>
      <c r="T186" s="3"/>
      <c r="U186" s="3"/>
      <c r="V186" s="3"/>
      <c r="W186" s="3"/>
      <c r="X186" s="3"/>
      <c r="Y186" s="3"/>
      <c r="Z186" s="219"/>
      <c r="AA186" s="220">
        <f>SUM(AA9:AA185)</f>
        <v>0</v>
      </c>
      <c r="AB186" s="220">
        <f>SUM(AB9:AB185)</f>
        <v>0</v>
      </c>
      <c r="AE186">
        <f>SUMIF(L7:L184,AE185,G7:G184)</f>
        <v>0</v>
      </c>
      <c r="AF186">
        <f>SUMIF(L7:L184,AF185,G7:G184)</f>
        <v>0</v>
      </c>
      <c r="AG186" t="s">
        <v>421</v>
      </c>
    </row>
    <row r="187" spans="1:60" x14ac:dyDescent="0.2">
      <c r="C187" s="184"/>
      <c r="D187" s="10"/>
      <c r="AG187" t="s">
        <v>423</v>
      </c>
    </row>
    <row r="188" spans="1:60" x14ac:dyDescent="0.2">
      <c r="D188" s="10"/>
    </row>
    <row r="189" spans="1:60" x14ac:dyDescent="0.2">
      <c r="D189" s="10"/>
    </row>
    <row r="190" spans="1:60" x14ac:dyDescent="0.2">
      <c r="D190" s="10"/>
    </row>
    <row r="191" spans="1:60" x14ac:dyDescent="0.2">
      <c r="D191" s="10"/>
    </row>
    <row r="192" spans="1:60"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tCsIfsPIGEKQk/anoxQy416i4U3jvd9T5BM1r1iPil5Mp4GqoAosBSwZvRehjcl7IBrCbdMf3RV8n1WNRNvnIg==" saltValue="LF0RpCP9QdJ5BkJ2ZtKXeQ==" spinCount="100000" sheet="1" formatRows="0"/>
  <mergeCells count="48">
    <mergeCell ref="C181:G181"/>
    <mergeCell ref="C118:G118"/>
    <mergeCell ref="C121:G121"/>
    <mergeCell ref="C124:G124"/>
    <mergeCell ref="C127:G127"/>
    <mergeCell ref="C130:G130"/>
    <mergeCell ref="C133:G133"/>
    <mergeCell ref="C136:G136"/>
    <mergeCell ref="C139:G139"/>
    <mergeCell ref="C142:G142"/>
    <mergeCell ref="C145:G145"/>
    <mergeCell ref="C148:G148"/>
    <mergeCell ref="C115:G115"/>
    <mergeCell ref="C82:G82"/>
    <mergeCell ref="C85:G85"/>
    <mergeCell ref="C88:G88"/>
    <mergeCell ref="C91:G91"/>
    <mergeCell ref="C94:G94"/>
    <mergeCell ref="C97:G97"/>
    <mergeCell ref="C100:G100"/>
    <mergeCell ref="C103:G103"/>
    <mergeCell ref="C106:G106"/>
    <mergeCell ref="C109:G109"/>
    <mergeCell ref="C112:G112"/>
    <mergeCell ref="C79:G79"/>
    <mergeCell ref="C36:G36"/>
    <mergeCell ref="C39:G39"/>
    <mergeCell ref="C45:G45"/>
    <mergeCell ref="C58:G58"/>
    <mergeCell ref="C62:G62"/>
    <mergeCell ref="C65:G65"/>
    <mergeCell ref="C69:G69"/>
    <mergeCell ref="C72:G72"/>
    <mergeCell ref="C73:G73"/>
    <mergeCell ref="C76:G76"/>
    <mergeCell ref="C77:G77"/>
    <mergeCell ref="C33:G33"/>
    <mergeCell ref="A1:G1"/>
    <mergeCell ref="C2:G2"/>
    <mergeCell ref="C3:G3"/>
    <mergeCell ref="C4:G4"/>
    <mergeCell ref="C10:G10"/>
    <mergeCell ref="C13:G13"/>
    <mergeCell ref="C15:G15"/>
    <mergeCell ref="C18:G18"/>
    <mergeCell ref="C23:G23"/>
    <mergeCell ref="C27:G27"/>
    <mergeCell ref="C30:G30"/>
  </mergeCells>
  <pageMargins left="0.59055118110236204" right="0.196850393700787" top="0.78740157499999996" bottom="0.78740157499999996" header="0.3" footer="0.3"/>
  <pageSetup paperSize="9" scale="88" fitToHeight="0"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50628-ABE5-4E4F-9592-678099E8656B}">
  <sheetPr>
    <outlinePr summaryBelow="0"/>
    <pageSetUpPr fitToPage="1"/>
  </sheetPr>
  <dimension ref="A1:BH5000"/>
  <sheetViews>
    <sheetView tabSelected="1" workbookViewId="0">
      <pane ySplit="7" topLeftCell="A1153" activePane="bottomLeft" state="frozen"/>
      <selection activeCell="C25" sqref="C25"/>
      <selection pane="bottomLeft" activeCell="E1182" sqref="E1182"/>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42578125" customWidth="1"/>
    <col min="28" max="28" width="13.42578125" customWidth="1"/>
    <col min="29" max="29" width="0" hidden="1" customWidth="1"/>
    <col min="31" max="41" width="0" hidden="1" customWidth="1"/>
    <col min="53" max="53" width="98.7109375"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67</v>
      </c>
      <c r="C4" s="301" t="s">
        <v>68</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SUMIF(AG9:AG50,"&lt;&gt;NOR",G9:G50)</f>
        <v>0</v>
      </c>
      <c r="H8" s="166"/>
      <c r="I8" s="166">
        <f>SUM(I9:I50)</f>
        <v>0</v>
      </c>
      <c r="J8" s="166"/>
      <c r="K8" s="166">
        <f>SUM(K9:K50)</f>
        <v>0</v>
      </c>
      <c r="L8" s="166"/>
      <c r="M8" s="166">
        <f>SUM(M9:M50)</f>
        <v>0</v>
      </c>
      <c r="N8" s="165"/>
      <c r="O8" s="165">
        <f>SUM(O9:O50)</f>
        <v>0</v>
      </c>
      <c r="P8" s="165"/>
      <c r="Q8" s="165">
        <f>SUM(Q9:Q50)</f>
        <v>0</v>
      </c>
      <c r="R8" s="166"/>
      <c r="S8" s="166"/>
      <c r="T8" s="167"/>
      <c r="U8" s="161"/>
      <c r="V8" s="161">
        <f>SUM(V9:V50)</f>
        <v>1762.07</v>
      </c>
      <c r="W8" s="161"/>
      <c r="X8" s="161"/>
      <c r="Y8" s="161"/>
      <c r="Z8" s="167"/>
      <c r="AA8" s="167"/>
      <c r="AB8" s="167"/>
      <c r="AG8" t="s">
        <v>374</v>
      </c>
    </row>
    <row r="9" spans="1:60" outlineLevel="1" x14ac:dyDescent="0.2">
      <c r="A9" s="172">
        <v>1</v>
      </c>
      <c r="B9" s="173" t="s">
        <v>624</v>
      </c>
      <c r="C9" s="181" t="s">
        <v>625</v>
      </c>
      <c r="D9" s="174" t="s">
        <v>442</v>
      </c>
      <c r="E9" s="175">
        <v>88.26</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0.26666000000000001</v>
      </c>
      <c r="V9" s="159">
        <f>ROUND(E9*U9,2)</f>
        <v>23.54</v>
      </c>
      <c r="W9" s="159"/>
      <c r="X9" s="159" t="s">
        <v>429</v>
      </c>
      <c r="Y9" s="159" t="s">
        <v>430</v>
      </c>
      <c r="Z9" s="214">
        <v>0.32</v>
      </c>
      <c r="AA9" s="215">
        <f t="shared" ref="AA9" si="0">G9*Z9</f>
        <v>0</v>
      </c>
      <c r="AB9" s="215">
        <f t="shared" ref="AB9" si="1">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6" t="s">
        <v>454</v>
      </c>
      <c r="D10" s="307"/>
      <c r="E10" s="307"/>
      <c r="F10" s="307"/>
      <c r="G10" s="30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8"/>
      <c r="BC10" s="148"/>
      <c r="BD10" s="148"/>
      <c r="BE10" s="148"/>
      <c r="BF10" s="148"/>
      <c r="BG10" s="148"/>
      <c r="BH10" s="148"/>
    </row>
    <row r="11" spans="1:60" outlineLevel="2" x14ac:dyDescent="0.2">
      <c r="A11" s="155"/>
      <c r="B11" s="156"/>
      <c r="C11" s="194" t="s">
        <v>626</v>
      </c>
      <c r="D11" s="185"/>
      <c r="E11" s="186">
        <v>88.26</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72">
        <v>2</v>
      </c>
      <c r="B12" s="173" t="s">
        <v>627</v>
      </c>
      <c r="C12" s="181" t="s">
        <v>628</v>
      </c>
      <c r="D12" s="174" t="s">
        <v>442</v>
      </c>
      <c r="E12" s="175">
        <v>522</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0.12</v>
      </c>
      <c r="V12" s="159">
        <f>ROUND(E12*U12,2)</f>
        <v>62.64</v>
      </c>
      <c r="W12" s="159"/>
      <c r="X12" s="159" t="s">
        <v>429</v>
      </c>
      <c r="Y12" s="159" t="s">
        <v>430</v>
      </c>
      <c r="Z12" s="214">
        <v>0.32</v>
      </c>
      <c r="AA12" s="215">
        <f t="shared" ref="AA12" si="2">G12*Z12</f>
        <v>0</v>
      </c>
      <c r="AB12" s="215">
        <f t="shared" ref="AB12" si="3">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33.75" outlineLevel="2" x14ac:dyDescent="0.2">
      <c r="A13" s="155"/>
      <c r="B13" s="156"/>
      <c r="C13" s="306" t="s">
        <v>454</v>
      </c>
      <c r="D13" s="307"/>
      <c r="E13" s="307"/>
      <c r="F13" s="307"/>
      <c r="G13" s="307"/>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79" t="str">
        <f>C13</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3" s="148"/>
      <c r="BC13" s="148"/>
      <c r="BD13" s="148"/>
      <c r="BE13" s="148"/>
      <c r="BF13" s="148"/>
      <c r="BG13" s="148"/>
      <c r="BH13" s="148"/>
    </row>
    <row r="14" spans="1:60" outlineLevel="2" x14ac:dyDescent="0.2">
      <c r="A14" s="155"/>
      <c r="B14" s="156"/>
      <c r="C14" s="194" t="s">
        <v>629</v>
      </c>
      <c r="D14" s="185"/>
      <c r="E14" s="186">
        <v>319</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435</v>
      </c>
      <c r="AH14" s="148">
        <v>0</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
      <c r="A15" s="155"/>
      <c r="B15" s="156"/>
      <c r="C15" s="194" t="s">
        <v>630</v>
      </c>
      <c r="D15" s="185"/>
      <c r="E15" s="186">
        <v>203</v>
      </c>
      <c r="F15" s="159"/>
      <c r="G15" s="159"/>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435</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72">
        <v>3</v>
      </c>
      <c r="B16" s="173" t="s">
        <v>631</v>
      </c>
      <c r="C16" s="181" t="s">
        <v>632</v>
      </c>
      <c r="D16" s="174" t="s">
        <v>442</v>
      </c>
      <c r="E16" s="175">
        <v>485.5</v>
      </c>
      <c r="F16" s="176"/>
      <c r="G16" s="177">
        <f>ROUND(E16*F16,2)</f>
        <v>0</v>
      </c>
      <c r="H16" s="176"/>
      <c r="I16" s="177">
        <f>ROUND(E16*H16,2)</f>
        <v>0</v>
      </c>
      <c r="J16" s="176"/>
      <c r="K16" s="177">
        <f>ROUND(E16*J16,2)</f>
        <v>0</v>
      </c>
      <c r="L16" s="177">
        <v>21</v>
      </c>
      <c r="M16" s="177">
        <f>G16*(1+L16/100)</f>
        <v>0</v>
      </c>
      <c r="N16" s="175">
        <v>0</v>
      </c>
      <c r="O16" s="175">
        <f>ROUND(E16*N16,2)</f>
        <v>0</v>
      </c>
      <c r="P16" s="175">
        <v>0</v>
      </c>
      <c r="Q16" s="175">
        <f>ROUND(E16*P16,2)</f>
        <v>0</v>
      </c>
      <c r="R16" s="177" t="s">
        <v>428</v>
      </c>
      <c r="S16" s="177" t="s">
        <v>378</v>
      </c>
      <c r="T16" s="178" t="s">
        <v>378</v>
      </c>
      <c r="U16" s="159">
        <v>0.106</v>
      </c>
      <c r="V16" s="159">
        <f>ROUND(E16*U16,2)</f>
        <v>51.46</v>
      </c>
      <c r="W16" s="159"/>
      <c r="X16" s="159" t="s">
        <v>429</v>
      </c>
      <c r="Y16" s="159" t="s">
        <v>381</v>
      </c>
      <c r="Z16" s="214">
        <v>0.32</v>
      </c>
      <c r="AA16" s="215">
        <f t="shared" ref="AA16" si="4">G16*Z16</f>
        <v>0</v>
      </c>
      <c r="AB16" s="215">
        <f t="shared" ref="AB16" si="5">G16-AA16</f>
        <v>0</v>
      </c>
      <c r="AC16" s="148"/>
      <c r="AD16" s="148"/>
      <c r="AE16" s="148"/>
      <c r="AF16" s="148"/>
      <c r="AG16" s="148" t="s">
        <v>431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33.75" outlineLevel="2" x14ac:dyDescent="0.2">
      <c r="A17" s="155"/>
      <c r="B17" s="156"/>
      <c r="C17" s="306" t="s">
        <v>454</v>
      </c>
      <c r="D17" s="307"/>
      <c r="E17" s="307"/>
      <c r="F17" s="307"/>
      <c r="G17" s="307"/>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433</v>
      </c>
      <c r="AH17" s="148"/>
      <c r="AI17" s="148"/>
      <c r="AJ17" s="148"/>
      <c r="AK17" s="148"/>
      <c r="AL17" s="148"/>
      <c r="AM17" s="148"/>
      <c r="AN17" s="148"/>
      <c r="AO17" s="148"/>
      <c r="AP17" s="148"/>
      <c r="AQ17" s="148"/>
      <c r="AR17" s="148"/>
      <c r="AS17" s="148"/>
      <c r="AT17" s="148"/>
      <c r="AU17" s="148"/>
      <c r="AV17" s="148"/>
      <c r="AW17" s="148"/>
      <c r="AX17" s="148"/>
      <c r="AY17" s="148"/>
      <c r="AZ17" s="148"/>
      <c r="BA17" s="179" t="str">
        <f>C17</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7" s="148"/>
      <c r="BC17" s="148"/>
      <c r="BD17" s="148"/>
      <c r="BE17" s="148"/>
      <c r="BF17" s="148"/>
      <c r="BG17" s="148"/>
      <c r="BH17" s="148"/>
    </row>
    <row r="18" spans="1:60" outlineLevel="2" x14ac:dyDescent="0.2">
      <c r="A18" s="155"/>
      <c r="B18" s="156"/>
      <c r="C18" s="194" t="s">
        <v>633</v>
      </c>
      <c r="D18" s="185"/>
      <c r="E18" s="186">
        <v>285.5</v>
      </c>
      <c r="F18" s="159"/>
      <c r="G18" s="159"/>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435</v>
      </c>
      <c r="AH18" s="148">
        <v>0</v>
      </c>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3" x14ac:dyDescent="0.2">
      <c r="A19" s="155"/>
      <c r="B19" s="156"/>
      <c r="C19" s="194" t="s">
        <v>634</v>
      </c>
      <c r="D19" s="185"/>
      <c r="E19" s="186">
        <v>200</v>
      </c>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435</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22.5" outlineLevel="1" x14ac:dyDescent="0.2">
      <c r="A20" s="172">
        <v>4</v>
      </c>
      <c r="B20" s="173" t="s">
        <v>635</v>
      </c>
      <c r="C20" s="181" t="s">
        <v>636</v>
      </c>
      <c r="D20" s="174" t="s">
        <v>442</v>
      </c>
      <c r="E20" s="175">
        <v>1130</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t="s">
        <v>428</v>
      </c>
      <c r="S20" s="177" t="s">
        <v>378</v>
      </c>
      <c r="T20" s="178" t="s">
        <v>378</v>
      </c>
      <c r="U20" s="159">
        <v>0.65200000000000002</v>
      </c>
      <c r="V20" s="159">
        <f>ROUND(E20*U20,2)</f>
        <v>736.76</v>
      </c>
      <c r="W20" s="159"/>
      <c r="X20" s="159" t="s">
        <v>429</v>
      </c>
      <c r="Y20" s="159" t="s">
        <v>453</v>
      </c>
      <c r="Z20" s="214">
        <v>0.32</v>
      </c>
      <c r="AA20" s="215">
        <f t="shared" ref="AA20" si="6">G20*Z20</f>
        <v>0</v>
      </c>
      <c r="AB20" s="215">
        <f t="shared" ref="AB20" si="7">G20-AA20</f>
        <v>0</v>
      </c>
      <c r="AC20" s="148"/>
      <c r="AD20" s="148"/>
      <c r="AE20" s="148"/>
      <c r="AF20" s="148"/>
      <c r="AG20" s="148" t="s">
        <v>431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194" t="s">
        <v>637</v>
      </c>
      <c r="D21" s="185"/>
      <c r="E21" s="186">
        <v>1130</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435</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72">
        <v>5</v>
      </c>
      <c r="B22" s="173" t="s">
        <v>473</v>
      </c>
      <c r="C22" s="181" t="s">
        <v>474</v>
      </c>
      <c r="D22" s="174" t="s">
        <v>442</v>
      </c>
      <c r="E22" s="175">
        <v>1130</v>
      </c>
      <c r="F22" s="176"/>
      <c r="G22" s="177">
        <f>ROUND(E22*F22,2)</f>
        <v>0</v>
      </c>
      <c r="H22" s="176"/>
      <c r="I22" s="177">
        <f>ROUND(E22*H22,2)</f>
        <v>0</v>
      </c>
      <c r="J22" s="176"/>
      <c r="K22" s="177">
        <f>ROUND(E22*J22,2)</f>
        <v>0</v>
      </c>
      <c r="L22" s="177">
        <v>21</v>
      </c>
      <c r="M22" s="177">
        <f>G22*(1+L22/100)</f>
        <v>0</v>
      </c>
      <c r="N22" s="175">
        <v>0</v>
      </c>
      <c r="O22" s="175">
        <f>ROUND(E22*N22,2)</f>
        <v>0</v>
      </c>
      <c r="P22" s="175">
        <v>0</v>
      </c>
      <c r="Q22" s="175">
        <f>ROUND(E22*P22,2)</f>
        <v>0</v>
      </c>
      <c r="R22" s="177" t="s">
        <v>428</v>
      </c>
      <c r="S22" s="177" t="s">
        <v>378</v>
      </c>
      <c r="T22" s="178" t="s">
        <v>378</v>
      </c>
      <c r="U22" s="159">
        <v>1.0999999999999999E-2</v>
      </c>
      <c r="V22" s="159">
        <f>ROUND(E22*U22,2)</f>
        <v>12.43</v>
      </c>
      <c r="W22" s="159"/>
      <c r="X22" s="159" t="s">
        <v>429</v>
      </c>
      <c r="Y22" s="159" t="s">
        <v>453</v>
      </c>
      <c r="Z22" s="214">
        <v>0.32</v>
      </c>
      <c r="AA22" s="215">
        <f t="shared" ref="AA22" si="8">G22*Z22</f>
        <v>0</v>
      </c>
      <c r="AB22" s="215">
        <f t="shared" ref="AB22" si="9">G22-AA22</f>
        <v>0</v>
      </c>
      <c r="AC22" s="148"/>
      <c r="AD22" s="148"/>
      <c r="AE22" s="148"/>
      <c r="AF22" s="148"/>
      <c r="AG22" s="148" t="s">
        <v>431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306" t="s">
        <v>447</v>
      </c>
      <c r="D23" s="307"/>
      <c r="E23" s="307"/>
      <c r="F23" s="307"/>
      <c r="G23" s="307"/>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433</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
      <c r="A24" s="155"/>
      <c r="B24" s="156"/>
      <c r="C24" s="194" t="s">
        <v>638</v>
      </c>
      <c r="D24" s="185"/>
      <c r="E24" s="186">
        <v>1130</v>
      </c>
      <c r="F24" s="159"/>
      <c r="G24" s="159"/>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435</v>
      </c>
      <c r="AH24" s="148">
        <v>0</v>
      </c>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22.5" outlineLevel="1" x14ac:dyDescent="0.2">
      <c r="A25" s="172">
        <v>6</v>
      </c>
      <c r="B25" s="173" t="s">
        <v>639</v>
      </c>
      <c r="C25" s="181" t="s">
        <v>640</v>
      </c>
      <c r="D25" s="174" t="s">
        <v>442</v>
      </c>
      <c r="E25" s="175">
        <v>1130</v>
      </c>
      <c r="F25" s="176"/>
      <c r="G25" s="177">
        <f>ROUND(E25*F25,2)</f>
        <v>0</v>
      </c>
      <c r="H25" s="176"/>
      <c r="I25" s="177">
        <f>ROUND(E25*H25,2)</f>
        <v>0</v>
      </c>
      <c r="J25" s="176"/>
      <c r="K25" s="177">
        <f>ROUND(E25*J25,2)</f>
        <v>0</v>
      </c>
      <c r="L25" s="177">
        <v>21</v>
      </c>
      <c r="M25" s="177">
        <f>G25*(1+L25/100)</f>
        <v>0</v>
      </c>
      <c r="N25" s="175">
        <v>0</v>
      </c>
      <c r="O25" s="175">
        <f>ROUND(E25*N25,2)</f>
        <v>0</v>
      </c>
      <c r="P25" s="175">
        <v>0</v>
      </c>
      <c r="Q25" s="175">
        <f>ROUND(E25*P25,2)</f>
        <v>0</v>
      </c>
      <c r="R25" s="177" t="s">
        <v>428</v>
      </c>
      <c r="S25" s="177" t="s">
        <v>378</v>
      </c>
      <c r="T25" s="178" t="s">
        <v>378</v>
      </c>
      <c r="U25" s="159">
        <v>0.20200000000000001</v>
      </c>
      <c r="V25" s="159">
        <f>ROUND(E25*U25,2)</f>
        <v>228.26</v>
      </c>
      <c r="W25" s="159"/>
      <c r="X25" s="159" t="s">
        <v>429</v>
      </c>
      <c r="Y25" s="159" t="s">
        <v>453</v>
      </c>
      <c r="Z25" s="214">
        <v>0.32</v>
      </c>
      <c r="AA25" s="215">
        <f t="shared" ref="AA25" si="10">G25*Z25</f>
        <v>0</v>
      </c>
      <c r="AB25" s="215">
        <f t="shared" ref="AB25" si="11">G25-AA25</f>
        <v>0</v>
      </c>
      <c r="AC25" s="148"/>
      <c r="AD25" s="148"/>
      <c r="AE25" s="148"/>
      <c r="AF25" s="148"/>
      <c r="AG25" s="148" t="s">
        <v>431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306" t="s">
        <v>641</v>
      </c>
      <c r="D26" s="307"/>
      <c r="E26" s="307"/>
      <c r="F26" s="307"/>
      <c r="G26" s="307"/>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433</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304" t="s">
        <v>642</v>
      </c>
      <c r="D27" s="305"/>
      <c r="E27" s="305"/>
      <c r="F27" s="305"/>
      <c r="G27" s="305"/>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383</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194" t="s">
        <v>643</v>
      </c>
      <c r="D28" s="185"/>
      <c r="E28" s="186">
        <v>1130</v>
      </c>
      <c r="F28" s="159"/>
      <c r="G28" s="159"/>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435</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2.5" outlineLevel="1" x14ac:dyDescent="0.2">
      <c r="A29" s="172">
        <v>7</v>
      </c>
      <c r="B29" s="173" t="s">
        <v>635</v>
      </c>
      <c r="C29" s="181" t="s">
        <v>636</v>
      </c>
      <c r="D29" s="174" t="s">
        <v>442</v>
      </c>
      <c r="E29" s="175">
        <v>732.62</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t="s">
        <v>428</v>
      </c>
      <c r="S29" s="177" t="s">
        <v>378</v>
      </c>
      <c r="T29" s="178" t="s">
        <v>378</v>
      </c>
      <c r="U29" s="159">
        <v>0.65200000000000002</v>
      </c>
      <c r="V29" s="159">
        <f>ROUND(E29*U29,2)</f>
        <v>477.67</v>
      </c>
      <c r="W29" s="159"/>
      <c r="X29" s="159" t="s">
        <v>429</v>
      </c>
      <c r="Y29" s="159" t="s">
        <v>475</v>
      </c>
      <c r="Z29" s="214">
        <v>0.32</v>
      </c>
      <c r="AA29" s="215">
        <f t="shared" ref="AA29" si="12">G29*Z29</f>
        <v>0</v>
      </c>
      <c r="AB29" s="215">
        <f t="shared" ref="AB29" si="13">G29-AA29</f>
        <v>0</v>
      </c>
      <c r="AC29" s="148"/>
      <c r="AD29" s="148"/>
      <c r="AE29" s="148"/>
      <c r="AF29" s="148"/>
      <c r="AG29" s="148" t="s">
        <v>431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4" t="s">
        <v>644</v>
      </c>
      <c r="D30" s="185"/>
      <c r="E30" s="186"/>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435</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3" x14ac:dyDescent="0.2">
      <c r="A31" s="155"/>
      <c r="B31" s="156"/>
      <c r="C31" s="194" t="s">
        <v>645</v>
      </c>
      <c r="D31" s="185"/>
      <c r="E31" s="186">
        <v>113.1</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435</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3" x14ac:dyDescent="0.2">
      <c r="A32" s="155"/>
      <c r="B32" s="156"/>
      <c r="C32" s="194" t="s">
        <v>646</v>
      </c>
      <c r="D32" s="185"/>
      <c r="E32" s="186">
        <v>282.74</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435</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3" x14ac:dyDescent="0.2">
      <c r="A33" s="155"/>
      <c r="B33" s="156"/>
      <c r="C33" s="194" t="s">
        <v>647</v>
      </c>
      <c r="D33" s="185"/>
      <c r="E33" s="186">
        <v>94.25</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435</v>
      </c>
      <c r="AH33" s="148">
        <v>0</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3" x14ac:dyDescent="0.2">
      <c r="A34" s="155"/>
      <c r="B34" s="156"/>
      <c r="C34" s="194" t="s">
        <v>648</v>
      </c>
      <c r="D34" s="185"/>
      <c r="E34" s="186">
        <v>175.93</v>
      </c>
      <c r="F34" s="159"/>
      <c r="G34" s="159"/>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435</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3" x14ac:dyDescent="0.2">
      <c r="A35" s="155"/>
      <c r="B35" s="156"/>
      <c r="C35" s="194" t="s">
        <v>649</v>
      </c>
      <c r="D35" s="185"/>
      <c r="E35" s="186">
        <v>66.599999999999994</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435</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72">
        <v>8</v>
      </c>
      <c r="B36" s="173" t="s">
        <v>445</v>
      </c>
      <c r="C36" s="181" t="s">
        <v>446</v>
      </c>
      <c r="D36" s="174" t="s">
        <v>442</v>
      </c>
      <c r="E36" s="175">
        <v>1828.38</v>
      </c>
      <c r="F36" s="176"/>
      <c r="G36" s="177">
        <f>ROUND(E36*F36,2)</f>
        <v>0</v>
      </c>
      <c r="H36" s="176"/>
      <c r="I36" s="177">
        <f>ROUND(E36*H36,2)</f>
        <v>0</v>
      </c>
      <c r="J36" s="176"/>
      <c r="K36" s="177">
        <f>ROUND(E36*J36,2)</f>
        <v>0</v>
      </c>
      <c r="L36" s="177">
        <v>21</v>
      </c>
      <c r="M36" s="177">
        <f>G36*(1+L36/100)</f>
        <v>0</v>
      </c>
      <c r="N36" s="175">
        <v>0</v>
      </c>
      <c r="O36" s="175">
        <f>ROUND(E36*N36,2)</f>
        <v>0</v>
      </c>
      <c r="P36" s="175">
        <v>0</v>
      </c>
      <c r="Q36" s="175">
        <f>ROUND(E36*P36,2)</f>
        <v>0</v>
      </c>
      <c r="R36" s="177" t="s">
        <v>428</v>
      </c>
      <c r="S36" s="177" t="s">
        <v>378</v>
      </c>
      <c r="T36" s="178" t="s">
        <v>378</v>
      </c>
      <c r="U36" s="159">
        <v>1.0999999999999999E-2</v>
      </c>
      <c r="V36" s="159">
        <f>ROUND(E36*U36,2)</f>
        <v>20.11</v>
      </c>
      <c r="W36" s="159"/>
      <c r="X36" s="159" t="s">
        <v>429</v>
      </c>
      <c r="Y36" s="159" t="s">
        <v>481</v>
      </c>
      <c r="Z36" s="214">
        <v>0.32</v>
      </c>
      <c r="AA36" s="215">
        <f t="shared" ref="AA36" si="14">G36*Z36</f>
        <v>0</v>
      </c>
      <c r="AB36" s="215">
        <f t="shared" ref="AB36" si="15">G36-AA36</f>
        <v>0</v>
      </c>
      <c r="AC36" s="148"/>
      <c r="AD36" s="148"/>
      <c r="AE36" s="148"/>
      <c r="AF36" s="148"/>
      <c r="AG36" s="148" t="s">
        <v>431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306" t="s">
        <v>447</v>
      </c>
      <c r="D37" s="307"/>
      <c r="E37" s="307"/>
      <c r="F37" s="307"/>
      <c r="G37" s="307"/>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433</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194" t="s">
        <v>650</v>
      </c>
      <c r="D38" s="185"/>
      <c r="E38" s="186">
        <v>88.26</v>
      </c>
      <c r="F38" s="159"/>
      <c r="G38" s="159"/>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435</v>
      </c>
      <c r="AH38" s="148">
        <v>5</v>
      </c>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3" x14ac:dyDescent="0.2">
      <c r="A39" s="155"/>
      <c r="B39" s="156"/>
      <c r="C39" s="194" t="s">
        <v>651</v>
      </c>
      <c r="D39" s="185"/>
      <c r="E39" s="186">
        <v>522</v>
      </c>
      <c r="F39" s="159"/>
      <c r="G39" s="159"/>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435</v>
      </c>
      <c r="AH39" s="148">
        <v>5</v>
      </c>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3" x14ac:dyDescent="0.2">
      <c r="A40" s="155"/>
      <c r="B40" s="156"/>
      <c r="C40" s="194" t="s">
        <v>652</v>
      </c>
      <c r="D40" s="185"/>
      <c r="E40" s="186">
        <v>485.5</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435</v>
      </c>
      <c r="AH40" s="148">
        <v>5</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4" t="s">
        <v>653</v>
      </c>
      <c r="D41" s="185"/>
      <c r="E41" s="186">
        <v>732.62</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435</v>
      </c>
      <c r="AH41" s="148">
        <v>5</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72">
        <v>9</v>
      </c>
      <c r="B42" s="173" t="s">
        <v>486</v>
      </c>
      <c r="C42" s="181" t="s">
        <v>487</v>
      </c>
      <c r="D42" s="174" t="s">
        <v>442</v>
      </c>
      <c r="E42" s="175">
        <v>1828.38</v>
      </c>
      <c r="F42" s="176"/>
      <c r="G42" s="177">
        <f>ROUND(E42*F42,2)</f>
        <v>0</v>
      </c>
      <c r="H42" s="176"/>
      <c r="I42" s="177">
        <f>ROUND(E42*H42,2)</f>
        <v>0</v>
      </c>
      <c r="J42" s="176"/>
      <c r="K42" s="177">
        <f>ROUND(E42*J42,2)</f>
        <v>0</v>
      </c>
      <c r="L42" s="177">
        <v>21</v>
      </c>
      <c r="M42" s="177">
        <f>G42*(1+L42/100)</f>
        <v>0</v>
      </c>
      <c r="N42" s="175">
        <v>0</v>
      </c>
      <c r="O42" s="175">
        <f>ROUND(E42*N42,2)</f>
        <v>0</v>
      </c>
      <c r="P42" s="175">
        <v>0</v>
      </c>
      <c r="Q42" s="175">
        <f>ROUND(E42*P42,2)</f>
        <v>0</v>
      </c>
      <c r="R42" s="177" t="s">
        <v>428</v>
      </c>
      <c r="S42" s="177" t="s">
        <v>378</v>
      </c>
      <c r="T42" s="178" t="s">
        <v>378</v>
      </c>
      <c r="U42" s="159">
        <v>0</v>
      </c>
      <c r="V42" s="159">
        <f>ROUND(E42*U42,2)</f>
        <v>0</v>
      </c>
      <c r="W42" s="159"/>
      <c r="X42" s="159" t="s">
        <v>429</v>
      </c>
      <c r="Y42" s="159" t="s">
        <v>481</v>
      </c>
      <c r="Z42" s="214">
        <v>0.32</v>
      </c>
      <c r="AA42" s="215">
        <f t="shared" ref="AA42" si="16">G42*Z42</f>
        <v>0</v>
      </c>
      <c r="AB42" s="215">
        <f t="shared" ref="AB42" si="17">G42-AA42</f>
        <v>0</v>
      </c>
      <c r="AC42" s="148"/>
      <c r="AD42" s="148"/>
      <c r="AE42" s="148"/>
      <c r="AF42" s="148"/>
      <c r="AG42" s="148" t="s">
        <v>431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idden="1" outlineLevel="2" x14ac:dyDescent="0.2">
      <c r="A43" s="155"/>
      <c r="B43" s="156"/>
      <c r="C43" s="194"/>
      <c r="D43" s="185"/>
      <c r="E43" s="186"/>
      <c r="F43" s="159"/>
      <c r="G43" s="159"/>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435</v>
      </c>
      <c r="AH43" s="148">
        <v>0</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3" x14ac:dyDescent="0.2">
      <c r="A44" s="155"/>
      <c r="B44" s="156"/>
      <c r="C44" s="194" t="s">
        <v>2960</v>
      </c>
      <c r="D44" s="185"/>
      <c r="E44" s="186">
        <v>1828.38</v>
      </c>
      <c r="F44" s="159"/>
      <c r="G44" s="159"/>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435</v>
      </c>
      <c r="AH44" s="148">
        <v>5</v>
      </c>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hidden="1" outlineLevel="1" collapsed="1" x14ac:dyDescent="0.2">
      <c r="A45" s="172"/>
      <c r="B45" s="173"/>
      <c r="C45" s="181"/>
      <c r="D45" s="174"/>
      <c r="E45" s="175"/>
      <c r="F45" s="176"/>
      <c r="G45" s="177"/>
      <c r="H45" s="176"/>
      <c r="I45" s="177"/>
      <c r="J45" s="176"/>
      <c r="K45" s="177"/>
      <c r="L45" s="177"/>
      <c r="M45" s="177"/>
      <c r="N45" s="175"/>
      <c r="O45" s="175"/>
      <c r="P45" s="175"/>
      <c r="Q45" s="175"/>
      <c r="R45" s="177"/>
      <c r="S45" s="177"/>
      <c r="T45" s="178"/>
      <c r="U45" s="159"/>
      <c r="V45" s="159"/>
      <c r="W45" s="159"/>
      <c r="X45" s="159"/>
      <c r="Y45" s="159"/>
      <c r="Z45" s="214"/>
      <c r="AA45" s="215"/>
      <c r="AB45" s="215"/>
      <c r="AC45" s="148"/>
      <c r="AD45" s="148"/>
      <c r="AE45" s="148"/>
      <c r="AF45" s="148"/>
      <c r="AG45" s="148" t="s">
        <v>431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hidden="1" outlineLevel="2" x14ac:dyDescent="0.2">
      <c r="A46" s="155"/>
      <c r="B46" s="156"/>
      <c r="C46" s="194"/>
      <c r="D46" s="185"/>
      <c r="E46" s="186"/>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435</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idden="1" outlineLevel="3" x14ac:dyDescent="0.2">
      <c r="A47" s="155"/>
      <c r="B47" s="156"/>
      <c r="C47" s="194"/>
      <c r="D47" s="185"/>
      <c r="E47" s="186"/>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435</v>
      </c>
      <c r="AH47" s="148">
        <v>5</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72">
        <v>11</v>
      </c>
      <c r="B48" s="173" t="s">
        <v>654</v>
      </c>
      <c r="C48" s="181" t="s">
        <v>655</v>
      </c>
      <c r="D48" s="174" t="s">
        <v>492</v>
      </c>
      <c r="E48" s="175">
        <v>1554.2</v>
      </c>
      <c r="F48" s="176"/>
      <c r="G48" s="177">
        <f>ROUND(E48*F48,2)</f>
        <v>0</v>
      </c>
      <c r="H48" s="176"/>
      <c r="I48" s="177">
        <f>ROUND(E48*H48,2)</f>
        <v>0</v>
      </c>
      <c r="J48" s="176"/>
      <c r="K48" s="177">
        <f>ROUND(E48*J48,2)</f>
        <v>0</v>
      </c>
      <c r="L48" s="177">
        <v>21</v>
      </c>
      <c r="M48" s="177">
        <f>G48*(1+L48/100)</f>
        <v>0</v>
      </c>
      <c r="N48" s="175">
        <v>0</v>
      </c>
      <c r="O48" s="175">
        <f>ROUND(E48*N48,2)</f>
        <v>0</v>
      </c>
      <c r="P48" s="175">
        <v>0</v>
      </c>
      <c r="Q48" s="175">
        <f>ROUND(E48*P48,2)</f>
        <v>0</v>
      </c>
      <c r="R48" s="177" t="s">
        <v>428</v>
      </c>
      <c r="S48" s="177" t="s">
        <v>378</v>
      </c>
      <c r="T48" s="178" t="s">
        <v>378</v>
      </c>
      <c r="U48" s="159">
        <v>9.6000000000000002E-2</v>
      </c>
      <c r="V48" s="159">
        <f>ROUND(E48*U48,2)</f>
        <v>149.19999999999999</v>
      </c>
      <c r="W48" s="159"/>
      <c r="X48" s="159" t="s">
        <v>429</v>
      </c>
      <c r="Y48" s="159" t="s">
        <v>656</v>
      </c>
      <c r="Z48" s="214">
        <v>0.32</v>
      </c>
      <c r="AA48" s="215">
        <f t="shared" ref="AA48" si="18">G48*Z48</f>
        <v>0</v>
      </c>
      <c r="AB48" s="215">
        <f t="shared" ref="AB48" si="19">G48-AA48</f>
        <v>0</v>
      </c>
      <c r="AC48" s="148"/>
      <c r="AD48" s="148"/>
      <c r="AE48" s="148"/>
      <c r="AF48" s="148"/>
      <c r="AG48" s="148" t="s">
        <v>431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2" x14ac:dyDescent="0.2">
      <c r="A49" s="155"/>
      <c r="B49" s="156"/>
      <c r="C49" s="306" t="s">
        <v>657</v>
      </c>
      <c r="D49" s="307"/>
      <c r="E49" s="307"/>
      <c r="F49" s="307"/>
      <c r="G49" s="307"/>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433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194" t="s">
        <v>658</v>
      </c>
      <c r="D50" s="185"/>
      <c r="E50" s="186">
        <v>1554.2</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435</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x14ac:dyDescent="0.2">
      <c r="A51" s="162" t="s">
        <v>373</v>
      </c>
      <c r="B51" s="163" t="s">
        <v>231</v>
      </c>
      <c r="C51" s="180" t="s">
        <v>232</v>
      </c>
      <c r="D51" s="164"/>
      <c r="E51" s="165"/>
      <c r="F51" s="166"/>
      <c r="G51" s="166">
        <f>SUMIF(AG52:AG55,"&lt;&gt;NOR",G52:G55)</f>
        <v>0</v>
      </c>
      <c r="H51" s="166"/>
      <c r="I51" s="166">
        <f>SUM(I52:I55)</f>
        <v>0</v>
      </c>
      <c r="J51" s="166"/>
      <c r="K51" s="166">
        <f>SUM(K52:K55)</f>
        <v>0</v>
      </c>
      <c r="L51" s="166"/>
      <c r="M51" s="166">
        <f>SUM(M52:M55)</f>
        <v>0</v>
      </c>
      <c r="N51" s="165"/>
      <c r="O51" s="165">
        <f>SUM(O52:O55)</f>
        <v>14.02</v>
      </c>
      <c r="P51" s="165"/>
      <c r="Q51" s="165">
        <f>SUM(Q52:Q55)</f>
        <v>0</v>
      </c>
      <c r="R51" s="166"/>
      <c r="S51" s="166"/>
      <c r="T51" s="167"/>
      <c r="U51" s="161"/>
      <c r="V51" s="161">
        <f>SUM(V52:V55)</f>
        <v>84.99</v>
      </c>
      <c r="W51" s="161"/>
      <c r="X51" s="161"/>
      <c r="Y51" s="161"/>
      <c r="Z51" s="208"/>
      <c r="AA51" s="208"/>
      <c r="AB51" s="207"/>
      <c r="AG51" t="s">
        <v>374</v>
      </c>
    </row>
    <row r="52" spans="1:60" outlineLevel="1" x14ac:dyDescent="0.2">
      <c r="A52" s="172">
        <v>12</v>
      </c>
      <c r="B52" s="173" t="s">
        <v>659</v>
      </c>
      <c r="C52" s="181" t="s">
        <v>660</v>
      </c>
      <c r="D52" s="174" t="s">
        <v>492</v>
      </c>
      <c r="E52" s="175">
        <v>607.072</v>
      </c>
      <c r="F52" s="176"/>
      <c r="G52" s="177">
        <f>ROUND(E52*F52,2)</f>
        <v>0</v>
      </c>
      <c r="H52" s="176"/>
      <c r="I52" s="177">
        <f>ROUND(E52*H52,2)</f>
        <v>0</v>
      </c>
      <c r="J52" s="176"/>
      <c r="K52" s="177">
        <f>ROUND(E52*J52,2)</f>
        <v>0</v>
      </c>
      <c r="L52" s="177">
        <v>21</v>
      </c>
      <c r="M52" s="177">
        <f>G52*(1+L52/100)</f>
        <v>0</v>
      </c>
      <c r="N52" s="175">
        <v>0</v>
      </c>
      <c r="O52" s="175">
        <f>ROUND(E52*N52,2)</f>
        <v>0</v>
      </c>
      <c r="P52" s="175">
        <v>0</v>
      </c>
      <c r="Q52" s="175">
        <f>ROUND(E52*P52,2)</f>
        <v>0</v>
      </c>
      <c r="R52" s="177" t="s">
        <v>497</v>
      </c>
      <c r="S52" s="177" t="s">
        <v>378</v>
      </c>
      <c r="T52" s="178" t="s">
        <v>378</v>
      </c>
      <c r="U52" s="159">
        <v>0.14000000000000001</v>
      </c>
      <c r="V52" s="159">
        <f>ROUND(E52*U52,2)</f>
        <v>84.99</v>
      </c>
      <c r="W52" s="159"/>
      <c r="X52" s="159" t="s">
        <v>429</v>
      </c>
      <c r="Y52" s="159" t="s">
        <v>381</v>
      </c>
      <c r="Z52" s="216">
        <v>0.32</v>
      </c>
      <c r="AA52" s="217">
        <f t="shared" ref="AA52" si="20">G52*Z52</f>
        <v>0</v>
      </c>
      <c r="AB52" s="217">
        <f t="shared" ref="AB52" si="21">G52-AA52</f>
        <v>0</v>
      </c>
      <c r="AC52" s="148"/>
      <c r="AD52" s="148"/>
      <c r="AE52" s="148"/>
      <c r="AF52" s="148"/>
      <c r="AG52" s="148" t="s">
        <v>431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
      <c r="A53" s="155"/>
      <c r="B53" s="156"/>
      <c r="C53" s="194" t="s">
        <v>661</v>
      </c>
      <c r="D53" s="185"/>
      <c r="E53" s="186">
        <v>607.072</v>
      </c>
      <c r="F53" s="159"/>
      <c r="G53" s="159"/>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435</v>
      </c>
      <c r="AH53" s="148">
        <v>0</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72">
        <v>13</v>
      </c>
      <c r="B54" s="173" t="s">
        <v>662</v>
      </c>
      <c r="C54" s="181" t="s">
        <v>663</v>
      </c>
      <c r="D54" s="174" t="s">
        <v>492</v>
      </c>
      <c r="E54" s="175">
        <v>637.42560000000003</v>
      </c>
      <c r="F54" s="176"/>
      <c r="G54" s="177">
        <f>ROUND(E54*F54,2)</f>
        <v>0</v>
      </c>
      <c r="H54" s="176"/>
      <c r="I54" s="177">
        <f>ROUND(E54*H54,2)</f>
        <v>0</v>
      </c>
      <c r="J54" s="176"/>
      <c r="K54" s="177">
        <f>ROUND(E54*J54,2)</f>
        <v>0</v>
      </c>
      <c r="L54" s="177">
        <v>21</v>
      </c>
      <c r="M54" s="177">
        <f>G54*(1+L54/100)</f>
        <v>0</v>
      </c>
      <c r="N54" s="175">
        <v>2.1999999999999999E-2</v>
      </c>
      <c r="O54" s="175">
        <f>ROUND(E54*N54,2)</f>
        <v>14.02</v>
      </c>
      <c r="P54" s="175">
        <v>0</v>
      </c>
      <c r="Q54" s="175">
        <f>ROUND(E54*P54,2)</f>
        <v>0</v>
      </c>
      <c r="R54" s="177" t="s">
        <v>664</v>
      </c>
      <c r="S54" s="177" t="s">
        <v>378</v>
      </c>
      <c r="T54" s="178" t="s">
        <v>378</v>
      </c>
      <c r="U54" s="159">
        <v>0</v>
      </c>
      <c r="V54" s="159">
        <f>ROUND(E54*U54,2)</f>
        <v>0</v>
      </c>
      <c r="W54" s="159"/>
      <c r="X54" s="159" t="s">
        <v>614</v>
      </c>
      <c r="Y54" s="159" t="s">
        <v>381</v>
      </c>
      <c r="Z54" s="214">
        <v>0.32</v>
      </c>
      <c r="AA54" s="215">
        <f t="shared" ref="AA54" si="22">G54*Z54</f>
        <v>0</v>
      </c>
      <c r="AB54" s="215">
        <f t="shared" ref="AB54" si="23">G54-AA54</f>
        <v>0</v>
      </c>
      <c r="AC54" s="148"/>
      <c r="AD54" s="148"/>
      <c r="AE54" s="148"/>
      <c r="AF54" s="148"/>
      <c r="AG54" s="148" t="s">
        <v>615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2" x14ac:dyDescent="0.2">
      <c r="A55" s="155"/>
      <c r="B55" s="156"/>
      <c r="C55" s="194" t="s">
        <v>665</v>
      </c>
      <c r="D55" s="185"/>
      <c r="E55" s="186">
        <v>637.42560000000003</v>
      </c>
      <c r="F55" s="159"/>
      <c r="G55" s="159"/>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435</v>
      </c>
      <c r="AH55" s="148">
        <v>5</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x14ac:dyDescent="0.2">
      <c r="A56" s="162" t="s">
        <v>373</v>
      </c>
      <c r="B56" s="163" t="s">
        <v>233</v>
      </c>
      <c r="C56" s="180" t="s">
        <v>234</v>
      </c>
      <c r="D56" s="164"/>
      <c r="E56" s="165"/>
      <c r="F56" s="166"/>
      <c r="G56" s="166">
        <f>SUMIF(AG57:AG69,"&lt;&gt;NOR",G57:G69)</f>
        <v>0</v>
      </c>
      <c r="H56" s="166"/>
      <c r="I56" s="166">
        <f>SUM(I57:I69)</f>
        <v>0</v>
      </c>
      <c r="J56" s="166"/>
      <c r="K56" s="166">
        <f>SUM(K57:K69)</f>
        <v>0</v>
      </c>
      <c r="L56" s="166"/>
      <c r="M56" s="166">
        <f>SUM(M57:M69)</f>
        <v>0</v>
      </c>
      <c r="N56" s="165"/>
      <c r="O56" s="165">
        <f>SUM(O57:O69)</f>
        <v>135.04</v>
      </c>
      <c r="P56" s="165"/>
      <c r="Q56" s="165">
        <f>SUM(Q57:Q69)</f>
        <v>0</v>
      </c>
      <c r="R56" s="166"/>
      <c r="S56" s="166"/>
      <c r="T56" s="167"/>
      <c r="U56" s="161"/>
      <c r="V56" s="161">
        <f>SUM(V57:V69)</f>
        <v>117.38000000000001</v>
      </c>
      <c r="W56" s="161"/>
      <c r="X56" s="161"/>
      <c r="Y56" s="161"/>
      <c r="Z56" s="208"/>
      <c r="AA56" s="208"/>
      <c r="AB56" s="207"/>
      <c r="AG56" t="s">
        <v>374</v>
      </c>
    </row>
    <row r="57" spans="1:60" outlineLevel="1" x14ac:dyDescent="0.2">
      <c r="A57" s="172">
        <v>14</v>
      </c>
      <c r="B57" s="173" t="s">
        <v>666</v>
      </c>
      <c r="C57" s="181" t="s">
        <v>667</v>
      </c>
      <c r="D57" s="174" t="s">
        <v>442</v>
      </c>
      <c r="E57" s="175">
        <v>15.84</v>
      </c>
      <c r="F57" s="176"/>
      <c r="G57" s="177">
        <f>ROUND(E57*F57,2)</f>
        <v>0</v>
      </c>
      <c r="H57" s="176"/>
      <c r="I57" s="177">
        <f>ROUND(E57*H57,2)</f>
        <v>0</v>
      </c>
      <c r="J57" s="176"/>
      <c r="K57" s="177">
        <f>ROUND(E57*J57,2)</f>
        <v>0</v>
      </c>
      <c r="L57" s="177">
        <v>21</v>
      </c>
      <c r="M57" s="177">
        <f>G57*(1+L57/100)</f>
        <v>0</v>
      </c>
      <c r="N57" s="175">
        <v>2.5249999999999999</v>
      </c>
      <c r="O57" s="175">
        <f>ROUND(E57*N57,2)</f>
        <v>40</v>
      </c>
      <c r="P57" s="175">
        <v>0</v>
      </c>
      <c r="Q57" s="175">
        <f>ROUND(E57*P57,2)</f>
        <v>0</v>
      </c>
      <c r="R57" s="177" t="s">
        <v>588</v>
      </c>
      <c r="S57" s="177" t="s">
        <v>378</v>
      </c>
      <c r="T57" s="178" t="s">
        <v>378</v>
      </c>
      <c r="U57" s="159">
        <v>1.89</v>
      </c>
      <c r="V57" s="159">
        <f>ROUND(E57*U57,2)</f>
        <v>29.94</v>
      </c>
      <c r="W57" s="159"/>
      <c r="X57" s="159" t="s">
        <v>429</v>
      </c>
      <c r="Y57" s="159" t="s">
        <v>430</v>
      </c>
      <c r="Z57" s="214">
        <v>0.32</v>
      </c>
      <c r="AA57" s="215">
        <f t="shared" ref="AA57" si="24">G57*Z57</f>
        <v>0</v>
      </c>
      <c r="AB57" s="215">
        <f t="shared" ref="AB57" si="25">G57-AA57</f>
        <v>0</v>
      </c>
      <c r="AC57" s="148"/>
      <c r="AD57" s="148"/>
      <c r="AE57" s="148"/>
      <c r="AF57" s="148"/>
      <c r="AG57" s="148" t="s">
        <v>431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194" t="s">
        <v>668</v>
      </c>
      <c r="D58" s="185"/>
      <c r="E58" s="186">
        <v>15.84</v>
      </c>
      <c r="F58" s="159"/>
      <c r="G58" s="1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435</v>
      </c>
      <c r="AH58" s="148">
        <v>0</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2.5" outlineLevel="1" x14ac:dyDescent="0.2">
      <c r="A59" s="172">
        <v>15</v>
      </c>
      <c r="B59" s="173" t="s">
        <v>669</v>
      </c>
      <c r="C59" s="181" t="s">
        <v>670</v>
      </c>
      <c r="D59" s="174" t="s">
        <v>671</v>
      </c>
      <c r="E59" s="175">
        <v>176</v>
      </c>
      <c r="F59" s="176"/>
      <c r="G59" s="177">
        <f>ROUND(E59*F59,2)</f>
        <v>0</v>
      </c>
      <c r="H59" s="176"/>
      <c r="I59" s="177">
        <f>ROUND(E59*H59,2)</f>
        <v>0</v>
      </c>
      <c r="J59" s="176"/>
      <c r="K59" s="177">
        <f>ROUND(E59*J59,2)</f>
        <v>0</v>
      </c>
      <c r="L59" s="177">
        <v>21</v>
      </c>
      <c r="M59" s="177">
        <f>G59*(1+L59/100)</f>
        <v>0</v>
      </c>
      <c r="N59" s="175">
        <v>0</v>
      </c>
      <c r="O59" s="175">
        <f>ROUND(E59*N59,2)</f>
        <v>0</v>
      </c>
      <c r="P59" s="175">
        <v>0</v>
      </c>
      <c r="Q59" s="175">
        <f>ROUND(E59*P59,2)</f>
        <v>0</v>
      </c>
      <c r="R59" s="177" t="s">
        <v>672</v>
      </c>
      <c r="S59" s="177" t="s">
        <v>378</v>
      </c>
      <c r="T59" s="178" t="s">
        <v>378</v>
      </c>
      <c r="U59" s="159">
        <v>7.9299999999999995E-2</v>
      </c>
      <c r="V59" s="159">
        <f>ROUND(E59*U59,2)</f>
        <v>13.96</v>
      </c>
      <c r="W59" s="159"/>
      <c r="X59" s="159" t="s">
        <v>429</v>
      </c>
      <c r="Y59" s="159" t="s">
        <v>430</v>
      </c>
      <c r="Z59" s="214">
        <v>0.32</v>
      </c>
      <c r="AA59" s="215">
        <f t="shared" ref="AA59" si="26">G59*Z59</f>
        <v>0</v>
      </c>
      <c r="AB59" s="215">
        <f t="shared" ref="AB59" si="27">G59-AA59</f>
        <v>0</v>
      </c>
      <c r="AC59" s="148"/>
      <c r="AD59" s="148"/>
      <c r="AE59" s="148"/>
      <c r="AF59" s="148"/>
      <c r="AG59" s="148" t="s">
        <v>431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
      <c r="A60" s="155"/>
      <c r="B60" s="156"/>
      <c r="C60" s="194" t="s">
        <v>673</v>
      </c>
      <c r="D60" s="185"/>
      <c r="E60" s="186">
        <v>176</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435</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33.75" outlineLevel="1" x14ac:dyDescent="0.2">
      <c r="A61" s="172">
        <v>16</v>
      </c>
      <c r="B61" s="173" t="s">
        <v>674</v>
      </c>
      <c r="C61" s="181" t="s">
        <v>675</v>
      </c>
      <c r="D61" s="174" t="s">
        <v>671</v>
      </c>
      <c r="E61" s="175">
        <v>177.76</v>
      </c>
      <c r="F61" s="176"/>
      <c r="G61" s="177">
        <f>ROUND(E61*F61,2)</f>
        <v>0</v>
      </c>
      <c r="H61" s="176"/>
      <c r="I61" s="177">
        <f>ROUND(E61*H61,2)</f>
        <v>0</v>
      </c>
      <c r="J61" s="176"/>
      <c r="K61" s="177">
        <f>ROUND(E61*J61,2)</f>
        <v>0</v>
      </c>
      <c r="L61" s="177">
        <v>21</v>
      </c>
      <c r="M61" s="177">
        <f>G61*(1+L61/100)</f>
        <v>0</v>
      </c>
      <c r="N61" s="175">
        <v>8.0000000000000004E-4</v>
      </c>
      <c r="O61" s="175">
        <f>ROUND(E61*N61,2)</f>
        <v>0.14000000000000001</v>
      </c>
      <c r="P61" s="175">
        <v>0</v>
      </c>
      <c r="Q61" s="175">
        <f>ROUND(E61*P61,2)</f>
        <v>0</v>
      </c>
      <c r="R61" s="177" t="s">
        <v>664</v>
      </c>
      <c r="S61" s="177" t="s">
        <v>378</v>
      </c>
      <c r="T61" s="178" t="s">
        <v>378</v>
      </c>
      <c r="U61" s="159">
        <v>0</v>
      </c>
      <c r="V61" s="159">
        <f>ROUND(E61*U61,2)</f>
        <v>0</v>
      </c>
      <c r="W61" s="159"/>
      <c r="X61" s="159" t="s">
        <v>614</v>
      </c>
      <c r="Y61" s="159" t="s">
        <v>430</v>
      </c>
      <c r="Z61" s="214">
        <v>0.32</v>
      </c>
      <c r="AA61" s="215">
        <f t="shared" ref="AA61" si="28">G61*Z61</f>
        <v>0</v>
      </c>
      <c r="AB61" s="215">
        <f t="shared" ref="AB61" si="29">G61-AA61</f>
        <v>0</v>
      </c>
      <c r="AC61" s="148"/>
      <c r="AD61" s="148"/>
      <c r="AE61" s="148"/>
      <c r="AF61" s="148"/>
      <c r="AG61" s="148" t="s">
        <v>615</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194" t="s">
        <v>676</v>
      </c>
      <c r="D62" s="185"/>
      <c r="E62" s="186">
        <v>177.76</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435</v>
      </c>
      <c r="AH62" s="148">
        <v>5</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ht="22.5" outlineLevel="1" x14ac:dyDescent="0.2">
      <c r="A63" s="172">
        <v>17</v>
      </c>
      <c r="B63" s="173" t="s">
        <v>677</v>
      </c>
      <c r="C63" s="181" t="s">
        <v>678</v>
      </c>
      <c r="D63" s="174" t="s">
        <v>492</v>
      </c>
      <c r="E63" s="175">
        <v>404.8</v>
      </c>
      <c r="F63" s="176"/>
      <c r="G63" s="177">
        <f>ROUND(E63*F63,2)</f>
        <v>0</v>
      </c>
      <c r="H63" s="176"/>
      <c r="I63" s="177">
        <f>ROUND(E63*H63,2)</f>
        <v>0</v>
      </c>
      <c r="J63" s="176"/>
      <c r="K63" s="177">
        <f>ROUND(E63*J63,2)</f>
        <v>0</v>
      </c>
      <c r="L63" s="177">
        <v>21</v>
      </c>
      <c r="M63" s="177">
        <f>G63*(1+L63/100)</f>
        <v>0</v>
      </c>
      <c r="N63" s="175">
        <v>3.5E-4</v>
      </c>
      <c r="O63" s="175">
        <f>ROUND(E63*N63,2)</f>
        <v>0.14000000000000001</v>
      </c>
      <c r="P63" s="175">
        <v>0</v>
      </c>
      <c r="Q63" s="175">
        <f>ROUND(E63*P63,2)</f>
        <v>0</v>
      </c>
      <c r="R63" s="177" t="s">
        <v>588</v>
      </c>
      <c r="S63" s="177" t="s">
        <v>378</v>
      </c>
      <c r="T63" s="178" t="s">
        <v>378</v>
      </c>
      <c r="U63" s="159">
        <v>8.8999999999999996E-2</v>
      </c>
      <c r="V63" s="159">
        <f>ROUND(E63*U63,2)</f>
        <v>36.03</v>
      </c>
      <c r="W63" s="159"/>
      <c r="X63" s="159" t="s">
        <v>429</v>
      </c>
      <c r="Y63" s="159" t="s">
        <v>453</v>
      </c>
      <c r="Z63" s="214">
        <v>0.32</v>
      </c>
      <c r="AA63" s="215">
        <f t="shared" ref="AA63" si="30">G63*Z63</f>
        <v>0</v>
      </c>
      <c r="AB63" s="215">
        <f t="shared" ref="AB63" si="31">G63-AA63</f>
        <v>0</v>
      </c>
      <c r="AC63" s="148"/>
      <c r="AD63" s="148"/>
      <c r="AE63" s="148"/>
      <c r="AF63" s="148"/>
      <c r="AG63" s="148" t="s">
        <v>431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2" x14ac:dyDescent="0.2">
      <c r="A64" s="155"/>
      <c r="B64" s="156"/>
      <c r="C64" s="306" t="s">
        <v>679</v>
      </c>
      <c r="D64" s="307"/>
      <c r="E64" s="307"/>
      <c r="F64" s="307"/>
      <c r="G64" s="307"/>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433</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
      <c r="A65" s="155"/>
      <c r="B65" s="156"/>
      <c r="C65" s="194" t="s">
        <v>680</v>
      </c>
      <c r="D65" s="185"/>
      <c r="E65" s="186">
        <v>404.8</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435</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ht="22.5" outlineLevel="1" x14ac:dyDescent="0.2">
      <c r="A66" s="172">
        <v>18</v>
      </c>
      <c r="B66" s="173" t="s">
        <v>681</v>
      </c>
      <c r="C66" s="181" t="s">
        <v>682</v>
      </c>
      <c r="D66" s="174" t="s">
        <v>492</v>
      </c>
      <c r="E66" s="175">
        <v>412.89600000000002</v>
      </c>
      <c r="F66" s="176"/>
      <c r="G66" s="177">
        <f>ROUND(E66*F66,2)</f>
        <v>0</v>
      </c>
      <c r="H66" s="176"/>
      <c r="I66" s="177">
        <f>ROUND(E66*H66,2)</f>
        <v>0</v>
      </c>
      <c r="J66" s="176"/>
      <c r="K66" s="177">
        <f>ROUND(E66*J66,2)</f>
        <v>0</v>
      </c>
      <c r="L66" s="177">
        <v>21</v>
      </c>
      <c r="M66" s="177">
        <f>G66*(1+L66/100)</f>
        <v>0</v>
      </c>
      <c r="N66" s="175">
        <v>2.9999999999999997E-4</v>
      </c>
      <c r="O66" s="175">
        <f>ROUND(E66*N66,2)</f>
        <v>0.12</v>
      </c>
      <c r="P66" s="175">
        <v>0</v>
      </c>
      <c r="Q66" s="175">
        <f>ROUND(E66*P66,2)</f>
        <v>0</v>
      </c>
      <c r="R66" s="177" t="s">
        <v>664</v>
      </c>
      <c r="S66" s="177" t="s">
        <v>378</v>
      </c>
      <c r="T66" s="178" t="s">
        <v>378</v>
      </c>
      <c r="U66" s="159">
        <v>0</v>
      </c>
      <c r="V66" s="159">
        <f>ROUND(E66*U66,2)</f>
        <v>0</v>
      </c>
      <c r="W66" s="159"/>
      <c r="X66" s="159" t="s">
        <v>614</v>
      </c>
      <c r="Y66" s="159" t="s">
        <v>453</v>
      </c>
      <c r="Z66" s="214">
        <v>0.32</v>
      </c>
      <c r="AA66" s="215">
        <f t="shared" ref="AA66" si="32">G66*Z66</f>
        <v>0</v>
      </c>
      <c r="AB66" s="215">
        <f t="shared" ref="AB66" si="33">G66-AA66</f>
        <v>0</v>
      </c>
      <c r="AC66" s="148"/>
      <c r="AD66" s="148"/>
      <c r="AE66" s="148"/>
      <c r="AF66" s="148"/>
      <c r="AG66" s="148" t="s">
        <v>615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
      <c r="A67" s="155"/>
      <c r="B67" s="156"/>
      <c r="C67" s="194" t="s">
        <v>683</v>
      </c>
      <c r="D67" s="185"/>
      <c r="E67" s="186">
        <v>412.89600000000002</v>
      </c>
      <c r="F67" s="159"/>
      <c r="G67" s="159"/>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435</v>
      </c>
      <c r="AH67" s="148">
        <v>5</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2">
        <v>19</v>
      </c>
      <c r="B68" s="173" t="s">
        <v>684</v>
      </c>
      <c r="C68" s="181" t="s">
        <v>685</v>
      </c>
      <c r="D68" s="174" t="s">
        <v>442</v>
      </c>
      <c r="E68" s="175">
        <v>49.28</v>
      </c>
      <c r="F68" s="176"/>
      <c r="G68" s="177">
        <f>ROUND(E68*F68,2)</f>
        <v>0</v>
      </c>
      <c r="H68" s="176"/>
      <c r="I68" s="177">
        <f>ROUND(E68*H68,2)</f>
        <v>0</v>
      </c>
      <c r="J68" s="176"/>
      <c r="K68" s="177">
        <f>ROUND(E68*J68,2)</f>
        <v>0</v>
      </c>
      <c r="L68" s="177">
        <v>21</v>
      </c>
      <c r="M68" s="177">
        <f>G68*(1+L68/100)</f>
        <v>0</v>
      </c>
      <c r="N68" s="175">
        <v>1.9205000000000001</v>
      </c>
      <c r="O68" s="175">
        <f>ROUND(E68*N68,2)</f>
        <v>94.64</v>
      </c>
      <c r="P68" s="175">
        <v>0</v>
      </c>
      <c r="Q68" s="175">
        <f>ROUND(E68*P68,2)</f>
        <v>0</v>
      </c>
      <c r="R68" s="177"/>
      <c r="S68" s="177" t="s">
        <v>394</v>
      </c>
      <c r="T68" s="178" t="s">
        <v>379</v>
      </c>
      <c r="U68" s="159">
        <v>0.76</v>
      </c>
      <c r="V68" s="159">
        <f>ROUND(E68*U68,2)</f>
        <v>37.450000000000003</v>
      </c>
      <c r="W68" s="159"/>
      <c r="X68" s="159" t="s">
        <v>429</v>
      </c>
      <c r="Y68" s="159" t="s">
        <v>475</v>
      </c>
      <c r="Z68" s="214">
        <v>0.32</v>
      </c>
      <c r="AA68" s="215">
        <f t="shared" ref="AA68" si="34">G68*Z68</f>
        <v>0</v>
      </c>
      <c r="AB68" s="215">
        <f t="shared" ref="AB68" si="35">G68-AA68</f>
        <v>0</v>
      </c>
      <c r="AC68" s="148"/>
      <c r="AD68" s="148"/>
      <c r="AE68" s="148"/>
      <c r="AF68" s="148"/>
      <c r="AG68" s="148" t="s">
        <v>431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194" t="s">
        <v>686</v>
      </c>
      <c r="D69" s="185"/>
      <c r="E69" s="186">
        <v>49.28</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435</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x14ac:dyDescent="0.2">
      <c r="A70" s="162" t="s">
        <v>373</v>
      </c>
      <c r="B70" s="163" t="s">
        <v>235</v>
      </c>
      <c r="C70" s="180" t="s">
        <v>236</v>
      </c>
      <c r="D70" s="164"/>
      <c r="E70" s="165"/>
      <c r="F70" s="166"/>
      <c r="G70" s="166">
        <f>SUMIF(AG71:AG92,"&lt;&gt;NOR",G71:G92)</f>
        <v>0</v>
      </c>
      <c r="H70" s="166"/>
      <c r="I70" s="166">
        <f>SUM(I71:I92)</f>
        <v>0</v>
      </c>
      <c r="J70" s="166"/>
      <c r="K70" s="166">
        <f>SUM(K71:K92)</f>
        <v>0</v>
      </c>
      <c r="L70" s="166"/>
      <c r="M70" s="166">
        <f>SUM(M71:M92)</f>
        <v>0</v>
      </c>
      <c r="N70" s="165"/>
      <c r="O70" s="165">
        <f>SUM(O71:O92)</f>
        <v>2035.8799999999999</v>
      </c>
      <c r="P70" s="165"/>
      <c r="Q70" s="165">
        <f>SUM(Q71:Q92)</f>
        <v>0</v>
      </c>
      <c r="R70" s="166"/>
      <c r="S70" s="166"/>
      <c r="T70" s="167"/>
      <c r="U70" s="161"/>
      <c r="V70" s="161">
        <f>SUM(V71:V92)</f>
        <v>4903.29</v>
      </c>
      <c r="W70" s="161"/>
      <c r="X70" s="161"/>
      <c r="Y70" s="161"/>
      <c r="Z70" s="166"/>
      <c r="AA70" s="166"/>
      <c r="AB70" s="207"/>
      <c r="AG70" t="s">
        <v>374</v>
      </c>
    </row>
    <row r="71" spans="1:60" ht="22.5" outlineLevel="1" x14ac:dyDescent="0.2">
      <c r="A71" s="172">
        <v>20</v>
      </c>
      <c r="B71" s="173" t="s">
        <v>687</v>
      </c>
      <c r="C71" s="181" t="s">
        <v>688</v>
      </c>
      <c r="D71" s="174" t="s">
        <v>671</v>
      </c>
      <c r="E71" s="175">
        <v>224</v>
      </c>
      <c r="F71" s="176"/>
      <c r="G71" s="177">
        <f>ROUND(E71*F71,2)</f>
        <v>0</v>
      </c>
      <c r="H71" s="176"/>
      <c r="I71" s="177">
        <f>ROUND(E71*H71,2)</f>
        <v>0</v>
      </c>
      <c r="J71" s="176"/>
      <c r="K71" s="177">
        <f>ROUND(E71*J71,2)</f>
        <v>0</v>
      </c>
      <c r="L71" s="177">
        <v>21</v>
      </c>
      <c r="M71" s="177">
        <f>G71*(1+L71/100)</f>
        <v>0</v>
      </c>
      <c r="N71" s="175">
        <v>1.92E-3</v>
      </c>
      <c r="O71" s="175">
        <f>ROUND(E71*N71,2)</f>
        <v>0.43</v>
      </c>
      <c r="P71" s="175">
        <v>0</v>
      </c>
      <c r="Q71" s="175">
        <f>ROUND(E71*P71,2)</f>
        <v>0</v>
      </c>
      <c r="R71" s="177" t="s">
        <v>588</v>
      </c>
      <c r="S71" s="177" t="s">
        <v>378</v>
      </c>
      <c r="T71" s="178" t="s">
        <v>378</v>
      </c>
      <c r="U71" s="159">
        <v>1.569</v>
      </c>
      <c r="V71" s="159">
        <f>ROUND(E71*U71,2)</f>
        <v>351.46</v>
      </c>
      <c r="W71" s="159"/>
      <c r="X71" s="159" t="s">
        <v>429</v>
      </c>
      <c r="Y71" s="159" t="s">
        <v>381</v>
      </c>
      <c r="Z71" s="214">
        <v>0.32</v>
      </c>
      <c r="AA71" s="215">
        <f t="shared" ref="AA71" si="36">G71*Z71</f>
        <v>0</v>
      </c>
      <c r="AB71" s="215">
        <f t="shared" ref="AB71" si="37">G71-AA71</f>
        <v>0</v>
      </c>
      <c r="AC71" s="148"/>
      <c r="AD71" s="148"/>
      <c r="AE71" s="148"/>
      <c r="AF71" s="148"/>
      <c r="AG71" s="148" t="s">
        <v>431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
      <c r="A72" s="155"/>
      <c r="B72" s="156"/>
      <c r="C72" s="306" t="s">
        <v>689</v>
      </c>
      <c r="D72" s="307"/>
      <c r="E72" s="307"/>
      <c r="F72" s="307"/>
      <c r="G72" s="307"/>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433</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194" t="s">
        <v>690</v>
      </c>
      <c r="D73" s="185"/>
      <c r="E73" s="186">
        <v>224</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435</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2.5" outlineLevel="1" x14ac:dyDescent="0.2">
      <c r="A74" s="172">
        <v>21</v>
      </c>
      <c r="B74" s="173" t="s">
        <v>691</v>
      </c>
      <c r="C74" s="181" t="s">
        <v>692</v>
      </c>
      <c r="D74" s="174" t="s">
        <v>671</v>
      </c>
      <c r="E74" s="175">
        <v>480</v>
      </c>
      <c r="F74" s="176"/>
      <c r="G74" s="177">
        <f>ROUND(E74*F74,2)</f>
        <v>0</v>
      </c>
      <c r="H74" s="176"/>
      <c r="I74" s="177">
        <f>ROUND(E74*H74,2)</f>
        <v>0</v>
      </c>
      <c r="J74" s="176"/>
      <c r="K74" s="177">
        <f>ROUND(E74*J74,2)</f>
        <v>0</v>
      </c>
      <c r="L74" s="177">
        <v>21</v>
      </c>
      <c r="M74" s="177">
        <f>G74*(1+L74/100)</f>
        <v>0</v>
      </c>
      <c r="N74" s="175">
        <v>3.3700000000000002E-3</v>
      </c>
      <c r="O74" s="175">
        <f>ROUND(E74*N74,2)</f>
        <v>1.62</v>
      </c>
      <c r="P74" s="175">
        <v>0</v>
      </c>
      <c r="Q74" s="175">
        <f>ROUND(E74*P74,2)</f>
        <v>0</v>
      </c>
      <c r="R74" s="177" t="s">
        <v>588</v>
      </c>
      <c r="S74" s="177" t="s">
        <v>378</v>
      </c>
      <c r="T74" s="178" t="s">
        <v>378</v>
      </c>
      <c r="U74" s="159">
        <v>1.7709999999999999</v>
      </c>
      <c r="V74" s="159">
        <f>ROUND(E74*U74,2)</f>
        <v>850.08</v>
      </c>
      <c r="W74" s="159"/>
      <c r="X74" s="159" t="s">
        <v>429</v>
      </c>
      <c r="Y74" s="159" t="s">
        <v>381</v>
      </c>
      <c r="Z74" s="214">
        <v>0.32</v>
      </c>
      <c r="AA74" s="215">
        <f t="shared" ref="AA74" si="38">G74*Z74</f>
        <v>0</v>
      </c>
      <c r="AB74" s="215">
        <f t="shared" ref="AB74" si="39">G74-AA74</f>
        <v>0</v>
      </c>
      <c r="AC74" s="148"/>
      <c r="AD74" s="148"/>
      <c r="AE74" s="148"/>
      <c r="AF74" s="148"/>
      <c r="AG74" s="148" t="s">
        <v>431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
      <c r="A75" s="155"/>
      <c r="B75" s="156"/>
      <c r="C75" s="306" t="s">
        <v>689</v>
      </c>
      <c r="D75" s="307"/>
      <c r="E75" s="307"/>
      <c r="F75" s="307"/>
      <c r="G75" s="307"/>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433</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
      <c r="A76" s="155"/>
      <c r="B76" s="156"/>
      <c r="C76" s="194" t="s">
        <v>693</v>
      </c>
      <c r="D76" s="185"/>
      <c r="E76" s="186">
        <v>360</v>
      </c>
      <c r="F76" s="159"/>
      <c r="G76" s="159"/>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435</v>
      </c>
      <c r="AH76" s="148">
        <v>0</v>
      </c>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
      <c r="A77" s="155"/>
      <c r="B77" s="156"/>
      <c r="C77" s="194" t="s">
        <v>694</v>
      </c>
      <c r="D77" s="185"/>
      <c r="E77" s="186">
        <v>120</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435</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22.5" outlineLevel="1" x14ac:dyDescent="0.2">
      <c r="A78" s="172">
        <v>22</v>
      </c>
      <c r="B78" s="173" t="s">
        <v>695</v>
      </c>
      <c r="C78" s="181" t="s">
        <v>696</v>
      </c>
      <c r="D78" s="174" t="s">
        <v>671</v>
      </c>
      <c r="E78" s="175">
        <v>144</v>
      </c>
      <c r="F78" s="176"/>
      <c r="G78" s="177">
        <f>ROUND(E78*F78,2)</f>
        <v>0</v>
      </c>
      <c r="H78" s="176"/>
      <c r="I78" s="177">
        <f>ROUND(E78*H78,2)</f>
        <v>0</v>
      </c>
      <c r="J78" s="176"/>
      <c r="K78" s="177">
        <f>ROUND(E78*J78,2)</f>
        <v>0</v>
      </c>
      <c r="L78" s="177">
        <v>21</v>
      </c>
      <c r="M78" s="177">
        <f>G78*(1+L78/100)</f>
        <v>0</v>
      </c>
      <c r="N78" s="175">
        <v>3.9300000000000003E-3</v>
      </c>
      <c r="O78" s="175">
        <f>ROUND(E78*N78,2)</f>
        <v>0.56999999999999995</v>
      </c>
      <c r="P78" s="175">
        <v>0</v>
      </c>
      <c r="Q78" s="175">
        <f>ROUND(E78*P78,2)</f>
        <v>0</v>
      </c>
      <c r="R78" s="177" t="s">
        <v>588</v>
      </c>
      <c r="S78" s="177" t="s">
        <v>378</v>
      </c>
      <c r="T78" s="178" t="s">
        <v>378</v>
      </c>
      <c r="U78" s="159">
        <v>2.02</v>
      </c>
      <c r="V78" s="159">
        <f>ROUND(E78*U78,2)</f>
        <v>290.88</v>
      </c>
      <c r="W78" s="159"/>
      <c r="X78" s="159" t="s">
        <v>429</v>
      </c>
      <c r="Y78" s="159" t="s">
        <v>381</v>
      </c>
      <c r="Z78" s="214">
        <v>0.32</v>
      </c>
      <c r="AA78" s="215">
        <f t="shared" ref="AA78" si="40">G78*Z78</f>
        <v>0</v>
      </c>
      <c r="AB78" s="215">
        <f t="shared" ref="AB78" si="41">G78-AA78</f>
        <v>0</v>
      </c>
      <c r="AC78" s="148"/>
      <c r="AD78" s="148"/>
      <c r="AE78" s="148"/>
      <c r="AF78" s="148"/>
      <c r="AG78" s="148" t="s">
        <v>431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2" x14ac:dyDescent="0.2">
      <c r="A79" s="155"/>
      <c r="B79" s="156"/>
      <c r="C79" s="306" t="s">
        <v>689</v>
      </c>
      <c r="D79" s="307"/>
      <c r="E79" s="307"/>
      <c r="F79" s="307"/>
      <c r="G79" s="307"/>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433</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194" t="s">
        <v>697</v>
      </c>
      <c r="D80" s="185"/>
      <c r="E80" s="186">
        <v>144</v>
      </c>
      <c r="F80" s="159"/>
      <c r="G80" s="159"/>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435</v>
      </c>
      <c r="AH80" s="148">
        <v>0</v>
      </c>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72">
        <v>23</v>
      </c>
      <c r="B81" s="173" t="s">
        <v>698</v>
      </c>
      <c r="C81" s="181" t="s">
        <v>699</v>
      </c>
      <c r="D81" s="174" t="s">
        <v>442</v>
      </c>
      <c r="E81" s="175">
        <v>732.62</v>
      </c>
      <c r="F81" s="176"/>
      <c r="G81" s="177">
        <f>ROUND(E81*F81,2)</f>
        <v>0</v>
      </c>
      <c r="H81" s="176"/>
      <c r="I81" s="177">
        <f>ROUND(E81*H81,2)</f>
        <v>0</v>
      </c>
      <c r="J81" s="176"/>
      <c r="K81" s="177">
        <f>ROUND(E81*J81,2)</f>
        <v>0</v>
      </c>
      <c r="L81" s="177">
        <v>21</v>
      </c>
      <c r="M81" s="177">
        <f>G81*(1+L81/100)</f>
        <v>0</v>
      </c>
      <c r="N81" s="175">
        <v>2.5499999999999998</v>
      </c>
      <c r="O81" s="175">
        <f>ROUND(E81*N81,2)</f>
        <v>1868.18</v>
      </c>
      <c r="P81" s="175">
        <v>0</v>
      </c>
      <c r="Q81" s="175">
        <f>ROUND(E81*P81,2)</f>
        <v>0</v>
      </c>
      <c r="R81" s="177"/>
      <c r="S81" s="177" t="s">
        <v>394</v>
      </c>
      <c r="T81" s="178" t="s">
        <v>379</v>
      </c>
      <c r="U81" s="159">
        <v>0</v>
      </c>
      <c r="V81" s="159">
        <f>ROUND(E81*U81,2)</f>
        <v>0</v>
      </c>
      <c r="W81" s="159"/>
      <c r="X81" s="159" t="s">
        <v>429</v>
      </c>
      <c r="Y81" s="159" t="s">
        <v>381</v>
      </c>
      <c r="Z81" s="214">
        <v>0.32</v>
      </c>
      <c r="AA81" s="215">
        <f t="shared" ref="AA81" si="42">G81*Z81</f>
        <v>0</v>
      </c>
      <c r="AB81" s="215">
        <f t="shared" ref="AB81" si="43">G81-AA81</f>
        <v>0</v>
      </c>
      <c r="AC81" s="148"/>
      <c r="AD81" s="148"/>
      <c r="AE81" s="148"/>
      <c r="AF81" s="148"/>
      <c r="AG81" s="148" t="s">
        <v>431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2" x14ac:dyDescent="0.2">
      <c r="A82" s="155"/>
      <c r="B82" s="156"/>
      <c r="C82" s="295" t="s">
        <v>700</v>
      </c>
      <c r="D82" s="296"/>
      <c r="E82" s="296"/>
      <c r="F82" s="296"/>
      <c r="G82" s="296"/>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383</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2" x14ac:dyDescent="0.2">
      <c r="A83" s="155"/>
      <c r="B83" s="156"/>
      <c r="C83" s="194" t="s">
        <v>701</v>
      </c>
      <c r="D83" s="185"/>
      <c r="E83" s="186"/>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435</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4" t="s">
        <v>645</v>
      </c>
      <c r="D84" s="185"/>
      <c r="E84" s="186">
        <v>113.1</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435</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4" t="s">
        <v>646</v>
      </c>
      <c r="D85" s="185"/>
      <c r="E85" s="186">
        <v>282.74</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435</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3" x14ac:dyDescent="0.2">
      <c r="A86" s="155"/>
      <c r="B86" s="156"/>
      <c r="C86" s="194" t="s">
        <v>647</v>
      </c>
      <c r="D86" s="185"/>
      <c r="E86" s="186">
        <v>94.25</v>
      </c>
      <c r="F86" s="159"/>
      <c r="G86" s="159"/>
      <c r="H86" s="159"/>
      <c r="I86" s="159"/>
      <c r="J86" s="159"/>
      <c r="K86" s="159"/>
      <c r="L86" s="159"/>
      <c r="M86" s="159"/>
      <c r="N86" s="158"/>
      <c r="O86" s="158"/>
      <c r="P86" s="158"/>
      <c r="Q86" s="158"/>
      <c r="R86" s="159"/>
      <c r="S86" s="159"/>
      <c r="T86" s="159"/>
      <c r="U86" s="159"/>
      <c r="V86" s="159"/>
      <c r="W86" s="159"/>
      <c r="X86" s="159"/>
      <c r="Y86" s="159"/>
      <c r="Z86" s="148"/>
      <c r="AA86" s="148"/>
      <c r="AB86" s="148"/>
      <c r="AC86" s="148"/>
      <c r="AD86" s="148"/>
      <c r="AE86" s="148"/>
      <c r="AF86" s="148"/>
      <c r="AG86" s="148" t="s">
        <v>435</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3" x14ac:dyDescent="0.2">
      <c r="A87" s="155"/>
      <c r="B87" s="156"/>
      <c r="C87" s="194" t="s">
        <v>648</v>
      </c>
      <c r="D87" s="185"/>
      <c r="E87" s="186">
        <v>175.93</v>
      </c>
      <c r="F87" s="159"/>
      <c r="G87" s="159"/>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435</v>
      </c>
      <c r="AH87" s="148">
        <v>0</v>
      </c>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3" x14ac:dyDescent="0.2">
      <c r="A88" s="155"/>
      <c r="B88" s="156"/>
      <c r="C88" s="194" t="s">
        <v>649</v>
      </c>
      <c r="D88" s="185"/>
      <c r="E88" s="186">
        <v>66.599999999999994</v>
      </c>
      <c r="F88" s="159"/>
      <c r="G88" s="159"/>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435</v>
      </c>
      <c r="AH88" s="148">
        <v>0</v>
      </c>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72">
        <v>24</v>
      </c>
      <c r="B89" s="173" t="s">
        <v>702</v>
      </c>
      <c r="C89" s="181" t="s">
        <v>703</v>
      </c>
      <c r="D89" s="174" t="s">
        <v>488</v>
      </c>
      <c r="E89" s="175">
        <v>152.81</v>
      </c>
      <c r="F89" s="176"/>
      <c r="G89" s="177">
        <f>ROUND(E89*F89,2)</f>
        <v>0</v>
      </c>
      <c r="H89" s="176"/>
      <c r="I89" s="177">
        <f>ROUND(E89*H89,2)</f>
        <v>0</v>
      </c>
      <c r="J89" s="176"/>
      <c r="K89" s="177">
        <f>ROUND(E89*J89,2)</f>
        <v>0</v>
      </c>
      <c r="L89" s="177">
        <v>21</v>
      </c>
      <c r="M89" s="177">
        <f>G89*(1+L89/100)</f>
        <v>0</v>
      </c>
      <c r="N89" s="175">
        <v>1.07521</v>
      </c>
      <c r="O89" s="175">
        <f>ROUND(E89*N89,2)</f>
        <v>164.3</v>
      </c>
      <c r="P89" s="175">
        <v>0</v>
      </c>
      <c r="Q89" s="175">
        <f>ROUND(E89*P89,2)</f>
        <v>0</v>
      </c>
      <c r="R89" s="177" t="s">
        <v>588</v>
      </c>
      <c r="S89" s="177" t="s">
        <v>378</v>
      </c>
      <c r="T89" s="178" t="s">
        <v>378</v>
      </c>
      <c r="U89" s="159">
        <v>22.321000000000002</v>
      </c>
      <c r="V89" s="159">
        <f>ROUND(E89*U89,2)</f>
        <v>3410.87</v>
      </c>
      <c r="W89" s="159"/>
      <c r="X89" s="159" t="s">
        <v>429</v>
      </c>
      <c r="Y89" s="159" t="s">
        <v>381</v>
      </c>
      <c r="Z89" s="214">
        <v>0.32</v>
      </c>
      <c r="AA89" s="215">
        <f t="shared" ref="AA89" si="44">G89*Z89</f>
        <v>0</v>
      </c>
      <c r="AB89" s="215">
        <f t="shared" ref="AB89" si="45">G89-AA89</f>
        <v>0</v>
      </c>
      <c r="AC89" s="148"/>
      <c r="AD89" s="148"/>
      <c r="AE89" s="148"/>
      <c r="AF89" s="148"/>
      <c r="AG89" s="148" t="s">
        <v>431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2" x14ac:dyDescent="0.2">
      <c r="A90" s="155"/>
      <c r="B90" s="156"/>
      <c r="C90" s="194" t="s">
        <v>704</v>
      </c>
      <c r="D90" s="185"/>
      <c r="E90" s="186">
        <v>152.81</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435</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72">
        <v>25</v>
      </c>
      <c r="B91" s="173" t="s">
        <v>705</v>
      </c>
      <c r="C91" s="181" t="s">
        <v>706</v>
      </c>
      <c r="D91" s="174" t="s">
        <v>707</v>
      </c>
      <c r="E91" s="175">
        <v>780</v>
      </c>
      <c r="F91" s="176"/>
      <c r="G91" s="177">
        <f>ROUND(E91*F91,2)</f>
        <v>0</v>
      </c>
      <c r="H91" s="176"/>
      <c r="I91" s="177">
        <f>ROUND(E91*H91,2)</f>
        <v>0</v>
      </c>
      <c r="J91" s="176"/>
      <c r="K91" s="177">
        <f>ROUND(E91*J91,2)</f>
        <v>0</v>
      </c>
      <c r="L91" s="177">
        <v>21</v>
      </c>
      <c r="M91" s="177">
        <f>G91*(1+L91/100)</f>
        <v>0</v>
      </c>
      <c r="N91" s="175">
        <v>1E-3</v>
      </c>
      <c r="O91" s="175">
        <f>ROUND(E91*N91,2)</f>
        <v>0.78</v>
      </c>
      <c r="P91" s="175">
        <v>0</v>
      </c>
      <c r="Q91" s="175">
        <f>ROUND(E91*P91,2)</f>
        <v>0</v>
      </c>
      <c r="R91" s="177"/>
      <c r="S91" s="177" t="s">
        <v>394</v>
      </c>
      <c r="T91" s="178" t="s">
        <v>379</v>
      </c>
      <c r="U91" s="159">
        <v>0</v>
      </c>
      <c r="V91" s="159">
        <f>ROUND(E91*U91,2)</f>
        <v>0</v>
      </c>
      <c r="W91" s="159"/>
      <c r="X91" s="159" t="s">
        <v>429</v>
      </c>
      <c r="Y91" s="159" t="s">
        <v>381</v>
      </c>
      <c r="Z91" s="214">
        <v>0.32</v>
      </c>
      <c r="AA91" s="215">
        <f t="shared" ref="AA91" si="46">G91*Z91</f>
        <v>0</v>
      </c>
      <c r="AB91" s="215">
        <f t="shared" ref="AB91" si="47">G91-AA91</f>
        <v>0</v>
      </c>
      <c r="AC91" s="148"/>
      <c r="AD91" s="148"/>
      <c r="AE91" s="148"/>
      <c r="AF91" s="148"/>
      <c r="AG91" s="148" t="s">
        <v>431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
      <c r="A92" s="155"/>
      <c r="B92" s="156"/>
      <c r="C92" s="194" t="s">
        <v>708</v>
      </c>
      <c r="D92" s="185"/>
      <c r="E92" s="186">
        <v>780</v>
      </c>
      <c r="F92" s="159"/>
      <c r="G92" s="159"/>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435</v>
      </c>
      <c r="AH92" s="148">
        <v>0</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x14ac:dyDescent="0.2">
      <c r="A93" s="162" t="s">
        <v>373</v>
      </c>
      <c r="B93" s="163" t="s">
        <v>239</v>
      </c>
      <c r="C93" s="180" t="s">
        <v>240</v>
      </c>
      <c r="D93" s="164"/>
      <c r="E93" s="165"/>
      <c r="F93" s="166"/>
      <c r="G93" s="166">
        <f>SUMIF(AG94:AG100,"&lt;&gt;NOR",G94:G100)</f>
        <v>0</v>
      </c>
      <c r="H93" s="166"/>
      <c r="I93" s="166">
        <f>SUM(I94:I100)</f>
        <v>0</v>
      </c>
      <c r="J93" s="166"/>
      <c r="K93" s="166">
        <f>SUM(K94:K100)</f>
        <v>0</v>
      </c>
      <c r="L93" s="166"/>
      <c r="M93" s="166">
        <f>SUM(M94:M100)</f>
        <v>0</v>
      </c>
      <c r="N93" s="165"/>
      <c r="O93" s="165">
        <f>SUM(O94:O100)</f>
        <v>66.320000000000007</v>
      </c>
      <c r="P93" s="165"/>
      <c r="Q93" s="165">
        <f>SUM(Q94:Q100)</f>
        <v>0</v>
      </c>
      <c r="R93" s="166"/>
      <c r="S93" s="166"/>
      <c r="T93" s="167"/>
      <c r="U93" s="161"/>
      <c r="V93" s="161">
        <f>SUM(V94:V115)</f>
        <v>3471.37</v>
      </c>
      <c r="W93" s="161"/>
      <c r="X93" s="161"/>
      <c r="Y93" s="161"/>
      <c r="Z93" s="166"/>
      <c r="AA93" s="166"/>
      <c r="AB93" s="207"/>
      <c r="AG93" t="s">
        <v>374</v>
      </c>
    </row>
    <row r="94" spans="1:60" ht="22.5" outlineLevel="1" x14ac:dyDescent="0.2">
      <c r="A94" s="172">
        <v>26</v>
      </c>
      <c r="B94" s="173" t="s">
        <v>709</v>
      </c>
      <c r="C94" s="181" t="s">
        <v>710</v>
      </c>
      <c r="D94" s="174" t="s">
        <v>671</v>
      </c>
      <c r="E94" s="175">
        <v>224</v>
      </c>
      <c r="F94" s="176"/>
      <c r="G94" s="177">
        <f>ROUND(E94*F94,2)</f>
        <v>0</v>
      </c>
      <c r="H94" s="176"/>
      <c r="I94" s="177">
        <f>ROUND(E94*H94,2)</f>
        <v>0</v>
      </c>
      <c r="J94" s="176"/>
      <c r="K94" s="177">
        <f>ROUND(E94*J94,2)</f>
        <v>0</v>
      </c>
      <c r="L94" s="177">
        <v>21</v>
      </c>
      <c r="M94" s="177">
        <f>G94*(1+L94/100)</f>
        <v>0</v>
      </c>
      <c r="N94" s="175">
        <v>7.8210000000000002E-2</v>
      </c>
      <c r="O94" s="175">
        <f>ROUND(E94*N94,2)</f>
        <v>17.52</v>
      </c>
      <c r="P94" s="175">
        <v>0</v>
      </c>
      <c r="Q94" s="175">
        <f>ROUND(E94*P94,2)</f>
        <v>0</v>
      </c>
      <c r="R94" s="177" t="s">
        <v>588</v>
      </c>
      <c r="S94" s="177" t="s">
        <v>378</v>
      </c>
      <c r="T94" s="178" t="s">
        <v>378</v>
      </c>
      <c r="U94" s="159">
        <v>1.6180000000000001</v>
      </c>
      <c r="V94" s="159">
        <f>ROUND(E94*U94,2)</f>
        <v>362.43</v>
      </c>
      <c r="W94" s="159"/>
      <c r="X94" s="159" t="s">
        <v>429</v>
      </c>
      <c r="Y94" s="159" t="s">
        <v>381</v>
      </c>
      <c r="Z94" s="214">
        <v>0.32</v>
      </c>
      <c r="AA94" s="215">
        <f t="shared" ref="AA94" si="48">G94*Z94</f>
        <v>0</v>
      </c>
      <c r="AB94" s="215">
        <f t="shared" ref="AB94" si="49">G94-AA94</f>
        <v>0</v>
      </c>
      <c r="AC94" s="148"/>
      <c r="AD94" s="148"/>
      <c r="AE94" s="148"/>
      <c r="AF94" s="148"/>
      <c r="AG94" s="148" t="s">
        <v>431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
      <c r="A95" s="155"/>
      <c r="B95" s="156"/>
      <c r="C95" s="194" t="s">
        <v>690</v>
      </c>
      <c r="D95" s="185"/>
      <c r="E95" s="186">
        <v>224</v>
      </c>
      <c r="F95" s="159"/>
      <c r="G95" s="159"/>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435</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72">
        <v>27</v>
      </c>
      <c r="B96" s="173" t="s">
        <v>711</v>
      </c>
      <c r="C96" s="181" t="s">
        <v>712</v>
      </c>
      <c r="D96" s="174" t="s">
        <v>671</v>
      </c>
      <c r="E96" s="175">
        <v>480</v>
      </c>
      <c r="F96" s="176"/>
      <c r="G96" s="177">
        <f>ROUND(E96*F96,2)</f>
        <v>0</v>
      </c>
      <c r="H96" s="176"/>
      <c r="I96" s="177">
        <f>ROUND(E96*H96,2)</f>
        <v>0</v>
      </c>
      <c r="J96" s="176"/>
      <c r="K96" s="177">
        <f>ROUND(E96*J96,2)</f>
        <v>0</v>
      </c>
      <c r="L96" s="177">
        <v>21</v>
      </c>
      <c r="M96" s="177">
        <f>G96*(1+L96/100)</f>
        <v>0</v>
      </c>
      <c r="N96" s="175">
        <v>7.8210000000000002E-2</v>
      </c>
      <c r="O96" s="175">
        <f>ROUND(E96*N96,2)</f>
        <v>37.54</v>
      </c>
      <c r="P96" s="175">
        <v>0</v>
      </c>
      <c r="Q96" s="175">
        <f>ROUND(E96*P96,2)</f>
        <v>0</v>
      </c>
      <c r="R96" s="177" t="s">
        <v>588</v>
      </c>
      <c r="S96" s="177" t="s">
        <v>378</v>
      </c>
      <c r="T96" s="178" t="s">
        <v>378</v>
      </c>
      <c r="U96" s="159">
        <v>1.9650000000000001</v>
      </c>
      <c r="V96" s="159">
        <f>ROUND(E96*U96,2)</f>
        <v>943.2</v>
      </c>
      <c r="W96" s="159"/>
      <c r="X96" s="159" t="s">
        <v>429</v>
      </c>
      <c r="Y96" s="159" t="s">
        <v>381</v>
      </c>
      <c r="Z96" s="214">
        <v>0.32</v>
      </c>
      <c r="AA96" s="215">
        <f t="shared" ref="AA96" si="50">G96*Z96</f>
        <v>0</v>
      </c>
      <c r="AB96" s="215">
        <f t="shared" ref="AB96" si="51">G96-AA96</f>
        <v>0</v>
      </c>
      <c r="AC96" s="148"/>
      <c r="AD96" s="148"/>
      <c r="AE96" s="148"/>
      <c r="AF96" s="148"/>
      <c r="AG96" s="148" t="s">
        <v>431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194" t="s">
        <v>693</v>
      </c>
      <c r="D97" s="185"/>
      <c r="E97" s="186">
        <v>360</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435</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3" x14ac:dyDescent="0.2">
      <c r="A98" s="155"/>
      <c r="B98" s="156"/>
      <c r="C98" s="194" t="s">
        <v>694</v>
      </c>
      <c r="D98" s="185"/>
      <c r="E98" s="186">
        <v>120</v>
      </c>
      <c r="F98" s="159"/>
      <c r="G98" s="159"/>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435</v>
      </c>
      <c r="AH98" s="148">
        <v>0</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2.5" outlineLevel="1" x14ac:dyDescent="0.2">
      <c r="A99" s="172">
        <v>28</v>
      </c>
      <c r="B99" s="173" t="s">
        <v>713</v>
      </c>
      <c r="C99" s="181" t="s">
        <v>714</v>
      </c>
      <c r="D99" s="174" t="s">
        <v>671</v>
      </c>
      <c r="E99" s="175">
        <v>144</v>
      </c>
      <c r="F99" s="176"/>
      <c r="G99" s="177">
        <f>ROUND(E99*F99,2)</f>
        <v>0</v>
      </c>
      <c r="H99" s="176"/>
      <c r="I99" s="177">
        <f>ROUND(E99*H99,2)</f>
        <v>0</v>
      </c>
      <c r="J99" s="176"/>
      <c r="K99" s="177">
        <f>ROUND(E99*J99,2)</f>
        <v>0</v>
      </c>
      <c r="L99" s="177">
        <v>21</v>
      </c>
      <c r="M99" s="177">
        <f>G99*(1+L99/100)</f>
        <v>0</v>
      </c>
      <c r="N99" s="175">
        <v>7.8210000000000002E-2</v>
      </c>
      <c r="O99" s="175">
        <f>ROUND(E99*N99,2)</f>
        <v>11.26</v>
      </c>
      <c r="P99" s="175">
        <v>0</v>
      </c>
      <c r="Q99" s="175">
        <f>ROUND(E99*P99,2)</f>
        <v>0</v>
      </c>
      <c r="R99" s="177" t="s">
        <v>588</v>
      </c>
      <c r="S99" s="177" t="s">
        <v>378</v>
      </c>
      <c r="T99" s="178" t="s">
        <v>378</v>
      </c>
      <c r="U99" s="159">
        <v>2.4119999999999999</v>
      </c>
      <c r="V99" s="159">
        <f>ROUND(E99*U99,2)</f>
        <v>347.33</v>
      </c>
      <c r="W99" s="159"/>
      <c r="X99" s="159" t="s">
        <v>429</v>
      </c>
      <c r="Y99" s="159" t="s">
        <v>381</v>
      </c>
      <c r="Z99" s="214">
        <v>0.32</v>
      </c>
      <c r="AA99" s="215">
        <f t="shared" ref="AA99" si="52">G99*Z99</f>
        <v>0</v>
      </c>
      <c r="AB99" s="215">
        <f t="shared" ref="AB99" si="53">G99-AA99</f>
        <v>0</v>
      </c>
      <c r="AC99" s="148"/>
      <c r="AD99" s="148"/>
      <c r="AE99" s="148"/>
      <c r="AF99" s="148"/>
      <c r="AG99" s="148" t="s">
        <v>431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194" t="s">
        <v>697</v>
      </c>
      <c r="D100" s="185"/>
      <c r="E100" s="186">
        <v>144</v>
      </c>
      <c r="F100" s="159"/>
      <c r="G100" s="159"/>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435</v>
      </c>
      <c r="AH100" s="148">
        <v>0</v>
      </c>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x14ac:dyDescent="0.2">
      <c r="A101" s="162" t="s">
        <v>373</v>
      </c>
      <c r="B101" s="163" t="s">
        <v>241</v>
      </c>
      <c r="C101" s="180" t="s">
        <v>242</v>
      </c>
      <c r="D101" s="164"/>
      <c r="E101" s="165"/>
      <c r="F101" s="166"/>
      <c r="G101" s="166">
        <f>SUMIF(AG102:AG167,"&lt;&gt;NOR",G102:G167)</f>
        <v>0</v>
      </c>
      <c r="H101" s="166"/>
      <c r="I101" s="166">
        <f>SUM(I102:I167)</f>
        <v>0</v>
      </c>
      <c r="J101" s="166"/>
      <c r="K101" s="166">
        <f>SUM(K102:K167)</f>
        <v>0</v>
      </c>
      <c r="L101" s="166"/>
      <c r="M101" s="166">
        <f>SUM(M102:M167)</f>
        <v>0</v>
      </c>
      <c r="N101" s="165"/>
      <c r="O101" s="165">
        <f>SUM(O102:O167)</f>
        <v>2383.5100000000002</v>
      </c>
      <c r="P101" s="165"/>
      <c r="Q101" s="165">
        <f>SUM(Q102:Q167)</f>
        <v>0</v>
      </c>
      <c r="R101" s="166"/>
      <c r="S101" s="166"/>
      <c r="T101" s="167"/>
      <c r="U101" s="161"/>
      <c r="V101" s="161">
        <f>SUM(V102:V123)</f>
        <v>920.83999999999992</v>
      </c>
      <c r="W101" s="161"/>
      <c r="X101" s="161"/>
      <c r="Y101" s="161"/>
      <c r="Z101" s="166"/>
      <c r="AA101" s="166"/>
      <c r="AB101" s="207"/>
      <c r="AG101" t="s">
        <v>374</v>
      </c>
    </row>
    <row r="102" spans="1:60" outlineLevel="1" x14ac:dyDescent="0.2">
      <c r="A102" s="172">
        <v>29</v>
      </c>
      <c r="B102" s="173" t="s">
        <v>715</v>
      </c>
      <c r="C102" s="181" t="s">
        <v>716</v>
      </c>
      <c r="D102" s="174" t="s">
        <v>442</v>
      </c>
      <c r="E102" s="175">
        <v>448.53</v>
      </c>
      <c r="F102" s="176"/>
      <c r="G102" s="177">
        <f>ROUND(E102*F102,2)</f>
        <v>0</v>
      </c>
      <c r="H102" s="176"/>
      <c r="I102" s="177">
        <f>ROUND(E102*H102,2)</f>
        <v>0</v>
      </c>
      <c r="J102" s="176"/>
      <c r="K102" s="177">
        <f>ROUND(E102*J102,2)</f>
        <v>0</v>
      </c>
      <c r="L102" s="177">
        <v>21</v>
      </c>
      <c r="M102" s="177">
        <f>G102*(1+L102/100)</f>
        <v>0</v>
      </c>
      <c r="N102" s="175">
        <v>2.16</v>
      </c>
      <c r="O102" s="175">
        <f>ROUND(E102*N102,2)</f>
        <v>968.82</v>
      </c>
      <c r="P102" s="175">
        <v>0</v>
      </c>
      <c r="Q102" s="175">
        <f>ROUND(E102*P102,2)</f>
        <v>0</v>
      </c>
      <c r="R102" s="177" t="s">
        <v>588</v>
      </c>
      <c r="S102" s="177" t="s">
        <v>378</v>
      </c>
      <c r="T102" s="178" t="s">
        <v>378</v>
      </c>
      <c r="U102" s="159">
        <v>1.085</v>
      </c>
      <c r="V102" s="159">
        <f>ROUND(E102*U102,2)</f>
        <v>486.66</v>
      </c>
      <c r="W102" s="159"/>
      <c r="X102" s="159" t="s">
        <v>429</v>
      </c>
      <c r="Y102" s="159" t="s">
        <v>381</v>
      </c>
      <c r="Z102" s="214">
        <v>0.32</v>
      </c>
      <c r="AA102" s="215">
        <f t="shared" ref="AA102" si="54">G102*Z102</f>
        <v>0</v>
      </c>
      <c r="AB102" s="215">
        <f t="shared" ref="AB102" si="55">G102-AA102</f>
        <v>0</v>
      </c>
      <c r="AC102" s="148"/>
      <c r="AD102" s="148"/>
      <c r="AE102" s="148"/>
      <c r="AF102" s="148"/>
      <c r="AG102" s="148" t="s">
        <v>431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
      <c r="A103" s="155"/>
      <c r="B103" s="156"/>
      <c r="C103" s="194" t="s">
        <v>717</v>
      </c>
      <c r="D103" s="185"/>
      <c r="E103" s="186">
        <v>59.98</v>
      </c>
      <c r="F103" s="159"/>
      <c r="G103" s="159"/>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435</v>
      </c>
      <c r="AH103" s="148">
        <v>0</v>
      </c>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3" x14ac:dyDescent="0.2">
      <c r="A104" s="155"/>
      <c r="B104" s="156"/>
      <c r="C104" s="194" t="s">
        <v>718</v>
      </c>
      <c r="D104" s="185"/>
      <c r="E104" s="186">
        <v>388.55</v>
      </c>
      <c r="F104" s="159"/>
      <c r="G104" s="159"/>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435</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72">
        <v>30</v>
      </c>
      <c r="B105" s="173" t="s">
        <v>719</v>
      </c>
      <c r="C105" s="181" t="s">
        <v>720</v>
      </c>
      <c r="D105" s="174" t="s">
        <v>442</v>
      </c>
      <c r="E105" s="175">
        <v>380.779</v>
      </c>
      <c r="F105" s="176"/>
      <c r="G105" s="177">
        <f>ROUND(E105*F105,2)</f>
        <v>0</v>
      </c>
      <c r="H105" s="176"/>
      <c r="I105" s="177">
        <f>ROUND(E105*H105,2)</f>
        <v>0</v>
      </c>
      <c r="J105" s="176"/>
      <c r="K105" s="177">
        <f>ROUND(E105*J105,2)</f>
        <v>0</v>
      </c>
      <c r="L105" s="177">
        <v>21</v>
      </c>
      <c r="M105" s="177">
        <f>G105*(1+L105/100)</f>
        <v>0</v>
      </c>
      <c r="N105" s="175">
        <v>2.1</v>
      </c>
      <c r="O105" s="175">
        <f>ROUND(E105*N105,2)</f>
        <v>799.64</v>
      </c>
      <c r="P105" s="175">
        <v>0</v>
      </c>
      <c r="Q105" s="175">
        <f>ROUND(E105*P105,2)</f>
        <v>0</v>
      </c>
      <c r="R105" s="177" t="s">
        <v>588</v>
      </c>
      <c r="S105" s="177" t="s">
        <v>378</v>
      </c>
      <c r="T105" s="178" t="s">
        <v>378</v>
      </c>
      <c r="U105" s="159">
        <v>0.96499999999999997</v>
      </c>
      <c r="V105" s="159">
        <f>ROUND(E105*U105,2)</f>
        <v>367.45</v>
      </c>
      <c r="W105" s="159"/>
      <c r="X105" s="159" t="s">
        <v>429</v>
      </c>
      <c r="Y105" s="159" t="s">
        <v>381</v>
      </c>
      <c r="Z105" s="214">
        <v>0.32</v>
      </c>
      <c r="AA105" s="215">
        <f t="shared" ref="AA105" si="56">G105*Z105</f>
        <v>0</v>
      </c>
      <c r="AB105" s="215">
        <f t="shared" ref="AB105" si="57">G105-AA105</f>
        <v>0</v>
      </c>
      <c r="AC105" s="148"/>
      <c r="AD105" s="148"/>
      <c r="AE105" s="148"/>
      <c r="AF105" s="148"/>
      <c r="AG105" s="148" t="s">
        <v>431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194" t="s">
        <v>721</v>
      </c>
      <c r="D106" s="185"/>
      <c r="E106" s="186">
        <v>380.779</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435</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72">
        <v>31</v>
      </c>
      <c r="B107" s="173" t="s">
        <v>722</v>
      </c>
      <c r="C107" s="181" t="s">
        <v>723</v>
      </c>
      <c r="D107" s="174" t="s">
        <v>442</v>
      </c>
      <c r="E107" s="175">
        <v>57.2</v>
      </c>
      <c r="F107" s="176"/>
      <c r="G107" s="177">
        <f>ROUND(E107*F107,2)</f>
        <v>0</v>
      </c>
      <c r="H107" s="176"/>
      <c r="I107" s="177">
        <f>ROUND(E107*H107,2)</f>
        <v>0</v>
      </c>
      <c r="J107" s="176"/>
      <c r="K107" s="177">
        <f>ROUND(E107*J107,2)</f>
        <v>0</v>
      </c>
      <c r="L107" s="177">
        <v>21</v>
      </c>
      <c r="M107" s="177">
        <f>G107*(1+L107/100)</f>
        <v>0</v>
      </c>
      <c r="N107" s="175">
        <v>2.5249999999999999</v>
      </c>
      <c r="O107" s="175">
        <f>ROUND(E107*N107,2)</f>
        <v>144.43</v>
      </c>
      <c r="P107" s="175">
        <v>0</v>
      </c>
      <c r="Q107" s="175">
        <f>ROUND(E107*P107,2)</f>
        <v>0</v>
      </c>
      <c r="R107" s="177" t="s">
        <v>724</v>
      </c>
      <c r="S107" s="177" t="s">
        <v>378</v>
      </c>
      <c r="T107" s="178" t="s">
        <v>378</v>
      </c>
      <c r="U107" s="159">
        <v>0.47699999999999998</v>
      </c>
      <c r="V107" s="159">
        <f>ROUND(E107*U107,2)</f>
        <v>27.28</v>
      </c>
      <c r="W107" s="159"/>
      <c r="X107" s="159" t="s">
        <v>429</v>
      </c>
      <c r="Y107" s="159" t="s">
        <v>381</v>
      </c>
      <c r="Z107" s="214">
        <v>0.32</v>
      </c>
      <c r="AA107" s="215">
        <f t="shared" ref="AA107" si="58">G107*Z107</f>
        <v>0</v>
      </c>
      <c r="AB107" s="215">
        <f t="shared" ref="AB107" si="59">G107-AA107</f>
        <v>0</v>
      </c>
      <c r="AC107" s="148"/>
      <c r="AD107" s="148"/>
      <c r="AE107" s="148"/>
      <c r="AF107" s="148"/>
      <c r="AG107" s="148" t="s">
        <v>431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
      <c r="A108" s="155"/>
      <c r="B108" s="156"/>
      <c r="C108" s="306" t="s">
        <v>725</v>
      </c>
      <c r="D108" s="307"/>
      <c r="E108" s="307"/>
      <c r="F108" s="307"/>
      <c r="G108" s="307"/>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433</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
      <c r="A109" s="155"/>
      <c r="B109" s="156"/>
      <c r="C109" s="304" t="s">
        <v>726</v>
      </c>
      <c r="D109" s="305"/>
      <c r="E109" s="305"/>
      <c r="F109" s="305"/>
      <c r="G109" s="305"/>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383</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
      <c r="A110" s="155"/>
      <c r="B110" s="156"/>
      <c r="C110" s="194" t="s">
        <v>727</v>
      </c>
      <c r="D110" s="185"/>
      <c r="E110" s="186">
        <v>57.2</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435</v>
      </c>
      <c r="AH110" s="148">
        <v>0</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2.5" outlineLevel="1" x14ac:dyDescent="0.2">
      <c r="A111" s="172">
        <v>32</v>
      </c>
      <c r="B111" s="173" t="s">
        <v>728</v>
      </c>
      <c r="C111" s="181" t="s">
        <v>729</v>
      </c>
      <c r="D111" s="174" t="s">
        <v>442</v>
      </c>
      <c r="E111" s="175">
        <v>33.707999999999998</v>
      </c>
      <c r="F111" s="176"/>
      <c r="G111" s="177">
        <f>ROUND(E111*F111,2)</f>
        <v>0</v>
      </c>
      <c r="H111" s="176"/>
      <c r="I111" s="177">
        <f>ROUND(E111*H111,2)</f>
        <v>0</v>
      </c>
      <c r="J111" s="176"/>
      <c r="K111" s="177">
        <f>ROUND(E111*J111,2)</f>
        <v>0</v>
      </c>
      <c r="L111" s="177">
        <v>21</v>
      </c>
      <c r="M111" s="177">
        <f>G111*(1+L111/100)</f>
        <v>0</v>
      </c>
      <c r="N111" s="175">
        <v>2.3936999999999999</v>
      </c>
      <c r="O111" s="175">
        <f>ROUND(E111*N111,2)</f>
        <v>80.69</v>
      </c>
      <c r="P111" s="175">
        <v>0</v>
      </c>
      <c r="Q111" s="175">
        <f>ROUND(E111*P111,2)</f>
        <v>0</v>
      </c>
      <c r="R111" s="177" t="s">
        <v>724</v>
      </c>
      <c r="S111" s="177" t="s">
        <v>378</v>
      </c>
      <c r="T111" s="178" t="s">
        <v>378</v>
      </c>
      <c r="U111" s="159">
        <v>0.48</v>
      </c>
      <c r="V111" s="159">
        <f>ROUND(E111*U111,2)</f>
        <v>16.18</v>
      </c>
      <c r="W111" s="159"/>
      <c r="X111" s="159" t="s">
        <v>429</v>
      </c>
      <c r="Y111" s="159" t="s">
        <v>381</v>
      </c>
      <c r="Z111" s="214">
        <v>0.32</v>
      </c>
      <c r="AA111" s="215">
        <f t="shared" ref="AA111" si="60">G111*Z111</f>
        <v>0</v>
      </c>
      <c r="AB111" s="215">
        <f t="shared" ref="AB111" si="61">G111-AA111</f>
        <v>0</v>
      </c>
      <c r="AC111" s="148"/>
      <c r="AD111" s="148"/>
      <c r="AE111" s="148"/>
      <c r="AF111" s="148"/>
      <c r="AG111" s="148" t="s">
        <v>431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306" t="s">
        <v>730</v>
      </c>
      <c r="D112" s="307"/>
      <c r="E112" s="307"/>
      <c r="F112" s="307"/>
      <c r="G112" s="307"/>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433</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304" t="s">
        <v>731</v>
      </c>
      <c r="D113" s="305"/>
      <c r="E113" s="305"/>
      <c r="F113" s="305"/>
      <c r="G113" s="305"/>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383</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2" x14ac:dyDescent="0.2">
      <c r="A114" s="155"/>
      <c r="B114" s="156"/>
      <c r="C114" s="194" t="s">
        <v>701</v>
      </c>
      <c r="D114" s="185"/>
      <c r="E114" s="186"/>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435</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
      <c r="A115" s="155"/>
      <c r="B115" s="156"/>
      <c r="C115" s="194" t="s">
        <v>732</v>
      </c>
      <c r="D115" s="185"/>
      <c r="E115" s="186">
        <v>7.524</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435</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
      <c r="A116" s="155"/>
      <c r="B116" s="156"/>
      <c r="C116" s="194" t="s">
        <v>733</v>
      </c>
      <c r="D116" s="185"/>
      <c r="E116" s="186">
        <v>26.184000000000001</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435</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
      <c r="A117" s="172">
        <v>33</v>
      </c>
      <c r="B117" s="173" t="s">
        <v>734</v>
      </c>
      <c r="C117" s="181" t="s">
        <v>735</v>
      </c>
      <c r="D117" s="174" t="s">
        <v>492</v>
      </c>
      <c r="E117" s="175">
        <v>12.12</v>
      </c>
      <c r="F117" s="176"/>
      <c r="G117" s="177">
        <f>ROUND(E117*F117,2)</f>
        <v>0</v>
      </c>
      <c r="H117" s="176"/>
      <c r="I117" s="177">
        <f>ROUND(E117*H117,2)</f>
        <v>0</v>
      </c>
      <c r="J117" s="176"/>
      <c r="K117" s="177">
        <f>ROUND(E117*J117,2)</f>
        <v>0</v>
      </c>
      <c r="L117" s="177">
        <v>21</v>
      </c>
      <c r="M117" s="177">
        <f>G117*(1+L117/100)</f>
        <v>0</v>
      </c>
      <c r="N117" s="175">
        <v>3.9199999999999999E-2</v>
      </c>
      <c r="O117" s="175">
        <f>ROUND(E117*N117,2)</f>
        <v>0.48</v>
      </c>
      <c r="P117" s="175">
        <v>0</v>
      </c>
      <c r="Q117" s="175">
        <f>ROUND(E117*P117,2)</f>
        <v>0</v>
      </c>
      <c r="R117" s="177" t="s">
        <v>724</v>
      </c>
      <c r="S117" s="177" t="s">
        <v>378</v>
      </c>
      <c r="T117" s="178" t="s">
        <v>378</v>
      </c>
      <c r="U117" s="159">
        <v>1.6</v>
      </c>
      <c r="V117" s="159">
        <f>ROUND(E117*U117,2)</f>
        <v>19.39</v>
      </c>
      <c r="W117" s="159"/>
      <c r="X117" s="159" t="s">
        <v>429</v>
      </c>
      <c r="Y117" s="159" t="s">
        <v>381</v>
      </c>
      <c r="Z117" s="214">
        <v>0.32</v>
      </c>
      <c r="AA117" s="215">
        <f t="shared" ref="AA117" si="62">G117*Z117</f>
        <v>0</v>
      </c>
      <c r="AB117" s="215">
        <f t="shared" ref="AB117" si="63">G117-AA117</f>
        <v>0</v>
      </c>
      <c r="AC117" s="148"/>
      <c r="AD117" s="148"/>
      <c r="AE117" s="148"/>
      <c r="AF117" s="148"/>
      <c r="AG117" s="148" t="s">
        <v>431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ht="22.5" outlineLevel="2" x14ac:dyDescent="0.2">
      <c r="A118" s="155"/>
      <c r="B118" s="156"/>
      <c r="C118" s="306" t="s">
        <v>736</v>
      </c>
      <c r="D118" s="307"/>
      <c r="E118" s="307"/>
      <c r="F118" s="307"/>
      <c r="G118" s="307"/>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433</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79" t="str">
        <f>C118</f>
        <v>svislé nebo šikmé (odkloněné) , půdorysně přímé nebo zalomené, stěn základových desek ve volných nebo zapažených jámách, rýhách, šachtách, včetně případných vzpěr,</v>
      </c>
      <c r="BB118" s="148"/>
      <c r="BC118" s="148"/>
      <c r="BD118" s="148"/>
      <c r="BE118" s="148"/>
      <c r="BF118" s="148"/>
      <c r="BG118" s="148"/>
      <c r="BH118" s="148"/>
    </row>
    <row r="119" spans="1:60" outlineLevel="2" x14ac:dyDescent="0.2">
      <c r="A119" s="155"/>
      <c r="B119" s="156"/>
      <c r="C119" s="194" t="s">
        <v>737</v>
      </c>
      <c r="D119" s="185"/>
      <c r="E119" s="186">
        <v>12.12</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435</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72">
        <v>34</v>
      </c>
      <c r="B120" s="173" t="s">
        <v>738</v>
      </c>
      <c r="C120" s="181" t="s">
        <v>739</v>
      </c>
      <c r="D120" s="174" t="s">
        <v>492</v>
      </c>
      <c r="E120" s="175">
        <v>12.12</v>
      </c>
      <c r="F120" s="176"/>
      <c r="G120" s="177">
        <f>ROUND(E120*F120,2)</f>
        <v>0</v>
      </c>
      <c r="H120" s="176"/>
      <c r="I120" s="177">
        <f>ROUND(E120*H120,2)</f>
        <v>0</v>
      </c>
      <c r="J120" s="176"/>
      <c r="K120" s="177">
        <f>ROUND(E120*J120,2)</f>
        <v>0</v>
      </c>
      <c r="L120" s="177">
        <v>21</v>
      </c>
      <c r="M120" s="177">
        <f>G120*(1+L120/100)</f>
        <v>0</v>
      </c>
      <c r="N120" s="175">
        <v>0</v>
      </c>
      <c r="O120" s="175">
        <f>ROUND(E120*N120,2)</f>
        <v>0</v>
      </c>
      <c r="P120" s="175">
        <v>0</v>
      </c>
      <c r="Q120" s="175">
        <f>ROUND(E120*P120,2)</f>
        <v>0</v>
      </c>
      <c r="R120" s="177" t="s">
        <v>724</v>
      </c>
      <c r="S120" s="177" t="s">
        <v>378</v>
      </c>
      <c r="T120" s="178" t="s">
        <v>378</v>
      </c>
      <c r="U120" s="159">
        <v>0.32</v>
      </c>
      <c r="V120" s="159">
        <f>ROUND(E120*U120,2)</f>
        <v>3.88</v>
      </c>
      <c r="W120" s="159"/>
      <c r="X120" s="159" t="s">
        <v>429</v>
      </c>
      <c r="Y120" s="159" t="s">
        <v>381</v>
      </c>
      <c r="Z120" s="214">
        <v>0.32</v>
      </c>
      <c r="AA120" s="215">
        <f t="shared" ref="AA120" si="64">G120*Z120</f>
        <v>0</v>
      </c>
      <c r="AB120" s="215">
        <f t="shared" ref="AB120" si="65">G120-AA120</f>
        <v>0</v>
      </c>
      <c r="AC120" s="148"/>
      <c r="AD120" s="148"/>
      <c r="AE120" s="148"/>
      <c r="AF120" s="148"/>
      <c r="AG120" s="148" t="s">
        <v>431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ht="22.5" outlineLevel="2" x14ac:dyDescent="0.2">
      <c r="A121" s="155"/>
      <c r="B121" s="156"/>
      <c r="C121" s="306" t="s">
        <v>736</v>
      </c>
      <c r="D121" s="307"/>
      <c r="E121" s="307"/>
      <c r="F121" s="307"/>
      <c r="G121" s="307"/>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433</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79" t="str">
        <f>C121</f>
        <v>svislé nebo šikmé (odkloněné) , půdorysně přímé nebo zalomené, stěn základových desek ve volných nebo zapažených jámách, rýhách, šachtách, včetně případných vzpěr,</v>
      </c>
      <c r="BB121" s="148"/>
      <c r="BC121" s="148"/>
      <c r="BD121" s="148"/>
      <c r="BE121" s="148"/>
      <c r="BF121" s="148"/>
      <c r="BG121" s="148"/>
      <c r="BH121" s="148"/>
    </row>
    <row r="122" spans="1:60" outlineLevel="2" x14ac:dyDescent="0.2">
      <c r="A122" s="155"/>
      <c r="B122" s="156"/>
      <c r="C122" s="304" t="s">
        <v>740</v>
      </c>
      <c r="D122" s="305"/>
      <c r="E122" s="305"/>
      <c r="F122" s="305"/>
      <c r="G122" s="305"/>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383</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2" x14ac:dyDescent="0.2">
      <c r="A123" s="155"/>
      <c r="B123" s="156"/>
      <c r="C123" s="194" t="s">
        <v>741</v>
      </c>
      <c r="D123" s="185"/>
      <c r="E123" s="186">
        <v>12.12</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435</v>
      </c>
      <c r="AH123" s="148">
        <v>5</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72">
        <v>35</v>
      </c>
      <c r="B124" s="173" t="s">
        <v>742</v>
      </c>
      <c r="C124" s="181" t="s">
        <v>743</v>
      </c>
      <c r="D124" s="174" t="s">
        <v>488</v>
      </c>
      <c r="E124" s="175">
        <v>6.9749999999999996</v>
      </c>
      <c r="F124" s="176"/>
      <c r="G124" s="177">
        <f>ROUND(E124*F124,2)</f>
        <v>0</v>
      </c>
      <c r="H124" s="176"/>
      <c r="I124" s="177">
        <f>ROUND(E124*H124,2)</f>
        <v>0</v>
      </c>
      <c r="J124" s="176"/>
      <c r="K124" s="177">
        <f>ROUND(E124*J124,2)</f>
        <v>0</v>
      </c>
      <c r="L124" s="177">
        <v>21</v>
      </c>
      <c r="M124" s="177">
        <f>G124*(1+L124/100)</f>
        <v>0</v>
      </c>
      <c r="N124" s="175">
        <v>1.0217400000000001</v>
      </c>
      <c r="O124" s="175">
        <f>ROUND(E124*N124,2)</f>
        <v>7.13</v>
      </c>
      <c r="P124" s="175">
        <v>0</v>
      </c>
      <c r="Q124" s="175">
        <f>ROUND(E124*P124,2)</f>
        <v>0</v>
      </c>
      <c r="R124" s="177" t="s">
        <v>724</v>
      </c>
      <c r="S124" s="177" t="s">
        <v>378</v>
      </c>
      <c r="T124" s="178" t="s">
        <v>378</v>
      </c>
      <c r="U124" s="159">
        <v>23.530999999999999</v>
      </c>
      <c r="V124" s="159">
        <f>ROUND(E124*U124,2)</f>
        <v>164.13</v>
      </c>
      <c r="W124" s="159"/>
      <c r="X124" s="159" t="s">
        <v>429</v>
      </c>
      <c r="Y124" s="159" t="s">
        <v>381</v>
      </c>
      <c r="Z124" s="214">
        <v>0.32</v>
      </c>
      <c r="AA124" s="215">
        <f t="shared" ref="AA124" si="66">G124*Z124</f>
        <v>0</v>
      </c>
      <c r="AB124" s="215">
        <f t="shared" ref="AB124" si="67">G124-AA124</f>
        <v>0</v>
      </c>
      <c r="AC124" s="148"/>
      <c r="AD124" s="148"/>
      <c r="AE124" s="148"/>
      <c r="AF124" s="148"/>
      <c r="AG124" s="148" t="s">
        <v>431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306" t="s">
        <v>744</v>
      </c>
      <c r="D125" s="307"/>
      <c r="E125" s="307"/>
      <c r="F125" s="307"/>
      <c r="G125" s="307"/>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433</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
      <c r="A126" s="155"/>
      <c r="B126" s="156"/>
      <c r="C126" s="194" t="s">
        <v>745</v>
      </c>
      <c r="D126" s="185"/>
      <c r="E126" s="186">
        <v>6.9749999999999996</v>
      </c>
      <c r="F126" s="159"/>
      <c r="G126" s="159"/>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435</v>
      </c>
      <c r="AH126" s="148">
        <v>0</v>
      </c>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72">
        <v>36</v>
      </c>
      <c r="B127" s="173" t="s">
        <v>746</v>
      </c>
      <c r="C127" s="181" t="s">
        <v>747</v>
      </c>
      <c r="D127" s="174" t="s">
        <v>442</v>
      </c>
      <c r="E127" s="175">
        <v>91.712800000000001</v>
      </c>
      <c r="F127" s="176"/>
      <c r="G127" s="177">
        <f>ROUND(E127*F127,2)</f>
        <v>0</v>
      </c>
      <c r="H127" s="176"/>
      <c r="I127" s="177">
        <f>ROUND(E127*H127,2)</f>
        <v>0</v>
      </c>
      <c r="J127" s="176"/>
      <c r="K127" s="177">
        <f>ROUND(E127*J127,2)</f>
        <v>0</v>
      </c>
      <c r="L127" s="177">
        <v>21</v>
      </c>
      <c r="M127" s="177">
        <f>G127*(1+L127/100)</f>
        <v>0</v>
      </c>
      <c r="N127" s="175">
        <v>2.5249999999999999</v>
      </c>
      <c r="O127" s="175">
        <f>ROUND(E127*N127,2)</f>
        <v>231.57</v>
      </c>
      <c r="P127" s="175">
        <v>0</v>
      </c>
      <c r="Q127" s="175">
        <f>ROUND(E127*P127,2)</f>
        <v>0</v>
      </c>
      <c r="R127" s="177" t="s">
        <v>724</v>
      </c>
      <c r="S127" s="177" t="s">
        <v>378</v>
      </c>
      <c r="T127" s="178" t="s">
        <v>378</v>
      </c>
      <c r="U127" s="159">
        <v>0.48</v>
      </c>
      <c r="V127" s="159">
        <f>ROUND(E127*U127,2)</f>
        <v>44.02</v>
      </c>
      <c r="W127" s="159"/>
      <c r="X127" s="159" t="s">
        <v>429</v>
      </c>
      <c r="Y127" s="159" t="s">
        <v>381</v>
      </c>
      <c r="Z127" s="214">
        <v>0.32</v>
      </c>
      <c r="AA127" s="215">
        <f t="shared" ref="AA127" si="68">G127*Z127</f>
        <v>0</v>
      </c>
      <c r="AB127" s="215">
        <f t="shared" ref="AB127" si="69">G127-AA127</f>
        <v>0</v>
      </c>
      <c r="AC127" s="148"/>
      <c r="AD127" s="148"/>
      <c r="AE127" s="148"/>
      <c r="AF127" s="148"/>
      <c r="AG127" s="148" t="s">
        <v>431</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306" t="s">
        <v>748</v>
      </c>
      <c r="D128" s="307"/>
      <c r="E128" s="307"/>
      <c r="F128" s="307"/>
      <c r="G128" s="307"/>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433</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2" x14ac:dyDescent="0.2">
      <c r="A129" s="155"/>
      <c r="B129" s="156"/>
      <c r="C129" s="304" t="s">
        <v>731</v>
      </c>
      <c r="D129" s="305"/>
      <c r="E129" s="305"/>
      <c r="F129" s="305"/>
      <c r="G129" s="305"/>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383</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2" x14ac:dyDescent="0.2">
      <c r="A130" s="155"/>
      <c r="B130" s="156"/>
      <c r="C130" s="194" t="s">
        <v>701</v>
      </c>
      <c r="D130" s="185"/>
      <c r="E130" s="186"/>
      <c r="F130" s="159"/>
      <c r="G130" s="159"/>
      <c r="H130" s="159"/>
      <c r="I130" s="159"/>
      <c r="J130" s="159"/>
      <c r="K130" s="159"/>
      <c r="L130" s="159"/>
      <c r="M130" s="159"/>
      <c r="N130" s="158"/>
      <c r="O130" s="158"/>
      <c r="P130" s="158"/>
      <c r="Q130" s="158"/>
      <c r="R130" s="159"/>
      <c r="S130" s="159"/>
      <c r="T130" s="159"/>
      <c r="U130" s="159"/>
      <c r="V130" s="159"/>
      <c r="W130" s="159"/>
      <c r="X130" s="159"/>
      <c r="Y130" s="159"/>
      <c r="Z130" s="148"/>
      <c r="AA130" s="148"/>
      <c r="AB130" s="148"/>
      <c r="AC130" s="148"/>
      <c r="AD130" s="148"/>
      <c r="AE130" s="148"/>
      <c r="AF130" s="148"/>
      <c r="AG130" s="148" t="s">
        <v>435</v>
      </c>
      <c r="AH130" s="148">
        <v>0</v>
      </c>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3" x14ac:dyDescent="0.2">
      <c r="A131" s="155"/>
      <c r="B131" s="156"/>
      <c r="C131" s="194" t="s">
        <v>749</v>
      </c>
      <c r="D131" s="185"/>
      <c r="E131" s="186">
        <v>23.28</v>
      </c>
      <c r="F131" s="159"/>
      <c r="G131" s="159"/>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435</v>
      </c>
      <c r="AH131" s="148">
        <v>0</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3" x14ac:dyDescent="0.2">
      <c r="A132" s="155"/>
      <c r="B132" s="156"/>
      <c r="C132" s="194" t="s">
        <v>750</v>
      </c>
      <c r="D132" s="185"/>
      <c r="E132" s="186">
        <v>8.3520000000000003</v>
      </c>
      <c r="F132" s="159"/>
      <c r="G132" s="159"/>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435</v>
      </c>
      <c r="AH132" s="148">
        <v>0</v>
      </c>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3" x14ac:dyDescent="0.2">
      <c r="A133" s="155"/>
      <c r="B133" s="156"/>
      <c r="C133" s="194" t="s">
        <v>751</v>
      </c>
      <c r="D133" s="185"/>
      <c r="E133" s="186">
        <v>30.36</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435</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
      <c r="A134" s="155"/>
      <c r="B134" s="156"/>
      <c r="C134" s="194" t="s">
        <v>752</v>
      </c>
      <c r="D134" s="185"/>
      <c r="E134" s="186">
        <v>17.12</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435</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3" x14ac:dyDescent="0.2">
      <c r="A135" s="155"/>
      <c r="B135" s="156"/>
      <c r="C135" s="194" t="s">
        <v>753</v>
      </c>
      <c r="D135" s="185"/>
      <c r="E135" s="186">
        <v>11.800800000000001</v>
      </c>
      <c r="F135" s="159"/>
      <c r="G135" s="159"/>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435</v>
      </c>
      <c r="AH135" s="148">
        <v>0</v>
      </c>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3" x14ac:dyDescent="0.2">
      <c r="A136" s="155"/>
      <c r="B136" s="156"/>
      <c r="C136" s="194" t="s">
        <v>754</v>
      </c>
      <c r="D136" s="185"/>
      <c r="E136" s="186">
        <v>0.8</v>
      </c>
      <c r="F136" s="159"/>
      <c r="G136" s="159"/>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435</v>
      </c>
      <c r="AH136" s="148">
        <v>0</v>
      </c>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72">
        <v>37</v>
      </c>
      <c r="B137" s="173" t="s">
        <v>755</v>
      </c>
      <c r="C137" s="181" t="s">
        <v>756</v>
      </c>
      <c r="D137" s="174" t="s">
        <v>492</v>
      </c>
      <c r="E137" s="175">
        <v>419.45600000000002</v>
      </c>
      <c r="F137" s="176"/>
      <c r="G137" s="177">
        <f>ROUND(E137*F137,2)</f>
        <v>0</v>
      </c>
      <c r="H137" s="176"/>
      <c r="I137" s="177">
        <f>ROUND(E137*H137,2)</f>
        <v>0</v>
      </c>
      <c r="J137" s="176"/>
      <c r="K137" s="177">
        <f>ROUND(E137*J137,2)</f>
        <v>0</v>
      </c>
      <c r="L137" s="177">
        <v>21</v>
      </c>
      <c r="M137" s="177">
        <f>G137*(1+L137/100)</f>
        <v>0</v>
      </c>
      <c r="N137" s="175">
        <v>3.916E-2</v>
      </c>
      <c r="O137" s="175">
        <f>ROUND(E137*N137,2)</f>
        <v>16.43</v>
      </c>
      <c r="P137" s="175">
        <v>0</v>
      </c>
      <c r="Q137" s="175">
        <f>ROUND(E137*P137,2)</f>
        <v>0</v>
      </c>
      <c r="R137" s="177" t="s">
        <v>724</v>
      </c>
      <c r="S137" s="177" t="s">
        <v>378</v>
      </c>
      <c r="T137" s="178" t="s">
        <v>378</v>
      </c>
      <c r="U137" s="159">
        <v>1.05</v>
      </c>
      <c r="V137" s="159">
        <f>ROUND(E137*U137,2)</f>
        <v>440.43</v>
      </c>
      <c r="W137" s="159"/>
      <c r="X137" s="159" t="s">
        <v>429</v>
      </c>
      <c r="Y137" s="159" t="s">
        <v>381</v>
      </c>
      <c r="Z137" s="214">
        <v>0.32</v>
      </c>
      <c r="AA137" s="215">
        <f t="shared" ref="AA137" si="70">G137*Z137</f>
        <v>0</v>
      </c>
      <c r="AB137" s="215">
        <f t="shared" ref="AB137" si="71">G137-AA137</f>
        <v>0</v>
      </c>
      <c r="AC137" s="148"/>
      <c r="AD137" s="148"/>
      <c r="AE137" s="148"/>
      <c r="AF137" s="148"/>
      <c r="AG137" s="148" t="s">
        <v>431</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ht="22.5" outlineLevel="2" x14ac:dyDescent="0.2">
      <c r="A138" s="155"/>
      <c r="B138" s="156"/>
      <c r="C138" s="306" t="s">
        <v>757</v>
      </c>
      <c r="D138" s="307"/>
      <c r="E138" s="307"/>
      <c r="F138" s="307"/>
      <c r="G138" s="307"/>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433</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79" t="str">
        <f>C138</f>
        <v>svislé nebo šikmé (odkloněné), půdorysně přímé nebo zalomené, stěn základových pasů ve volných nebo zapažených jámách, rýhách, šachtách, včetně případných vzpěr,</v>
      </c>
      <c r="BB138" s="148"/>
      <c r="BC138" s="148"/>
      <c r="BD138" s="148"/>
      <c r="BE138" s="148"/>
      <c r="BF138" s="148"/>
      <c r="BG138" s="148"/>
      <c r="BH138" s="148"/>
    </row>
    <row r="139" spans="1:60" outlineLevel="2" x14ac:dyDescent="0.2">
      <c r="A139" s="155"/>
      <c r="B139" s="156"/>
      <c r="C139" s="194" t="s">
        <v>758</v>
      </c>
      <c r="D139" s="185"/>
      <c r="E139" s="186">
        <v>93.12</v>
      </c>
      <c r="F139" s="159"/>
      <c r="G139" s="159"/>
      <c r="H139" s="159"/>
      <c r="I139" s="159"/>
      <c r="J139" s="159"/>
      <c r="K139" s="159"/>
      <c r="L139" s="159"/>
      <c r="M139" s="159"/>
      <c r="N139" s="158"/>
      <c r="O139" s="158"/>
      <c r="P139" s="158"/>
      <c r="Q139" s="158"/>
      <c r="R139" s="159"/>
      <c r="S139" s="159"/>
      <c r="T139" s="159"/>
      <c r="U139" s="159"/>
      <c r="V139" s="159"/>
      <c r="W139" s="159"/>
      <c r="X139" s="159"/>
      <c r="Y139" s="159"/>
      <c r="Z139" s="148"/>
      <c r="AA139" s="148"/>
      <c r="AB139" s="148"/>
      <c r="AC139" s="148"/>
      <c r="AD139" s="148"/>
      <c r="AE139" s="148"/>
      <c r="AF139" s="148"/>
      <c r="AG139" s="148" t="s">
        <v>435</v>
      </c>
      <c r="AH139" s="148">
        <v>0</v>
      </c>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3" x14ac:dyDescent="0.2">
      <c r="A140" s="155"/>
      <c r="B140" s="156"/>
      <c r="C140" s="194" t="s">
        <v>759</v>
      </c>
      <c r="D140" s="185"/>
      <c r="E140" s="186">
        <v>55.68</v>
      </c>
      <c r="F140" s="159"/>
      <c r="G140" s="159"/>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435</v>
      </c>
      <c r="AH140" s="148">
        <v>0</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3" x14ac:dyDescent="0.2">
      <c r="A141" s="155"/>
      <c r="B141" s="156"/>
      <c r="C141" s="194" t="s">
        <v>760</v>
      </c>
      <c r="D141" s="185"/>
      <c r="E141" s="186">
        <v>121.44</v>
      </c>
      <c r="F141" s="159"/>
      <c r="G141" s="159"/>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435</v>
      </c>
      <c r="AH141" s="148">
        <v>0</v>
      </c>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3" x14ac:dyDescent="0.2">
      <c r="A142" s="155"/>
      <c r="B142" s="156"/>
      <c r="C142" s="194" t="s">
        <v>761</v>
      </c>
      <c r="D142" s="185"/>
      <c r="E142" s="186">
        <v>85.6</v>
      </c>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435</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194" t="s">
        <v>762</v>
      </c>
      <c r="D143" s="185"/>
      <c r="E143" s="186">
        <v>57.216000000000001</v>
      </c>
      <c r="F143" s="159"/>
      <c r="G143" s="159"/>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435</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
      <c r="A144" s="155"/>
      <c r="B144" s="156"/>
      <c r="C144" s="194" t="s">
        <v>763</v>
      </c>
      <c r="D144" s="185"/>
      <c r="E144" s="186">
        <v>6.4</v>
      </c>
      <c r="F144" s="159"/>
      <c r="G144" s="159"/>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435</v>
      </c>
      <c r="AH144" s="148">
        <v>0</v>
      </c>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
      <c r="A145" s="172">
        <v>38</v>
      </c>
      <c r="B145" s="173" t="s">
        <v>764</v>
      </c>
      <c r="C145" s="181" t="s">
        <v>765</v>
      </c>
      <c r="D145" s="174" t="s">
        <v>492</v>
      </c>
      <c r="E145" s="175">
        <v>419.45600000000002</v>
      </c>
      <c r="F145" s="176"/>
      <c r="G145" s="177">
        <f>ROUND(E145*F145,2)</f>
        <v>0</v>
      </c>
      <c r="H145" s="176"/>
      <c r="I145" s="177">
        <f>ROUND(E145*H145,2)</f>
        <v>0</v>
      </c>
      <c r="J145" s="176"/>
      <c r="K145" s="177">
        <f>ROUND(E145*J145,2)</f>
        <v>0</v>
      </c>
      <c r="L145" s="177">
        <v>21</v>
      </c>
      <c r="M145" s="177">
        <f>G145*(1+L145/100)</f>
        <v>0</v>
      </c>
      <c r="N145" s="175">
        <v>0</v>
      </c>
      <c r="O145" s="175">
        <f>ROUND(E145*N145,2)</f>
        <v>0</v>
      </c>
      <c r="P145" s="175">
        <v>0</v>
      </c>
      <c r="Q145" s="175">
        <f>ROUND(E145*P145,2)</f>
        <v>0</v>
      </c>
      <c r="R145" s="177" t="s">
        <v>724</v>
      </c>
      <c r="S145" s="177" t="s">
        <v>378</v>
      </c>
      <c r="T145" s="178" t="s">
        <v>378</v>
      </c>
      <c r="U145" s="159">
        <v>0.32</v>
      </c>
      <c r="V145" s="159">
        <f>ROUND(E145*U145,2)</f>
        <v>134.22999999999999</v>
      </c>
      <c r="W145" s="159"/>
      <c r="X145" s="159" t="s">
        <v>429</v>
      </c>
      <c r="Y145" s="159" t="s">
        <v>381</v>
      </c>
      <c r="Z145" s="214">
        <v>0.32</v>
      </c>
      <c r="AA145" s="215">
        <f t="shared" ref="AA145" si="72">G145*Z145</f>
        <v>0</v>
      </c>
      <c r="AB145" s="215">
        <f t="shared" ref="AB145" si="73">G145-AA145</f>
        <v>0</v>
      </c>
      <c r="AC145" s="148"/>
      <c r="AD145" s="148"/>
      <c r="AE145" s="148"/>
      <c r="AF145" s="148"/>
      <c r="AG145" s="148" t="s">
        <v>431</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ht="22.5" outlineLevel="2" x14ac:dyDescent="0.2">
      <c r="A146" s="155"/>
      <c r="B146" s="156"/>
      <c r="C146" s="306" t="s">
        <v>757</v>
      </c>
      <c r="D146" s="307"/>
      <c r="E146" s="307"/>
      <c r="F146" s="307"/>
      <c r="G146" s="307"/>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433</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79" t="str">
        <f>C146</f>
        <v>svislé nebo šikmé (odkloněné), půdorysně přímé nebo zalomené, stěn základových pasů ve volných nebo zapažených jámách, rýhách, šachtách, včetně případných vzpěr,</v>
      </c>
      <c r="BB146" s="148"/>
      <c r="BC146" s="148"/>
      <c r="BD146" s="148"/>
      <c r="BE146" s="148"/>
      <c r="BF146" s="148"/>
      <c r="BG146" s="148"/>
      <c r="BH146" s="148"/>
    </row>
    <row r="147" spans="1:60" outlineLevel="2" x14ac:dyDescent="0.2">
      <c r="A147" s="155"/>
      <c r="B147" s="156"/>
      <c r="C147" s="304" t="s">
        <v>740</v>
      </c>
      <c r="D147" s="305"/>
      <c r="E147" s="305"/>
      <c r="F147" s="305"/>
      <c r="G147" s="305"/>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383</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2" x14ac:dyDescent="0.2">
      <c r="A148" s="155"/>
      <c r="B148" s="156"/>
      <c r="C148" s="194" t="s">
        <v>766</v>
      </c>
      <c r="D148" s="185"/>
      <c r="E148" s="186">
        <v>419.45600000000002</v>
      </c>
      <c r="F148" s="159"/>
      <c r="G148" s="159"/>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435</v>
      </c>
      <c r="AH148" s="148">
        <v>5</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
      <c r="A149" s="172">
        <v>39</v>
      </c>
      <c r="B149" s="173" t="s">
        <v>767</v>
      </c>
      <c r="C149" s="181" t="s">
        <v>768</v>
      </c>
      <c r="D149" s="174" t="s">
        <v>488</v>
      </c>
      <c r="E149" s="175">
        <v>18.981999999999999</v>
      </c>
      <c r="F149" s="176"/>
      <c r="G149" s="177">
        <f>ROUND(E149*F149,2)</f>
        <v>0</v>
      </c>
      <c r="H149" s="176"/>
      <c r="I149" s="177">
        <f>ROUND(E149*H149,2)</f>
        <v>0</v>
      </c>
      <c r="J149" s="176"/>
      <c r="K149" s="177">
        <f>ROUND(E149*J149,2)</f>
        <v>0</v>
      </c>
      <c r="L149" s="177">
        <v>21</v>
      </c>
      <c r="M149" s="177">
        <f>G149*(1+L149/100)</f>
        <v>0</v>
      </c>
      <c r="N149" s="175">
        <v>1.0211600000000001</v>
      </c>
      <c r="O149" s="175">
        <f>ROUND(E149*N149,2)</f>
        <v>19.38</v>
      </c>
      <c r="P149" s="175">
        <v>0</v>
      </c>
      <c r="Q149" s="175">
        <f>ROUND(E149*P149,2)</f>
        <v>0</v>
      </c>
      <c r="R149" s="177" t="s">
        <v>724</v>
      </c>
      <c r="S149" s="177" t="s">
        <v>378</v>
      </c>
      <c r="T149" s="178" t="s">
        <v>378</v>
      </c>
      <c r="U149" s="159">
        <v>23.530999999999999</v>
      </c>
      <c r="V149" s="159">
        <f>ROUND(E149*U149,2)</f>
        <v>446.67</v>
      </c>
      <c r="W149" s="159"/>
      <c r="X149" s="159" t="s">
        <v>429</v>
      </c>
      <c r="Y149" s="159" t="s">
        <v>381</v>
      </c>
      <c r="Z149" s="214">
        <v>0.32</v>
      </c>
      <c r="AA149" s="215">
        <f t="shared" ref="AA149" si="74">G149*Z149</f>
        <v>0</v>
      </c>
      <c r="AB149" s="215">
        <f t="shared" ref="AB149" si="75">G149-AA149</f>
        <v>0</v>
      </c>
      <c r="AC149" s="148"/>
      <c r="AD149" s="148"/>
      <c r="AE149" s="148"/>
      <c r="AF149" s="148"/>
      <c r="AG149" s="148" t="s">
        <v>431</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
      <c r="A150" s="155"/>
      <c r="B150" s="156"/>
      <c r="C150" s="194" t="s">
        <v>769</v>
      </c>
      <c r="D150" s="185"/>
      <c r="E150" s="186">
        <v>18.981999999999999</v>
      </c>
      <c r="F150" s="159"/>
      <c r="G150" s="159"/>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435</v>
      </c>
      <c r="AH150" s="148">
        <v>0</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x14ac:dyDescent="0.2">
      <c r="A151" s="172">
        <v>40</v>
      </c>
      <c r="B151" s="173" t="s">
        <v>770</v>
      </c>
      <c r="C151" s="181" t="s">
        <v>771</v>
      </c>
      <c r="D151" s="174" t="s">
        <v>442</v>
      </c>
      <c r="E151" s="175">
        <v>38.4</v>
      </c>
      <c r="F151" s="176"/>
      <c r="G151" s="177">
        <f>ROUND(E151*F151,2)</f>
        <v>0</v>
      </c>
      <c r="H151" s="176"/>
      <c r="I151" s="177">
        <f>ROUND(E151*H151,2)</f>
        <v>0</v>
      </c>
      <c r="J151" s="176"/>
      <c r="K151" s="177">
        <f>ROUND(E151*J151,2)</f>
        <v>0</v>
      </c>
      <c r="L151" s="177">
        <v>21</v>
      </c>
      <c r="M151" s="177">
        <f>G151*(1+L151/100)</f>
        <v>0</v>
      </c>
      <c r="N151" s="175">
        <v>2.5249999999999999</v>
      </c>
      <c r="O151" s="175">
        <f>ROUND(E151*N151,2)</f>
        <v>96.96</v>
      </c>
      <c r="P151" s="175">
        <v>0</v>
      </c>
      <c r="Q151" s="175">
        <f>ROUND(E151*P151,2)</f>
        <v>0</v>
      </c>
      <c r="R151" s="177" t="s">
        <v>724</v>
      </c>
      <c r="S151" s="177" t="s">
        <v>378</v>
      </c>
      <c r="T151" s="178" t="s">
        <v>378</v>
      </c>
      <c r="U151" s="159">
        <v>0.48</v>
      </c>
      <c r="V151" s="159">
        <f>ROUND(E151*U151,2)</f>
        <v>18.43</v>
      </c>
      <c r="W151" s="159"/>
      <c r="X151" s="159" t="s">
        <v>429</v>
      </c>
      <c r="Y151" s="159" t="s">
        <v>381</v>
      </c>
      <c r="Z151" s="214">
        <v>0.32</v>
      </c>
      <c r="AA151" s="215">
        <f t="shared" ref="AA151" si="76">G151*Z151</f>
        <v>0</v>
      </c>
      <c r="AB151" s="215">
        <f t="shared" ref="AB151" si="77">G151-AA151</f>
        <v>0</v>
      </c>
      <c r="AC151" s="148"/>
      <c r="AD151" s="148"/>
      <c r="AE151" s="148"/>
      <c r="AF151" s="148"/>
      <c r="AG151" s="148" t="s">
        <v>431</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2" x14ac:dyDescent="0.2">
      <c r="A152" s="155"/>
      <c r="B152" s="156"/>
      <c r="C152" s="306" t="s">
        <v>730</v>
      </c>
      <c r="D152" s="307"/>
      <c r="E152" s="307"/>
      <c r="F152" s="307"/>
      <c r="G152" s="307"/>
      <c r="H152" s="159"/>
      <c r="I152" s="159"/>
      <c r="J152" s="159"/>
      <c r="K152" s="159"/>
      <c r="L152" s="159"/>
      <c r="M152" s="159"/>
      <c r="N152" s="158"/>
      <c r="O152" s="158"/>
      <c r="P152" s="158"/>
      <c r="Q152" s="158"/>
      <c r="R152" s="159"/>
      <c r="S152" s="159"/>
      <c r="T152" s="159"/>
      <c r="U152" s="159"/>
      <c r="V152" s="159"/>
      <c r="W152" s="159"/>
      <c r="X152" s="159"/>
      <c r="Y152" s="159"/>
      <c r="Z152" s="148"/>
      <c r="AA152" s="148"/>
      <c r="AB152" s="148"/>
      <c r="AC152" s="148"/>
      <c r="AD152" s="148"/>
      <c r="AE152" s="148"/>
      <c r="AF152" s="148"/>
      <c r="AG152" s="148" t="s">
        <v>433</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2" x14ac:dyDescent="0.2">
      <c r="A153" s="155"/>
      <c r="B153" s="156"/>
      <c r="C153" s="304" t="s">
        <v>700</v>
      </c>
      <c r="D153" s="305"/>
      <c r="E153" s="305"/>
      <c r="F153" s="305"/>
      <c r="G153" s="305"/>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383</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
      <c r="A154" s="155"/>
      <c r="B154" s="156"/>
      <c r="C154" s="194" t="s">
        <v>701</v>
      </c>
      <c r="D154" s="185"/>
      <c r="E154" s="186"/>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435</v>
      </c>
      <c r="AH154" s="148">
        <v>0</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
      <c r="A155" s="155"/>
      <c r="B155" s="156"/>
      <c r="C155" s="194" t="s">
        <v>772</v>
      </c>
      <c r="D155" s="185"/>
      <c r="E155" s="186">
        <v>38.4</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435</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
      <c r="A156" s="172">
        <v>41</v>
      </c>
      <c r="B156" s="173" t="s">
        <v>773</v>
      </c>
      <c r="C156" s="181" t="s">
        <v>774</v>
      </c>
      <c r="D156" s="174" t="s">
        <v>492</v>
      </c>
      <c r="E156" s="175">
        <v>153.6</v>
      </c>
      <c r="F156" s="176"/>
      <c r="G156" s="177">
        <f>ROUND(E156*F156,2)</f>
        <v>0</v>
      </c>
      <c r="H156" s="176"/>
      <c r="I156" s="177">
        <f>ROUND(E156*H156,2)</f>
        <v>0</v>
      </c>
      <c r="J156" s="176"/>
      <c r="K156" s="177">
        <f>ROUND(E156*J156,2)</f>
        <v>0</v>
      </c>
      <c r="L156" s="177">
        <v>21</v>
      </c>
      <c r="M156" s="177">
        <f>G156*(1+L156/100)</f>
        <v>0</v>
      </c>
      <c r="N156" s="175">
        <v>3.9199999999999999E-2</v>
      </c>
      <c r="O156" s="175">
        <f>ROUND(E156*N156,2)</f>
        <v>6.02</v>
      </c>
      <c r="P156" s="175">
        <v>0</v>
      </c>
      <c r="Q156" s="175">
        <f>ROUND(E156*P156,2)</f>
        <v>0</v>
      </c>
      <c r="R156" s="177" t="s">
        <v>724</v>
      </c>
      <c r="S156" s="177" t="s">
        <v>378</v>
      </c>
      <c r="T156" s="178" t="s">
        <v>378</v>
      </c>
      <c r="U156" s="159">
        <v>1.05</v>
      </c>
      <c r="V156" s="159">
        <f>ROUND(E156*U156,2)</f>
        <v>161.28</v>
      </c>
      <c r="W156" s="159"/>
      <c r="X156" s="159" t="s">
        <v>429</v>
      </c>
      <c r="Y156" s="159" t="s">
        <v>381</v>
      </c>
      <c r="Z156" s="214">
        <v>0.32</v>
      </c>
      <c r="AA156" s="215">
        <f t="shared" ref="AA156" si="78">G156*Z156</f>
        <v>0</v>
      </c>
      <c r="AB156" s="215">
        <f t="shared" ref="AB156" si="79">G156-AA156</f>
        <v>0</v>
      </c>
      <c r="AC156" s="148"/>
      <c r="AD156" s="148"/>
      <c r="AE156" s="148"/>
      <c r="AF156" s="148"/>
      <c r="AG156" s="148" t="s">
        <v>431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2.5" outlineLevel="2" x14ac:dyDescent="0.2">
      <c r="A157" s="155"/>
      <c r="B157" s="156"/>
      <c r="C157" s="306" t="s">
        <v>775</v>
      </c>
      <c r="D157" s="307"/>
      <c r="E157" s="307"/>
      <c r="F157" s="307"/>
      <c r="G157" s="307"/>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433</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79" t="str">
        <f>C157</f>
        <v>bednění svislé nebo šikmé (odkloněné), půdorysně přímé nebo zalomené, stěn základových patek ve volných nebo zapažených jámách, rýhách, šachtách, včetně případných vzpěr,</v>
      </c>
      <c r="BB157" s="148"/>
      <c r="BC157" s="148"/>
      <c r="BD157" s="148"/>
      <c r="BE157" s="148"/>
      <c r="BF157" s="148"/>
      <c r="BG157" s="148"/>
      <c r="BH157" s="148"/>
    </row>
    <row r="158" spans="1:60" outlineLevel="2" x14ac:dyDescent="0.2">
      <c r="A158" s="155"/>
      <c r="B158" s="156"/>
      <c r="C158" s="194" t="s">
        <v>776</v>
      </c>
      <c r="D158" s="185"/>
      <c r="E158" s="186">
        <v>153.6</v>
      </c>
      <c r="F158" s="159"/>
      <c r="G158" s="159"/>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435</v>
      </c>
      <c r="AH158" s="148">
        <v>0</v>
      </c>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
      <c r="A159" s="172">
        <v>42</v>
      </c>
      <c r="B159" s="173" t="s">
        <v>777</v>
      </c>
      <c r="C159" s="181" t="s">
        <v>778</v>
      </c>
      <c r="D159" s="174" t="s">
        <v>492</v>
      </c>
      <c r="E159" s="175">
        <v>153.6</v>
      </c>
      <c r="F159" s="176"/>
      <c r="G159" s="177">
        <f>ROUND(E159*F159,2)</f>
        <v>0</v>
      </c>
      <c r="H159" s="176"/>
      <c r="I159" s="177">
        <f>ROUND(E159*H159,2)</f>
        <v>0</v>
      </c>
      <c r="J159" s="176"/>
      <c r="K159" s="177">
        <f>ROUND(E159*J159,2)</f>
        <v>0</v>
      </c>
      <c r="L159" s="177">
        <v>21</v>
      </c>
      <c r="M159" s="177">
        <f>G159*(1+L159/100)</f>
        <v>0</v>
      </c>
      <c r="N159" s="175">
        <v>0</v>
      </c>
      <c r="O159" s="175">
        <f>ROUND(E159*N159,2)</f>
        <v>0</v>
      </c>
      <c r="P159" s="175">
        <v>0</v>
      </c>
      <c r="Q159" s="175">
        <f>ROUND(E159*P159,2)</f>
        <v>0</v>
      </c>
      <c r="R159" s="177" t="s">
        <v>724</v>
      </c>
      <c r="S159" s="177" t="s">
        <v>378</v>
      </c>
      <c r="T159" s="178" t="s">
        <v>378</v>
      </c>
      <c r="U159" s="159">
        <v>0.32</v>
      </c>
      <c r="V159" s="159">
        <f>ROUND(E159*U159,2)</f>
        <v>49.15</v>
      </c>
      <c r="W159" s="159"/>
      <c r="X159" s="159" t="s">
        <v>429</v>
      </c>
      <c r="Y159" s="159" t="s">
        <v>381</v>
      </c>
      <c r="Z159" s="214">
        <v>0.32</v>
      </c>
      <c r="AA159" s="215">
        <f t="shared" ref="AA159" si="80">G159*Z159</f>
        <v>0</v>
      </c>
      <c r="AB159" s="215">
        <f t="shared" ref="AB159" si="81">G159-AA159</f>
        <v>0</v>
      </c>
      <c r="AC159" s="148"/>
      <c r="AD159" s="148"/>
      <c r="AE159" s="148"/>
      <c r="AF159" s="148"/>
      <c r="AG159" s="148" t="s">
        <v>431</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2.5" outlineLevel="2" x14ac:dyDescent="0.2">
      <c r="A160" s="155"/>
      <c r="B160" s="156"/>
      <c r="C160" s="306" t="s">
        <v>775</v>
      </c>
      <c r="D160" s="307"/>
      <c r="E160" s="307"/>
      <c r="F160" s="307"/>
      <c r="G160" s="307"/>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433</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79" t="str">
        <f>C160</f>
        <v>bednění svislé nebo šikmé (odkloněné), půdorysně přímé nebo zalomené, stěn základových patek ve volných nebo zapažených jámách, rýhách, šachtách, včetně případných vzpěr,</v>
      </c>
      <c r="BB160" s="148"/>
      <c r="BC160" s="148"/>
      <c r="BD160" s="148"/>
      <c r="BE160" s="148"/>
      <c r="BF160" s="148"/>
      <c r="BG160" s="148"/>
      <c r="BH160" s="148"/>
    </row>
    <row r="161" spans="1:60" outlineLevel="2" x14ac:dyDescent="0.2">
      <c r="A161" s="155"/>
      <c r="B161" s="156"/>
      <c r="C161" s="304" t="s">
        <v>779</v>
      </c>
      <c r="D161" s="305"/>
      <c r="E161" s="305"/>
      <c r="F161" s="305"/>
      <c r="G161" s="305"/>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383</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
      <c r="A162" s="155"/>
      <c r="B162" s="156"/>
      <c r="C162" s="194" t="s">
        <v>780</v>
      </c>
      <c r="D162" s="185"/>
      <c r="E162" s="186">
        <v>153.6</v>
      </c>
      <c r="F162" s="159"/>
      <c r="G162" s="159"/>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435</v>
      </c>
      <c r="AH162" s="148">
        <v>5</v>
      </c>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
      <c r="A163" s="172">
        <v>43</v>
      </c>
      <c r="B163" s="173" t="s">
        <v>781</v>
      </c>
      <c r="C163" s="181" t="s">
        <v>782</v>
      </c>
      <c r="D163" s="174" t="s">
        <v>488</v>
      </c>
      <c r="E163" s="175">
        <v>7.9480000000000004</v>
      </c>
      <c r="F163" s="176"/>
      <c r="G163" s="177">
        <f>ROUND(E163*F163,2)</f>
        <v>0</v>
      </c>
      <c r="H163" s="176"/>
      <c r="I163" s="177">
        <f>ROUND(E163*H163,2)</f>
        <v>0</v>
      </c>
      <c r="J163" s="176"/>
      <c r="K163" s="177">
        <f>ROUND(E163*J163,2)</f>
        <v>0</v>
      </c>
      <c r="L163" s="177">
        <v>21</v>
      </c>
      <c r="M163" s="177">
        <f>G163*(1+L163/100)</f>
        <v>0</v>
      </c>
      <c r="N163" s="175">
        <v>1.0211600000000001</v>
      </c>
      <c r="O163" s="175">
        <f>ROUND(E163*N163,2)</f>
        <v>8.1199999999999992</v>
      </c>
      <c r="P163" s="175">
        <v>0</v>
      </c>
      <c r="Q163" s="175">
        <f>ROUND(E163*P163,2)</f>
        <v>0</v>
      </c>
      <c r="R163" s="177" t="s">
        <v>724</v>
      </c>
      <c r="S163" s="177" t="s">
        <v>378</v>
      </c>
      <c r="T163" s="178" t="s">
        <v>378</v>
      </c>
      <c r="U163" s="159">
        <v>23.530999999999999</v>
      </c>
      <c r="V163" s="159">
        <f>ROUND(E163*U163,2)</f>
        <v>187.02</v>
      </c>
      <c r="W163" s="159"/>
      <c r="X163" s="159" t="s">
        <v>429</v>
      </c>
      <c r="Y163" s="159" t="s">
        <v>381</v>
      </c>
      <c r="Z163" s="214">
        <v>0.32</v>
      </c>
      <c r="AA163" s="215">
        <f t="shared" ref="AA163" si="82">G163*Z163</f>
        <v>0</v>
      </c>
      <c r="AB163" s="215">
        <f t="shared" ref="AB163" si="83">G163-AA163</f>
        <v>0</v>
      </c>
      <c r="AC163" s="148"/>
      <c r="AD163" s="148"/>
      <c r="AE163" s="148"/>
      <c r="AF163" s="148"/>
      <c r="AG163" s="148" t="s">
        <v>431</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2" x14ac:dyDescent="0.2">
      <c r="A164" s="155"/>
      <c r="B164" s="156"/>
      <c r="C164" s="306" t="s">
        <v>744</v>
      </c>
      <c r="D164" s="307"/>
      <c r="E164" s="307"/>
      <c r="F164" s="307"/>
      <c r="G164" s="307"/>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433</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2" x14ac:dyDescent="0.2">
      <c r="A165" s="155"/>
      <c r="B165" s="156"/>
      <c r="C165" s="194" t="s">
        <v>783</v>
      </c>
      <c r="D165" s="185"/>
      <c r="E165" s="186">
        <v>7.9480000000000004</v>
      </c>
      <c r="F165" s="159"/>
      <c r="G165" s="159"/>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435</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
      <c r="A166" s="172">
        <v>44</v>
      </c>
      <c r="B166" s="173" t="s">
        <v>784</v>
      </c>
      <c r="C166" s="181" t="s">
        <v>785</v>
      </c>
      <c r="D166" s="174" t="s">
        <v>442</v>
      </c>
      <c r="E166" s="175">
        <v>1.1657299999999999</v>
      </c>
      <c r="F166" s="176"/>
      <c r="G166" s="177">
        <f>ROUND(E166*F166,2)</f>
        <v>0</v>
      </c>
      <c r="H166" s="176"/>
      <c r="I166" s="177">
        <f>ROUND(E166*H166,2)</f>
        <v>0</v>
      </c>
      <c r="J166" s="176"/>
      <c r="K166" s="177">
        <f>ROUND(E166*J166,2)</f>
        <v>0</v>
      </c>
      <c r="L166" s="177">
        <v>21</v>
      </c>
      <c r="M166" s="177">
        <f>G166*(1+L166/100)</f>
        <v>0</v>
      </c>
      <c r="N166" s="175">
        <v>3.29677</v>
      </c>
      <c r="O166" s="175">
        <f>ROUND(E166*N166,2)</f>
        <v>3.84</v>
      </c>
      <c r="P166" s="175">
        <v>0</v>
      </c>
      <c r="Q166" s="175">
        <f>ROUND(E166*P166,2)</f>
        <v>0</v>
      </c>
      <c r="R166" s="177"/>
      <c r="S166" s="177" t="s">
        <v>394</v>
      </c>
      <c r="T166" s="178" t="s">
        <v>378</v>
      </c>
      <c r="U166" s="159">
        <v>12.15241</v>
      </c>
      <c r="V166" s="159">
        <f>ROUND(E166*U166,2)</f>
        <v>14.17</v>
      </c>
      <c r="W166" s="159"/>
      <c r="X166" s="159" t="s">
        <v>580</v>
      </c>
      <c r="Y166" s="159" t="s">
        <v>381</v>
      </c>
      <c r="Z166" s="214">
        <v>0.32</v>
      </c>
      <c r="AA166" s="215">
        <f t="shared" ref="AA166" si="84">G166*Z166</f>
        <v>0</v>
      </c>
      <c r="AB166" s="215">
        <f t="shared" ref="AB166" si="85">G166-AA166</f>
        <v>0</v>
      </c>
      <c r="AC166" s="148"/>
      <c r="AD166" s="148"/>
      <c r="AE166" s="148"/>
      <c r="AF166" s="148"/>
      <c r="AG166" s="148" t="s">
        <v>581</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
      <c r="A167" s="155"/>
      <c r="B167" s="156"/>
      <c r="C167" s="194" t="s">
        <v>786</v>
      </c>
      <c r="D167" s="185"/>
      <c r="E167" s="186">
        <v>1.1657299999999999</v>
      </c>
      <c r="F167" s="159"/>
      <c r="G167" s="159"/>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435</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x14ac:dyDescent="0.2">
      <c r="A168" s="162" t="s">
        <v>373</v>
      </c>
      <c r="B168" s="163" t="s">
        <v>243</v>
      </c>
      <c r="C168" s="180" t="s">
        <v>244</v>
      </c>
      <c r="D168" s="164"/>
      <c r="E168" s="165"/>
      <c r="F168" s="166"/>
      <c r="G168" s="166">
        <f>SUMIF(AG169:AG239,"&lt;&gt;NOR",G169:G239)</f>
        <v>0</v>
      </c>
      <c r="H168" s="166"/>
      <c r="I168" s="166">
        <f>SUM(I169:I239)</f>
        <v>0</v>
      </c>
      <c r="J168" s="166"/>
      <c r="K168" s="166">
        <f>SUM(K169:K239)</f>
        <v>0</v>
      </c>
      <c r="L168" s="166"/>
      <c r="M168" s="166">
        <f>SUM(M169:M239)</f>
        <v>0</v>
      </c>
      <c r="N168" s="165"/>
      <c r="O168" s="165">
        <f>SUM(O169:O239)</f>
        <v>816.07</v>
      </c>
      <c r="P168" s="165"/>
      <c r="Q168" s="165">
        <f>SUM(Q169:Q239)</f>
        <v>0</v>
      </c>
      <c r="R168" s="166"/>
      <c r="S168" s="166"/>
      <c r="T168" s="167"/>
      <c r="U168" s="161"/>
      <c r="V168" s="161">
        <f>SUM(V169:V190)</f>
        <v>784.72</v>
      </c>
      <c r="W168" s="161"/>
      <c r="X168" s="161"/>
      <c r="Y168" s="161"/>
      <c r="Z168" s="166"/>
      <c r="AA168" s="166"/>
      <c r="AB168" s="207"/>
      <c r="AG168" t="s">
        <v>374</v>
      </c>
    </row>
    <row r="169" spans="1:60" ht="33.75" outlineLevel="1" x14ac:dyDescent="0.2">
      <c r="A169" s="172">
        <v>45</v>
      </c>
      <c r="B169" s="173" t="s">
        <v>787</v>
      </c>
      <c r="C169" s="181" t="s">
        <v>788</v>
      </c>
      <c r="D169" s="174" t="s">
        <v>492</v>
      </c>
      <c r="E169" s="175">
        <v>966.827</v>
      </c>
      <c r="F169" s="176"/>
      <c r="G169" s="177">
        <f>ROUND(E169*F169,2)</f>
        <v>0</v>
      </c>
      <c r="H169" s="176"/>
      <c r="I169" s="177">
        <f>ROUND(E169*H169,2)</f>
        <v>0</v>
      </c>
      <c r="J169" s="176"/>
      <c r="K169" s="177">
        <f>ROUND(E169*J169,2)</f>
        <v>0</v>
      </c>
      <c r="L169" s="177">
        <v>21</v>
      </c>
      <c r="M169" s="177">
        <f>G169*(1+L169/100)</f>
        <v>0</v>
      </c>
      <c r="N169" s="175">
        <v>0.14163000000000001</v>
      </c>
      <c r="O169" s="175">
        <f>ROUND(E169*N169,2)</f>
        <v>136.93</v>
      </c>
      <c r="P169" s="175">
        <v>0</v>
      </c>
      <c r="Q169" s="175">
        <f>ROUND(E169*P169,2)</f>
        <v>0</v>
      </c>
      <c r="R169" s="177" t="s">
        <v>724</v>
      </c>
      <c r="S169" s="177" t="s">
        <v>378</v>
      </c>
      <c r="T169" s="178" t="s">
        <v>378</v>
      </c>
      <c r="U169" s="159">
        <v>0.56100000000000005</v>
      </c>
      <c r="V169" s="159">
        <f>ROUND(E169*U169,2)</f>
        <v>542.39</v>
      </c>
      <c r="W169" s="159"/>
      <c r="X169" s="159" t="s">
        <v>429</v>
      </c>
      <c r="Y169" s="159" t="s">
        <v>381</v>
      </c>
      <c r="Z169" s="214">
        <v>0.32</v>
      </c>
      <c r="AA169" s="215">
        <f t="shared" ref="AA169" si="86">G169*Z169</f>
        <v>0</v>
      </c>
      <c r="AB169" s="215">
        <f t="shared" ref="AB169" si="87">G169-AA169</f>
        <v>0</v>
      </c>
      <c r="AC169" s="148"/>
      <c r="AD169" s="148"/>
      <c r="AE169" s="148"/>
      <c r="AF169" s="148"/>
      <c r="AG169" s="148" t="s">
        <v>431</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
      <c r="A170" s="155"/>
      <c r="B170" s="156"/>
      <c r="C170" s="194" t="s">
        <v>789</v>
      </c>
      <c r="D170" s="185"/>
      <c r="E170" s="186"/>
      <c r="F170" s="159"/>
      <c r="G170" s="159"/>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435</v>
      </c>
      <c r="AH170" s="148">
        <v>0</v>
      </c>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3" x14ac:dyDescent="0.2">
      <c r="A171" s="155"/>
      <c r="B171" s="156"/>
      <c r="C171" s="194" t="s">
        <v>790</v>
      </c>
      <c r="D171" s="185"/>
      <c r="E171" s="186">
        <v>43.26</v>
      </c>
      <c r="F171" s="159"/>
      <c r="G171" s="159"/>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435</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3" x14ac:dyDescent="0.2">
      <c r="A172" s="155"/>
      <c r="B172" s="156"/>
      <c r="C172" s="194" t="s">
        <v>791</v>
      </c>
      <c r="D172" s="185"/>
      <c r="E172" s="186">
        <v>60.83</v>
      </c>
      <c r="F172" s="159"/>
      <c r="G172" s="159"/>
      <c r="H172" s="159"/>
      <c r="I172" s="159"/>
      <c r="J172" s="159"/>
      <c r="K172" s="159"/>
      <c r="L172" s="159"/>
      <c r="M172" s="159"/>
      <c r="N172" s="158"/>
      <c r="O172" s="158"/>
      <c r="P172" s="158"/>
      <c r="Q172" s="158"/>
      <c r="R172" s="159"/>
      <c r="S172" s="159"/>
      <c r="T172" s="159"/>
      <c r="U172" s="159"/>
      <c r="V172" s="159"/>
      <c r="W172" s="159"/>
      <c r="X172" s="159"/>
      <c r="Y172" s="159"/>
      <c r="Z172" s="148"/>
      <c r="AA172" s="148"/>
      <c r="AB172" s="148"/>
      <c r="AC172" s="148"/>
      <c r="AD172" s="148"/>
      <c r="AE172" s="148"/>
      <c r="AF172" s="148"/>
      <c r="AG172" s="148" t="s">
        <v>435</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4" t="s">
        <v>792</v>
      </c>
      <c r="D173" s="185"/>
      <c r="E173" s="186">
        <v>17.91</v>
      </c>
      <c r="F173" s="159"/>
      <c r="G173" s="159"/>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435</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3" x14ac:dyDescent="0.2">
      <c r="A174" s="155"/>
      <c r="B174" s="156"/>
      <c r="C174" s="194" t="s">
        <v>793</v>
      </c>
      <c r="D174" s="185"/>
      <c r="E174" s="186">
        <v>27.58</v>
      </c>
      <c r="F174" s="159"/>
      <c r="G174" s="159"/>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435</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
      <c r="A175" s="155"/>
      <c r="B175" s="156"/>
      <c r="C175" s="194" t="s">
        <v>794</v>
      </c>
      <c r="D175" s="185"/>
      <c r="E175" s="186"/>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435</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194" t="s">
        <v>795</v>
      </c>
      <c r="D176" s="185"/>
      <c r="E176" s="186">
        <v>249.15899999999999</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435</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
      <c r="A177" s="155"/>
      <c r="B177" s="156"/>
      <c r="C177" s="194" t="s">
        <v>796</v>
      </c>
      <c r="D177" s="185"/>
      <c r="E177" s="186">
        <v>463.69</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435</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
      <c r="A178" s="155"/>
      <c r="B178" s="156"/>
      <c r="C178" s="194" t="s">
        <v>797</v>
      </c>
      <c r="D178" s="185"/>
      <c r="E178" s="186">
        <v>149.00800000000001</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435</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
      <c r="A179" s="155"/>
      <c r="B179" s="156"/>
      <c r="C179" s="194" t="s">
        <v>798</v>
      </c>
      <c r="D179" s="185"/>
      <c r="E179" s="186">
        <v>-44.61</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435</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ht="33.75" outlineLevel="1" x14ac:dyDescent="0.2">
      <c r="A180" s="172">
        <v>46</v>
      </c>
      <c r="B180" s="173" t="s">
        <v>799</v>
      </c>
      <c r="C180" s="181" t="s">
        <v>800</v>
      </c>
      <c r="D180" s="174" t="s">
        <v>492</v>
      </c>
      <c r="E180" s="175">
        <v>285.83300000000003</v>
      </c>
      <c r="F180" s="176"/>
      <c r="G180" s="177">
        <f>ROUND(E180*F180,2)</f>
        <v>0</v>
      </c>
      <c r="H180" s="176"/>
      <c r="I180" s="177">
        <f>ROUND(E180*H180,2)</f>
        <v>0</v>
      </c>
      <c r="J180" s="176"/>
      <c r="K180" s="177">
        <f>ROUND(E180*J180,2)</f>
        <v>0</v>
      </c>
      <c r="L180" s="177">
        <v>21</v>
      </c>
      <c r="M180" s="177">
        <f>G180*(1+L180/100)</f>
        <v>0</v>
      </c>
      <c r="N180" s="175">
        <v>0.21964</v>
      </c>
      <c r="O180" s="175">
        <f>ROUND(E180*N180,2)</f>
        <v>62.78</v>
      </c>
      <c r="P180" s="175">
        <v>0</v>
      </c>
      <c r="Q180" s="175">
        <f>ROUND(E180*P180,2)</f>
        <v>0</v>
      </c>
      <c r="R180" s="177" t="s">
        <v>724</v>
      </c>
      <c r="S180" s="177" t="s">
        <v>378</v>
      </c>
      <c r="T180" s="178" t="s">
        <v>378</v>
      </c>
      <c r="U180" s="159">
        <v>0.73</v>
      </c>
      <c r="V180" s="159">
        <f>ROUND(E180*U180,2)</f>
        <v>208.66</v>
      </c>
      <c r="W180" s="159"/>
      <c r="X180" s="159" t="s">
        <v>429</v>
      </c>
      <c r="Y180" s="159" t="s">
        <v>381</v>
      </c>
      <c r="Z180" s="214">
        <v>0.32</v>
      </c>
      <c r="AA180" s="215">
        <f t="shared" ref="AA180" si="88">G180*Z180</f>
        <v>0</v>
      </c>
      <c r="AB180" s="215">
        <f t="shared" ref="AB180" si="89">G180-AA180</f>
        <v>0</v>
      </c>
      <c r="AC180" s="148"/>
      <c r="AD180" s="148"/>
      <c r="AE180" s="148"/>
      <c r="AF180" s="148"/>
      <c r="AG180" s="148" t="s">
        <v>431</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2" x14ac:dyDescent="0.2">
      <c r="A181" s="155"/>
      <c r="B181" s="156"/>
      <c r="C181" s="194" t="s">
        <v>794</v>
      </c>
      <c r="D181" s="185"/>
      <c r="E181" s="186"/>
      <c r="F181" s="159"/>
      <c r="G181" s="159"/>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435</v>
      </c>
      <c r="AH181" s="148">
        <v>0</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
      <c r="A182" s="155"/>
      <c r="B182" s="156"/>
      <c r="C182" s="194" t="s">
        <v>801</v>
      </c>
      <c r="D182" s="185"/>
      <c r="E182" s="186">
        <v>522.42399999999998</v>
      </c>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435</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4" t="s">
        <v>802</v>
      </c>
      <c r="D183" s="185"/>
      <c r="E183" s="186">
        <v>56.52</v>
      </c>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435</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4" t="s">
        <v>803</v>
      </c>
      <c r="D184" s="185"/>
      <c r="E184" s="186">
        <v>-293.11099999999999</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435</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ht="22.5" outlineLevel="1" x14ac:dyDescent="0.2">
      <c r="A185" s="172">
        <v>47</v>
      </c>
      <c r="B185" s="173" t="s">
        <v>804</v>
      </c>
      <c r="C185" s="181" t="s">
        <v>805</v>
      </c>
      <c r="D185" s="174" t="s">
        <v>515</v>
      </c>
      <c r="E185" s="175">
        <v>1</v>
      </c>
      <c r="F185" s="176"/>
      <c r="G185" s="177">
        <f>ROUND(E185*F185,2)</f>
        <v>0</v>
      </c>
      <c r="H185" s="176"/>
      <c r="I185" s="177">
        <f>ROUND(E185*H185,2)</f>
        <v>0</v>
      </c>
      <c r="J185" s="176"/>
      <c r="K185" s="177">
        <f>ROUND(E185*J185,2)</f>
        <v>0</v>
      </c>
      <c r="L185" s="177">
        <v>21</v>
      </c>
      <c r="M185" s="177">
        <f>G185*(1+L185/100)</f>
        <v>0</v>
      </c>
      <c r="N185" s="175">
        <v>1.9109999999999999E-2</v>
      </c>
      <c r="O185" s="175">
        <f>ROUND(E185*N185,2)</f>
        <v>0.02</v>
      </c>
      <c r="P185" s="175">
        <v>0</v>
      </c>
      <c r="Q185" s="175">
        <f>ROUND(E185*P185,2)</f>
        <v>0</v>
      </c>
      <c r="R185" s="177" t="s">
        <v>724</v>
      </c>
      <c r="S185" s="177" t="s">
        <v>378</v>
      </c>
      <c r="T185" s="178" t="s">
        <v>378</v>
      </c>
      <c r="U185" s="159">
        <v>0.245</v>
      </c>
      <c r="V185" s="159">
        <f>ROUND(E185*U185,2)</f>
        <v>0.25</v>
      </c>
      <c r="W185" s="159"/>
      <c r="X185" s="159" t="s">
        <v>429</v>
      </c>
      <c r="Y185" s="159" t="s">
        <v>381</v>
      </c>
      <c r="Z185" s="214">
        <v>0.32</v>
      </c>
      <c r="AA185" s="215">
        <f t="shared" ref="AA185" si="90">G185*Z185</f>
        <v>0</v>
      </c>
      <c r="AB185" s="215">
        <f t="shared" ref="AB185" si="91">G185-AA185</f>
        <v>0</v>
      </c>
      <c r="AC185" s="148"/>
      <c r="AD185" s="148"/>
      <c r="AE185" s="148"/>
      <c r="AF185" s="148"/>
      <c r="AG185" s="148" t="s">
        <v>431</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2" x14ac:dyDescent="0.2">
      <c r="A186" s="155"/>
      <c r="B186" s="156"/>
      <c r="C186" s="194" t="s">
        <v>806</v>
      </c>
      <c r="D186" s="185"/>
      <c r="E186" s="186">
        <v>1</v>
      </c>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435</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ht="22.5" outlineLevel="1" x14ac:dyDescent="0.2">
      <c r="A187" s="172">
        <v>48</v>
      </c>
      <c r="B187" s="173" t="s">
        <v>807</v>
      </c>
      <c r="C187" s="181" t="s">
        <v>808</v>
      </c>
      <c r="D187" s="174" t="s">
        <v>515</v>
      </c>
      <c r="E187" s="175">
        <v>83</v>
      </c>
      <c r="F187" s="176"/>
      <c r="G187" s="177">
        <f>ROUND(E187*F187,2)</f>
        <v>0</v>
      </c>
      <c r="H187" s="176"/>
      <c r="I187" s="177">
        <f>ROUND(E187*H187,2)</f>
        <v>0</v>
      </c>
      <c r="J187" s="176"/>
      <c r="K187" s="177">
        <f>ROUND(E187*J187,2)</f>
        <v>0</v>
      </c>
      <c r="L187" s="177">
        <v>21</v>
      </c>
      <c r="M187" s="177">
        <f>G187*(1+L187/100)</f>
        <v>0</v>
      </c>
      <c r="N187" s="175">
        <v>2.5239999999999999E-2</v>
      </c>
      <c r="O187" s="175">
        <f>ROUND(E187*N187,2)</f>
        <v>2.09</v>
      </c>
      <c r="P187" s="175">
        <v>0</v>
      </c>
      <c r="Q187" s="175">
        <f>ROUND(E187*P187,2)</f>
        <v>0</v>
      </c>
      <c r="R187" s="177" t="s">
        <v>724</v>
      </c>
      <c r="S187" s="177" t="s">
        <v>378</v>
      </c>
      <c r="T187" s="178" t="s">
        <v>378</v>
      </c>
      <c r="U187" s="159">
        <v>0.3175</v>
      </c>
      <c r="V187" s="159">
        <f>ROUND(E187*U187,2)</f>
        <v>26.35</v>
      </c>
      <c r="W187" s="159"/>
      <c r="X187" s="159" t="s">
        <v>429</v>
      </c>
      <c r="Y187" s="159" t="s">
        <v>381</v>
      </c>
      <c r="Z187" s="214">
        <v>0.32</v>
      </c>
      <c r="AA187" s="215">
        <f t="shared" ref="AA187" si="92">G187*Z187</f>
        <v>0</v>
      </c>
      <c r="AB187" s="215">
        <f t="shared" ref="AB187" si="93">G187-AA187</f>
        <v>0</v>
      </c>
      <c r="AC187" s="148"/>
      <c r="AD187" s="148"/>
      <c r="AE187" s="148"/>
      <c r="AF187" s="148"/>
      <c r="AG187" s="148" t="s">
        <v>431</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2" x14ac:dyDescent="0.2">
      <c r="A188" s="155"/>
      <c r="B188" s="156"/>
      <c r="C188" s="194" t="s">
        <v>809</v>
      </c>
      <c r="D188" s="185"/>
      <c r="E188" s="186">
        <v>83</v>
      </c>
      <c r="F188" s="159"/>
      <c r="G188" s="159"/>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435</v>
      </c>
      <c r="AH188" s="148">
        <v>0</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ht="22.5" outlineLevel="1" x14ac:dyDescent="0.2">
      <c r="A189" s="172">
        <v>49</v>
      </c>
      <c r="B189" s="173" t="s">
        <v>810</v>
      </c>
      <c r="C189" s="181" t="s">
        <v>811</v>
      </c>
      <c r="D189" s="174" t="s">
        <v>515</v>
      </c>
      <c r="E189" s="175">
        <v>28</v>
      </c>
      <c r="F189" s="176"/>
      <c r="G189" s="177">
        <f>ROUND(E189*F189,2)</f>
        <v>0</v>
      </c>
      <c r="H189" s="176"/>
      <c r="I189" s="177">
        <f>ROUND(E189*H189,2)</f>
        <v>0</v>
      </c>
      <c r="J189" s="176"/>
      <c r="K189" s="177">
        <f>ROUND(E189*J189,2)</f>
        <v>0</v>
      </c>
      <c r="L189" s="177">
        <v>21</v>
      </c>
      <c r="M189" s="177">
        <f>G189*(1+L189/100)</f>
        <v>0</v>
      </c>
      <c r="N189" s="175">
        <v>4.555E-2</v>
      </c>
      <c r="O189" s="175">
        <f>ROUND(E189*N189,2)</f>
        <v>1.28</v>
      </c>
      <c r="P189" s="175">
        <v>0</v>
      </c>
      <c r="Q189" s="175">
        <f>ROUND(E189*P189,2)</f>
        <v>0</v>
      </c>
      <c r="R189" s="177" t="s">
        <v>724</v>
      </c>
      <c r="S189" s="177" t="s">
        <v>378</v>
      </c>
      <c r="T189" s="178" t="s">
        <v>378</v>
      </c>
      <c r="U189" s="159">
        <v>0.2525</v>
      </c>
      <c r="V189" s="159">
        <f>ROUND(E189*U189,2)</f>
        <v>7.07</v>
      </c>
      <c r="W189" s="159"/>
      <c r="X189" s="159" t="s">
        <v>429</v>
      </c>
      <c r="Y189" s="159" t="s">
        <v>381</v>
      </c>
      <c r="Z189" s="214">
        <v>0.32</v>
      </c>
      <c r="AA189" s="215">
        <f t="shared" ref="AA189" si="94">G189*Z189</f>
        <v>0</v>
      </c>
      <c r="AB189" s="215">
        <f t="shared" ref="AB189" si="95">G189-AA189</f>
        <v>0</v>
      </c>
      <c r="AC189" s="148"/>
      <c r="AD189" s="148"/>
      <c r="AE189" s="148"/>
      <c r="AF189" s="148"/>
      <c r="AG189" s="148" t="s">
        <v>431</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2" x14ac:dyDescent="0.2">
      <c r="A190" s="155"/>
      <c r="B190" s="156"/>
      <c r="C190" s="194" t="s">
        <v>812</v>
      </c>
      <c r="D190" s="185"/>
      <c r="E190" s="186">
        <v>28</v>
      </c>
      <c r="F190" s="159"/>
      <c r="G190" s="159"/>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435</v>
      </c>
      <c r="AH190" s="148">
        <v>0</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ht="22.5" outlineLevel="1" x14ac:dyDescent="0.2">
      <c r="A191" s="172">
        <v>50</v>
      </c>
      <c r="B191" s="173" t="s">
        <v>813</v>
      </c>
      <c r="C191" s="181" t="s">
        <v>814</v>
      </c>
      <c r="D191" s="174" t="s">
        <v>515</v>
      </c>
      <c r="E191" s="175">
        <v>6</v>
      </c>
      <c r="F191" s="176"/>
      <c r="G191" s="177">
        <f>ROUND(E191*F191,2)</f>
        <v>0</v>
      </c>
      <c r="H191" s="176"/>
      <c r="I191" s="177">
        <f>ROUND(E191*H191,2)</f>
        <v>0</v>
      </c>
      <c r="J191" s="176"/>
      <c r="K191" s="177">
        <f>ROUND(E191*J191,2)</f>
        <v>0</v>
      </c>
      <c r="L191" s="177">
        <v>21</v>
      </c>
      <c r="M191" s="177">
        <f>G191*(1+L191/100)</f>
        <v>0</v>
      </c>
      <c r="N191" s="175">
        <v>5.4730000000000001E-2</v>
      </c>
      <c r="O191" s="175">
        <f>ROUND(E191*N191,2)</f>
        <v>0.33</v>
      </c>
      <c r="P191" s="175">
        <v>0</v>
      </c>
      <c r="Q191" s="175">
        <f>ROUND(E191*P191,2)</f>
        <v>0</v>
      </c>
      <c r="R191" s="177" t="s">
        <v>724</v>
      </c>
      <c r="S191" s="177" t="s">
        <v>378</v>
      </c>
      <c r="T191" s="178" t="s">
        <v>378</v>
      </c>
      <c r="U191" s="159">
        <v>0.26</v>
      </c>
      <c r="V191" s="159">
        <f>ROUND(E191*U191,2)</f>
        <v>1.56</v>
      </c>
      <c r="W191" s="159"/>
      <c r="X191" s="159" t="s">
        <v>429</v>
      </c>
      <c r="Y191" s="159" t="s">
        <v>381</v>
      </c>
      <c r="Z191" s="214">
        <v>0.32</v>
      </c>
      <c r="AA191" s="215">
        <f t="shared" ref="AA191" si="96">G191*Z191</f>
        <v>0</v>
      </c>
      <c r="AB191" s="215">
        <f t="shared" ref="AB191" si="97">G191-AA191</f>
        <v>0</v>
      </c>
      <c r="AC191" s="148"/>
      <c r="AD191" s="148"/>
      <c r="AE191" s="148"/>
      <c r="AF191" s="148"/>
      <c r="AG191" s="148" t="s">
        <v>431</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2" x14ac:dyDescent="0.2">
      <c r="A192" s="155"/>
      <c r="B192" s="156"/>
      <c r="C192" s="194" t="s">
        <v>815</v>
      </c>
      <c r="D192" s="185"/>
      <c r="E192" s="186">
        <v>6</v>
      </c>
      <c r="F192" s="159"/>
      <c r="G192" s="159"/>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435</v>
      </c>
      <c r="AH192" s="148">
        <v>0</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ht="22.5" outlineLevel="1" x14ac:dyDescent="0.2">
      <c r="A193" s="172">
        <v>51</v>
      </c>
      <c r="B193" s="173" t="s">
        <v>816</v>
      </c>
      <c r="C193" s="181" t="s">
        <v>817</v>
      </c>
      <c r="D193" s="174" t="s">
        <v>515</v>
      </c>
      <c r="E193" s="175">
        <v>10</v>
      </c>
      <c r="F193" s="176"/>
      <c r="G193" s="177">
        <f>ROUND(E193*F193,2)</f>
        <v>0</v>
      </c>
      <c r="H193" s="176"/>
      <c r="I193" s="177">
        <f>ROUND(E193*H193,2)</f>
        <v>0</v>
      </c>
      <c r="J193" s="176"/>
      <c r="K193" s="177">
        <f>ROUND(E193*J193,2)</f>
        <v>0</v>
      </c>
      <c r="L193" s="177">
        <v>21</v>
      </c>
      <c r="M193" s="177">
        <f>G193*(1+L193/100)</f>
        <v>0</v>
      </c>
      <c r="N193" s="175">
        <v>9.0499999999999997E-2</v>
      </c>
      <c r="O193" s="175">
        <f>ROUND(E193*N193,2)</f>
        <v>0.91</v>
      </c>
      <c r="P193" s="175">
        <v>0</v>
      </c>
      <c r="Q193" s="175">
        <f>ROUND(E193*P193,2)</f>
        <v>0</v>
      </c>
      <c r="R193" s="177" t="s">
        <v>724</v>
      </c>
      <c r="S193" s="177" t="s">
        <v>378</v>
      </c>
      <c r="T193" s="178" t="s">
        <v>378</v>
      </c>
      <c r="U193" s="159">
        <v>0.38</v>
      </c>
      <c r="V193" s="159">
        <f>ROUND(E193*U193,2)</f>
        <v>3.8</v>
      </c>
      <c r="W193" s="159"/>
      <c r="X193" s="159" t="s">
        <v>429</v>
      </c>
      <c r="Y193" s="159" t="s">
        <v>381</v>
      </c>
      <c r="Z193" s="214">
        <v>0.32</v>
      </c>
      <c r="AA193" s="215">
        <f t="shared" ref="AA193" si="98">G193*Z193</f>
        <v>0</v>
      </c>
      <c r="AB193" s="215">
        <f t="shared" ref="AB193" si="99">G193-AA193</f>
        <v>0</v>
      </c>
      <c r="AC193" s="148"/>
      <c r="AD193" s="148"/>
      <c r="AE193" s="148"/>
      <c r="AF193" s="148"/>
      <c r="AG193" s="148" t="s">
        <v>431</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2" x14ac:dyDescent="0.2">
      <c r="A194" s="155"/>
      <c r="B194" s="156"/>
      <c r="C194" s="194" t="s">
        <v>818</v>
      </c>
      <c r="D194" s="185"/>
      <c r="E194" s="186">
        <v>10</v>
      </c>
      <c r="F194" s="159"/>
      <c r="G194" s="159"/>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435</v>
      </c>
      <c r="AH194" s="148">
        <v>0</v>
      </c>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ht="22.5" outlineLevel="1" x14ac:dyDescent="0.2">
      <c r="A195" s="172">
        <v>52</v>
      </c>
      <c r="B195" s="173" t="s">
        <v>819</v>
      </c>
      <c r="C195" s="181" t="s">
        <v>820</v>
      </c>
      <c r="D195" s="174" t="s">
        <v>515</v>
      </c>
      <c r="E195" s="175">
        <v>11</v>
      </c>
      <c r="F195" s="176"/>
      <c r="G195" s="177">
        <f>ROUND(E195*F195,2)</f>
        <v>0</v>
      </c>
      <c r="H195" s="176"/>
      <c r="I195" s="177">
        <f>ROUND(E195*H195,2)</f>
        <v>0</v>
      </c>
      <c r="J195" s="176"/>
      <c r="K195" s="177">
        <f>ROUND(E195*J195,2)</f>
        <v>0</v>
      </c>
      <c r="L195" s="177">
        <v>21</v>
      </c>
      <c r="M195" s="177">
        <f>G195*(1+L195/100)</f>
        <v>0</v>
      </c>
      <c r="N195" s="175">
        <v>9.8659999999999998E-2</v>
      </c>
      <c r="O195" s="175">
        <f>ROUND(E195*N195,2)</f>
        <v>1.0900000000000001</v>
      </c>
      <c r="P195" s="175">
        <v>0</v>
      </c>
      <c r="Q195" s="175">
        <f>ROUND(E195*P195,2)</f>
        <v>0</v>
      </c>
      <c r="R195" s="177" t="s">
        <v>724</v>
      </c>
      <c r="S195" s="177" t="s">
        <v>378</v>
      </c>
      <c r="T195" s="178" t="s">
        <v>378</v>
      </c>
      <c r="U195" s="159">
        <v>0.41</v>
      </c>
      <c r="V195" s="159">
        <f>ROUND(E195*U195,2)</f>
        <v>4.51</v>
      </c>
      <c r="W195" s="159"/>
      <c r="X195" s="159" t="s">
        <v>429</v>
      </c>
      <c r="Y195" s="159" t="s">
        <v>381</v>
      </c>
      <c r="Z195" s="214">
        <v>0.32</v>
      </c>
      <c r="AA195" s="215">
        <f t="shared" ref="AA195" si="100">G195*Z195</f>
        <v>0</v>
      </c>
      <c r="AB195" s="215">
        <f t="shared" ref="AB195" si="101">G195-AA195</f>
        <v>0</v>
      </c>
      <c r="AC195" s="148"/>
      <c r="AD195" s="148"/>
      <c r="AE195" s="148"/>
      <c r="AF195" s="148"/>
      <c r="AG195" s="148" t="s">
        <v>431</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2" x14ac:dyDescent="0.2">
      <c r="A196" s="155"/>
      <c r="B196" s="156"/>
      <c r="C196" s="194" t="s">
        <v>821</v>
      </c>
      <c r="D196" s="185"/>
      <c r="E196" s="186">
        <v>11</v>
      </c>
      <c r="F196" s="159"/>
      <c r="G196" s="159"/>
      <c r="H196" s="159"/>
      <c r="I196" s="159"/>
      <c r="J196" s="159"/>
      <c r="K196" s="159"/>
      <c r="L196" s="159"/>
      <c r="M196" s="159"/>
      <c r="N196" s="158"/>
      <c r="O196" s="158"/>
      <c r="P196" s="158"/>
      <c r="Q196" s="158"/>
      <c r="R196" s="159"/>
      <c r="S196" s="159"/>
      <c r="T196" s="159"/>
      <c r="U196" s="159"/>
      <c r="V196" s="159"/>
      <c r="W196" s="159"/>
      <c r="X196" s="159"/>
      <c r="Y196" s="159"/>
      <c r="Z196" s="148"/>
      <c r="AA196" s="148"/>
      <c r="AB196" s="148"/>
      <c r="AC196" s="148"/>
      <c r="AD196" s="148"/>
      <c r="AE196" s="148"/>
      <c r="AF196" s="148"/>
      <c r="AG196" s="148" t="s">
        <v>435</v>
      </c>
      <c r="AH196" s="148">
        <v>0</v>
      </c>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1" x14ac:dyDescent="0.2">
      <c r="A197" s="172">
        <v>53</v>
      </c>
      <c r="B197" s="173" t="s">
        <v>822</v>
      </c>
      <c r="C197" s="181" t="s">
        <v>823</v>
      </c>
      <c r="D197" s="174" t="s">
        <v>671</v>
      </c>
      <c r="E197" s="175">
        <v>45.5</v>
      </c>
      <c r="F197" s="176"/>
      <c r="G197" s="177">
        <f>ROUND(E197*F197,2)</f>
        <v>0</v>
      </c>
      <c r="H197" s="176"/>
      <c r="I197" s="177">
        <f>ROUND(E197*H197,2)</f>
        <v>0</v>
      </c>
      <c r="J197" s="176"/>
      <c r="K197" s="177">
        <f>ROUND(E197*J197,2)</f>
        <v>0</v>
      </c>
      <c r="L197" s="177">
        <v>21</v>
      </c>
      <c r="M197" s="177">
        <f>G197*(1+L197/100)</f>
        <v>0</v>
      </c>
      <c r="N197" s="175">
        <v>2.7999999999999998E-4</v>
      </c>
      <c r="O197" s="175">
        <f>ROUND(E197*N197,2)</f>
        <v>0.01</v>
      </c>
      <c r="P197" s="175">
        <v>0</v>
      </c>
      <c r="Q197" s="175">
        <f>ROUND(E197*P197,2)</f>
        <v>0</v>
      </c>
      <c r="R197" s="177" t="s">
        <v>724</v>
      </c>
      <c r="S197" s="177" t="s">
        <v>378</v>
      </c>
      <c r="T197" s="178" t="s">
        <v>378</v>
      </c>
      <c r="U197" s="159">
        <v>0.15</v>
      </c>
      <c r="V197" s="159">
        <f>ROUND(E197*U197,2)</f>
        <v>6.83</v>
      </c>
      <c r="W197" s="159"/>
      <c r="X197" s="159" t="s">
        <v>429</v>
      </c>
      <c r="Y197" s="159" t="s">
        <v>381</v>
      </c>
      <c r="Z197" s="214">
        <v>0.32</v>
      </c>
      <c r="AA197" s="215">
        <f t="shared" ref="AA197" si="102">G197*Z197</f>
        <v>0</v>
      </c>
      <c r="AB197" s="215">
        <f t="shared" ref="AB197" si="103">G197-AA197</f>
        <v>0</v>
      </c>
      <c r="AC197" s="148"/>
      <c r="AD197" s="148"/>
      <c r="AE197" s="148"/>
      <c r="AF197" s="148"/>
      <c r="AG197" s="148" t="s">
        <v>431</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2" x14ac:dyDescent="0.2">
      <c r="A198" s="155"/>
      <c r="B198" s="156"/>
      <c r="C198" s="194" t="s">
        <v>824</v>
      </c>
      <c r="D198" s="185"/>
      <c r="E198" s="186">
        <v>17.5</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435</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3" x14ac:dyDescent="0.2">
      <c r="A199" s="155"/>
      <c r="B199" s="156"/>
      <c r="C199" s="194" t="s">
        <v>825</v>
      </c>
      <c r="D199" s="185"/>
      <c r="E199" s="186">
        <v>4.5</v>
      </c>
      <c r="F199" s="159"/>
      <c r="G199" s="159"/>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435</v>
      </c>
      <c r="AH199" s="148">
        <v>0</v>
      </c>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3" x14ac:dyDescent="0.2">
      <c r="A200" s="155"/>
      <c r="B200" s="156"/>
      <c r="C200" s="194" t="s">
        <v>826</v>
      </c>
      <c r="D200" s="185"/>
      <c r="E200" s="186">
        <v>12.5</v>
      </c>
      <c r="F200" s="159"/>
      <c r="G200" s="159"/>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435</v>
      </c>
      <c r="AH200" s="148">
        <v>0</v>
      </c>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3" x14ac:dyDescent="0.2">
      <c r="A201" s="155"/>
      <c r="B201" s="156"/>
      <c r="C201" s="194" t="s">
        <v>827</v>
      </c>
      <c r="D201" s="185"/>
      <c r="E201" s="186">
        <v>11</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435</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
      <c r="A202" s="172">
        <v>54</v>
      </c>
      <c r="B202" s="173" t="s">
        <v>828</v>
      </c>
      <c r="C202" s="181" t="s">
        <v>829</v>
      </c>
      <c r="D202" s="174" t="s">
        <v>671</v>
      </c>
      <c r="E202" s="175">
        <v>2.75</v>
      </c>
      <c r="F202" s="176"/>
      <c r="G202" s="177">
        <f>ROUND(E202*F202,2)</f>
        <v>0</v>
      </c>
      <c r="H202" s="176"/>
      <c r="I202" s="177">
        <f>ROUND(E202*H202,2)</f>
        <v>0</v>
      </c>
      <c r="J202" s="176"/>
      <c r="K202" s="177">
        <f>ROUND(E202*J202,2)</f>
        <v>0</v>
      </c>
      <c r="L202" s="177">
        <v>21</v>
      </c>
      <c r="M202" s="177">
        <f>G202*(1+L202/100)</f>
        <v>0</v>
      </c>
      <c r="N202" s="175">
        <v>4.4000000000000002E-4</v>
      </c>
      <c r="O202" s="175">
        <f>ROUND(E202*N202,2)</f>
        <v>0</v>
      </c>
      <c r="P202" s="175">
        <v>0</v>
      </c>
      <c r="Q202" s="175">
        <f>ROUND(E202*P202,2)</f>
        <v>0</v>
      </c>
      <c r="R202" s="177" t="s">
        <v>724</v>
      </c>
      <c r="S202" s="177" t="s">
        <v>378</v>
      </c>
      <c r="T202" s="178" t="s">
        <v>378</v>
      </c>
      <c r="U202" s="159">
        <v>0.15</v>
      </c>
      <c r="V202" s="159">
        <f>ROUND(E202*U202,2)</f>
        <v>0.41</v>
      </c>
      <c r="W202" s="159"/>
      <c r="X202" s="159" t="s">
        <v>429</v>
      </c>
      <c r="Y202" s="159" t="s">
        <v>381</v>
      </c>
      <c r="Z202" s="214">
        <v>0.32</v>
      </c>
      <c r="AA202" s="215">
        <f t="shared" ref="AA202" si="104">G202*Z202</f>
        <v>0</v>
      </c>
      <c r="AB202" s="215">
        <f t="shared" ref="AB202" si="105">G202-AA202</f>
        <v>0</v>
      </c>
      <c r="AC202" s="148"/>
      <c r="AD202" s="148"/>
      <c r="AE202" s="148"/>
      <c r="AF202" s="148"/>
      <c r="AG202" s="148" t="s">
        <v>431</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2" x14ac:dyDescent="0.2">
      <c r="A203" s="155"/>
      <c r="B203" s="156"/>
      <c r="C203" s="194" t="s">
        <v>830</v>
      </c>
      <c r="D203" s="185"/>
      <c r="E203" s="186">
        <v>2.75</v>
      </c>
      <c r="F203" s="159"/>
      <c r="G203" s="159"/>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435</v>
      </c>
      <c r="AH203" s="148">
        <v>0</v>
      </c>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ht="22.5" outlineLevel="1" x14ac:dyDescent="0.2">
      <c r="A204" s="172">
        <v>55</v>
      </c>
      <c r="B204" s="173" t="s">
        <v>831</v>
      </c>
      <c r="C204" s="181" t="s">
        <v>832</v>
      </c>
      <c r="D204" s="174" t="s">
        <v>492</v>
      </c>
      <c r="E204" s="175">
        <v>1521.29701</v>
      </c>
      <c r="F204" s="176"/>
      <c r="G204" s="177">
        <f>ROUND(E204*F204,2)</f>
        <v>0</v>
      </c>
      <c r="H204" s="176"/>
      <c r="I204" s="177">
        <f>ROUND(E204*H204,2)</f>
        <v>0</v>
      </c>
      <c r="J204" s="176"/>
      <c r="K204" s="177">
        <f>ROUND(E204*J204,2)</f>
        <v>0</v>
      </c>
      <c r="L204" s="177">
        <v>21</v>
      </c>
      <c r="M204" s="177">
        <f>G204*(1+L204/100)</f>
        <v>0</v>
      </c>
      <c r="N204" s="175">
        <v>0.10736</v>
      </c>
      <c r="O204" s="175">
        <f>ROUND(E204*N204,2)</f>
        <v>163.33000000000001</v>
      </c>
      <c r="P204" s="175">
        <v>0</v>
      </c>
      <c r="Q204" s="175">
        <f>ROUND(E204*P204,2)</f>
        <v>0</v>
      </c>
      <c r="R204" s="177" t="s">
        <v>724</v>
      </c>
      <c r="S204" s="177" t="s">
        <v>378</v>
      </c>
      <c r="T204" s="178" t="s">
        <v>378</v>
      </c>
      <c r="U204" s="159">
        <v>0.55674999999999997</v>
      </c>
      <c r="V204" s="159">
        <f>ROUND(E204*U204,2)</f>
        <v>846.98</v>
      </c>
      <c r="W204" s="159"/>
      <c r="X204" s="159" t="s">
        <v>429</v>
      </c>
      <c r="Y204" s="159" t="s">
        <v>381</v>
      </c>
      <c r="Z204" s="214">
        <v>0.32</v>
      </c>
      <c r="AA204" s="215">
        <f t="shared" ref="AA204" si="106">G204*Z204</f>
        <v>0</v>
      </c>
      <c r="AB204" s="215">
        <f t="shared" ref="AB204" si="107">G204-AA204</f>
        <v>0</v>
      </c>
      <c r="AC204" s="148"/>
      <c r="AD204" s="148"/>
      <c r="AE204" s="148"/>
      <c r="AF204" s="148"/>
      <c r="AG204" s="148" t="s">
        <v>431</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ht="22.5" outlineLevel="2" x14ac:dyDescent="0.2">
      <c r="A205" s="155"/>
      <c r="B205" s="156"/>
      <c r="C205" s="306" t="s">
        <v>833</v>
      </c>
      <c r="D205" s="307"/>
      <c r="E205" s="307"/>
      <c r="F205" s="307"/>
      <c r="G205" s="307"/>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433</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79" t="str">
        <f>C205</f>
        <v>jednoduché nebo příčky zděné do svislé dřevěné, cihelné, betonové nebo ocelové konstrukce na jakoukoliv maltu vápenocementovou (MVC) nebo cementovou (MC),</v>
      </c>
      <c r="BB205" s="148"/>
      <c r="BC205" s="148"/>
      <c r="BD205" s="148"/>
      <c r="BE205" s="148"/>
      <c r="BF205" s="148"/>
      <c r="BG205" s="148"/>
      <c r="BH205" s="148"/>
    </row>
    <row r="206" spans="1:60" outlineLevel="2" x14ac:dyDescent="0.2">
      <c r="A206" s="155"/>
      <c r="B206" s="156"/>
      <c r="C206" s="194" t="s">
        <v>789</v>
      </c>
      <c r="D206" s="185"/>
      <c r="E206" s="186"/>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435</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3" x14ac:dyDescent="0.2">
      <c r="A207" s="155"/>
      <c r="B207" s="156"/>
      <c r="C207" s="194" t="s">
        <v>834</v>
      </c>
      <c r="D207" s="185"/>
      <c r="E207" s="186">
        <v>14.28</v>
      </c>
      <c r="F207" s="159"/>
      <c r="G207" s="159"/>
      <c r="H207" s="159"/>
      <c r="I207" s="159"/>
      <c r="J207" s="159"/>
      <c r="K207" s="159"/>
      <c r="L207" s="159"/>
      <c r="M207" s="159"/>
      <c r="N207" s="158"/>
      <c r="O207" s="158"/>
      <c r="P207" s="158"/>
      <c r="Q207" s="158"/>
      <c r="R207" s="159"/>
      <c r="S207" s="159"/>
      <c r="T207" s="159"/>
      <c r="U207" s="159"/>
      <c r="V207" s="159"/>
      <c r="W207" s="159"/>
      <c r="X207" s="159"/>
      <c r="Y207" s="159"/>
      <c r="Z207" s="148"/>
      <c r="AA207" s="148"/>
      <c r="AB207" s="148"/>
      <c r="AC207" s="148"/>
      <c r="AD207" s="148"/>
      <c r="AE207" s="148"/>
      <c r="AF207" s="148"/>
      <c r="AG207" s="148" t="s">
        <v>435</v>
      </c>
      <c r="AH207" s="148">
        <v>0</v>
      </c>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3" x14ac:dyDescent="0.2">
      <c r="A208" s="155"/>
      <c r="B208" s="156"/>
      <c r="C208" s="194" t="s">
        <v>835</v>
      </c>
      <c r="D208" s="185"/>
      <c r="E208" s="186">
        <v>8.1199999999999992</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435</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
      <c r="A209" s="155"/>
      <c r="B209" s="156"/>
      <c r="C209" s="194" t="s">
        <v>794</v>
      </c>
      <c r="D209" s="185"/>
      <c r="E209" s="186"/>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435</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ht="22.5" outlineLevel="3" x14ac:dyDescent="0.2">
      <c r="A210" s="155"/>
      <c r="B210" s="156"/>
      <c r="C210" s="194" t="s">
        <v>836</v>
      </c>
      <c r="D210" s="185"/>
      <c r="E210" s="186">
        <v>432.52415999999999</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435</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3" x14ac:dyDescent="0.2">
      <c r="A211" s="155"/>
      <c r="B211" s="156"/>
      <c r="C211" s="194" t="s">
        <v>837</v>
      </c>
      <c r="D211" s="185"/>
      <c r="E211" s="186">
        <v>81.483000000000004</v>
      </c>
      <c r="F211" s="159"/>
      <c r="G211" s="159"/>
      <c r="H211" s="159"/>
      <c r="I211" s="159"/>
      <c r="J211" s="159"/>
      <c r="K211" s="159"/>
      <c r="L211" s="159"/>
      <c r="M211" s="159"/>
      <c r="N211" s="158"/>
      <c r="O211" s="158"/>
      <c r="P211" s="158"/>
      <c r="Q211" s="158"/>
      <c r="R211" s="159"/>
      <c r="S211" s="159"/>
      <c r="T211" s="159"/>
      <c r="U211" s="159"/>
      <c r="V211" s="159"/>
      <c r="W211" s="159"/>
      <c r="X211" s="159"/>
      <c r="Y211" s="159"/>
      <c r="Z211" s="148"/>
      <c r="AA211" s="148"/>
      <c r="AB211" s="148"/>
      <c r="AC211" s="148"/>
      <c r="AD211" s="148"/>
      <c r="AE211" s="148"/>
      <c r="AF211" s="148"/>
      <c r="AG211" s="148" t="s">
        <v>435</v>
      </c>
      <c r="AH211" s="148">
        <v>0</v>
      </c>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3" x14ac:dyDescent="0.2">
      <c r="A212" s="155"/>
      <c r="B212" s="156"/>
      <c r="C212" s="194" t="s">
        <v>838</v>
      </c>
      <c r="D212" s="185"/>
      <c r="E212" s="186">
        <v>105.55459999999999</v>
      </c>
      <c r="F212" s="159"/>
      <c r="G212" s="159"/>
      <c r="H212" s="159"/>
      <c r="I212" s="159"/>
      <c r="J212" s="159"/>
      <c r="K212" s="159"/>
      <c r="L212" s="159"/>
      <c r="M212" s="159"/>
      <c r="N212" s="158"/>
      <c r="O212" s="158"/>
      <c r="P212" s="158"/>
      <c r="Q212" s="158"/>
      <c r="R212" s="159"/>
      <c r="S212" s="159"/>
      <c r="T212" s="159"/>
      <c r="U212" s="159"/>
      <c r="V212" s="159"/>
      <c r="W212" s="159"/>
      <c r="X212" s="159"/>
      <c r="Y212" s="159"/>
      <c r="Z212" s="148"/>
      <c r="AA212" s="148"/>
      <c r="AB212" s="148"/>
      <c r="AC212" s="148"/>
      <c r="AD212" s="148"/>
      <c r="AE212" s="148"/>
      <c r="AF212" s="148"/>
      <c r="AG212" s="148" t="s">
        <v>435</v>
      </c>
      <c r="AH212" s="148">
        <v>0</v>
      </c>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3" x14ac:dyDescent="0.2">
      <c r="A213" s="155"/>
      <c r="B213" s="156"/>
      <c r="C213" s="194" t="s">
        <v>839</v>
      </c>
      <c r="D213" s="185"/>
      <c r="E213" s="186">
        <v>59.963999999999999</v>
      </c>
      <c r="F213" s="159"/>
      <c r="G213" s="159"/>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435</v>
      </c>
      <c r="AH213" s="148">
        <v>0</v>
      </c>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3" x14ac:dyDescent="0.2">
      <c r="A214" s="155"/>
      <c r="B214" s="156"/>
      <c r="C214" s="194" t="s">
        <v>840</v>
      </c>
      <c r="D214" s="185"/>
      <c r="E214" s="186">
        <v>-35.07</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435</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
      <c r="A215" s="155"/>
      <c r="B215" s="156"/>
      <c r="C215" s="194" t="s">
        <v>841</v>
      </c>
      <c r="D215" s="185"/>
      <c r="E215" s="186"/>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435</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
      <c r="A216" s="155"/>
      <c r="B216" s="156"/>
      <c r="C216" s="194" t="s">
        <v>842</v>
      </c>
      <c r="D216" s="185"/>
      <c r="E216" s="186">
        <v>325.45</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435</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
      <c r="A217" s="155"/>
      <c r="B217" s="156"/>
      <c r="C217" s="194" t="s">
        <v>843</v>
      </c>
      <c r="D217" s="185"/>
      <c r="E217" s="186">
        <v>-40.32</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435</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
      <c r="A218" s="155"/>
      <c r="B218" s="156"/>
      <c r="C218" s="194" t="s">
        <v>844</v>
      </c>
      <c r="D218" s="185"/>
      <c r="E218" s="186"/>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435</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3" x14ac:dyDescent="0.2">
      <c r="A219" s="155"/>
      <c r="B219" s="156"/>
      <c r="C219" s="194" t="s">
        <v>845</v>
      </c>
      <c r="D219" s="185"/>
      <c r="E219" s="186">
        <v>162.72499999999999</v>
      </c>
      <c r="F219" s="159"/>
      <c r="G219" s="159"/>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435</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3" x14ac:dyDescent="0.2">
      <c r="A220" s="155"/>
      <c r="B220" s="156"/>
      <c r="C220" s="194" t="s">
        <v>846</v>
      </c>
      <c r="D220" s="185"/>
      <c r="E220" s="186">
        <v>-20.16</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435</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
      <c r="A221" s="155"/>
      <c r="B221" s="156"/>
      <c r="C221" s="194" t="s">
        <v>847</v>
      </c>
      <c r="D221" s="185"/>
      <c r="E221" s="186"/>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435</v>
      </c>
      <c r="AH221" s="148">
        <v>0</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
      <c r="A222" s="155"/>
      <c r="B222" s="156"/>
      <c r="C222" s="194" t="s">
        <v>842</v>
      </c>
      <c r="D222" s="185"/>
      <c r="E222" s="186">
        <v>325.45</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435</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3" x14ac:dyDescent="0.2">
      <c r="A223" s="155"/>
      <c r="B223" s="156"/>
      <c r="C223" s="194" t="s">
        <v>843</v>
      </c>
      <c r="D223" s="185"/>
      <c r="E223" s="186">
        <v>-40.32</v>
      </c>
      <c r="F223" s="159"/>
      <c r="G223" s="159"/>
      <c r="H223" s="159"/>
      <c r="I223" s="159"/>
      <c r="J223" s="159"/>
      <c r="K223" s="159"/>
      <c r="L223" s="159"/>
      <c r="M223" s="159"/>
      <c r="N223" s="158"/>
      <c r="O223" s="158"/>
      <c r="P223" s="158"/>
      <c r="Q223" s="158"/>
      <c r="R223" s="159"/>
      <c r="S223" s="159"/>
      <c r="T223" s="159"/>
      <c r="U223" s="159"/>
      <c r="V223" s="159"/>
      <c r="W223" s="159"/>
      <c r="X223" s="159"/>
      <c r="Y223" s="159"/>
      <c r="Z223" s="148"/>
      <c r="AA223" s="148"/>
      <c r="AB223" s="148"/>
      <c r="AC223" s="148"/>
      <c r="AD223" s="148"/>
      <c r="AE223" s="148"/>
      <c r="AF223" s="148"/>
      <c r="AG223" s="148" t="s">
        <v>435</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3" x14ac:dyDescent="0.2">
      <c r="A224" s="155"/>
      <c r="B224" s="156"/>
      <c r="C224" s="194" t="s">
        <v>848</v>
      </c>
      <c r="D224" s="185"/>
      <c r="E224" s="186"/>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435</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
      <c r="A225" s="155"/>
      <c r="B225" s="156"/>
      <c r="C225" s="194" t="s">
        <v>849</v>
      </c>
      <c r="D225" s="185"/>
      <c r="E225" s="186">
        <v>112.40125</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435</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
      <c r="A226" s="155"/>
      <c r="B226" s="156"/>
      <c r="C226" s="194" t="s">
        <v>850</v>
      </c>
      <c r="D226" s="185"/>
      <c r="E226" s="186">
        <v>-14.28</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435</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3" x14ac:dyDescent="0.2">
      <c r="A227" s="155"/>
      <c r="B227" s="156"/>
      <c r="C227" s="194" t="s">
        <v>851</v>
      </c>
      <c r="D227" s="185"/>
      <c r="E227" s="186"/>
      <c r="F227" s="159"/>
      <c r="G227" s="159"/>
      <c r="H227" s="159"/>
      <c r="I227" s="159"/>
      <c r="J227" s="159"/>
      <c r="K227" s="159"/>
      <c r="L227" s="159"/>
      <c r="M227" s="159"/>
      <c r="N227" s="158"/>
      <c r="O227" s="158"/>
      <c r="P227" s="158"/>
      <c r="Q227" s="158"/>
      <c r="R227" s="159"/>
      <c r="S227" s="159"/>
      <c r="T227" s="159"/>
      <c r="U227" s="159"/>
      <c r="V227" s="159"/>
      <c r="W227" s="159"/>
      <c r="X227" s="159"/>
      <c r="Y227" s="159"/>
      <c r="Z227" s="148"/>
      <c r="AA227" s="148"/>
      <c r="AB227" s="148"/>
      <c r="AC227" s="148"/>
      <c r="AD227" s="148"/>
      <c r="AE227" s="148"/>
      <c r="AF227" s="148"/>
      <c r="AG227" s="148" t="s">
        <v>435</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3" x14ac:dyDescent="0.2">
      <c r="A228" s="155"/>
      <c r="B228" s="156"/>
      <c r="C228" s="194" t="s">
        <v>852</v>
      </c>
      <c r="D228" s="185"/>
      <c r="E228" s="186">
        <v>51.895000000000003</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435</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3" x14ac:dyDescent="0.2">
      <c r="A229" s="155"/>
      <c r="B229" s="156"/>
      <c r="C229" s="194" t="s">
        <v>853</v>
      </c>
      <c r="D229" s="185"/>
      <c r="E229" s="186">
        <v>-8.4</v>
      </c>
      <c r="F229" s="159"/>
      <c r="G229" s="159"/>
      <c r="H229" s="159"/>
      <c r="I229" s="159"/>
      <c r="J229" s="159"/>
      <c r="K229" s="159"/>
      <c r="L229" s="159"/>
      <c r="M229" s="159"/>
      <c r="N229" s="158"/>
      <c r="O229" s="158"/>
      <c r="P229" s="158"/>
      <c r="Q229" s="158"/>
      <c r="R229" s="159"/>
      <c r="S229" s="159"/>
      <c r="T229" s="159"/>
      <c r="U229" s="159"/>
      <c r="V229" s="159"/>
      <c r="W229" s="159"/>
      <c r="X229" s="159"/>
      <c r="Y229" s="159"/>
      <c r="Z229" s="148"/>
      <c r="AA229" s="148"/>
      <c r="AB229" s="148"/>
      <c r="AC229" s="148"/>
      <c r="AD229" s="148"/>
      <c r="AE229" s="148"/>
      <c r="AF229" s="148"/>
      <c r="AG229" s="148" t="s">
        <v>435</v>
      </c>
      <c r="AH229" s="148">
        <v>0</v>
      </c>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x14ac:dyDescent="0.2">
      <c r="A230" s="172">
        <v>56</v>
      </c>
      <c r="B230" s="173" t="s">
        <v>854</v>
      </c>
      <c r="C230" s="181" t="s">
        <v>855</v>
      </c>
      <c r="D230" s="174" t="s">
        <v>671</v>
      </c>
      <c r="E230" s="175">
        <v>369</v>
      </c>
      <c r="F230" s="176"/>
      <c r="G230" s="177">
        <f>ROUND(E230*F230,2)</f>
        <v>0</v>
      </c>
      <c r="H230" s="176"/>
      <c r="I230" s="177">
        <f>ROUND(E230*H230,2)</f>
        <v>0</v>
      </c>
      <c r="J230" s="176"/>
      <c r="K230" s="177">
        <f>ROUND(E230*J230,2)</f>
        <v>0</v>
      </c>
      <c r="L230" s="177">
        <v>21</v>
      </c>
      <c r="M230" s="177">
        <f>G230*(1+L230/100)</f>
        <v>0</v>
      </c>
      <c r="N230" s="175">
        <v>1.0200000000000001E-3</v>
      </c>
      <c r="O230" s="175">
        <f>ROUND(E230*N230,2)</f>
        <v>0.38</v>
      </c>
      <c r="P230" s="175">
        <v>0</v>
      </c>
      <c r="Q230" s="175">
        <f>ROUND(E230*P230,2)</f>
        <v>0</v>
      </c>
      <c r="R230" s="177" t="s">
        <v>724</v>
      </c>
      <c r="S230" s="177" t="s">
        <v>378</v>
      </c>
      <c r="T230" s="178" t="s">
        <v>378</v>
      </c>
      <c r="U230" s="159">
        <v>0.223</v>
      </c>
      <c r="V230" s="159">
        <f>ROUND(E230*U230,2)</f>
        <v>82.29</v>
      </c>
      <c r="W230" s="159"/>
      <c r="X230" s="159" t="s">
        <v>429</v>
      </c>
      <c r="Y230" s="159" t="s">
        <v>381</v>
      </c>
      <c r="Z230" s="214">
        <v>0.32</v>
      </c>
      <c r="AA230" s="215">
        <f t="shared" ref="AA230" si="108">G230*Z230</f>
        <v>0</v>
      </c>
      <c r="AB230" s="215">
        <f t="shared" ref="AB230" si="109">G230-AA230</f>
        <v>0</v>
      </c>
      <c r="AC230" s="148"/>
      <c r="AD230" s="148"/>
      <c r="AE230" s="148"/>
      <c r="AF230" s="148"/>
      <c r="AG230" s="148" t="s">
        <v>431</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2" x14ac:dyDescent="0.2">
      <c r="A231" s="155"/>
      <c r="B231" s="156"/>
      <c r="C231" s="306" t="s">
        <v>856</v>
      </c>
      <c r="D231" s="307"/>
      <c r="E231" s="307"/>
      <c r="F231" s="307"/>
      <c r="G231" s="307"/>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433</v>
      </c>
      <c r="AH231" s="148"/>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2" x14ac:dyDescent="0.2">
      <c r="A232" s="155"/>
      <c r="B232" s="156"/>
      <c r="C232" s="304" t="s">
        <v>857</v>
      </c>
      <c r="D232" s="305"/>
      <c r="E232" s="305"/>
      <c r="F232" s="305"/>
      <c r="G232" s="305"/>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383</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1" x14ac:dyDescent="0.2">
      <c r="A233" s="172">
        <v>57</v>
      </c>
      <c r="B233" s="173" t="s">
        <v>858</v>
      </c>
      <c r="C233" s="181" t="s">
        <v>859</v>
      </c>
      <c r="D233" s="174" t="s">
        <v>671</v>
      </c>
      <c r="E233" s="175">
        <v>248</v>
      </c>
      <c r="F233" s="176"/>
      <c r="G233" s="177">
        <f>ROUND(E233*F233,2)</f>
        <v>0</v>
      </c>
      <c r="H233" s="176"/>
      <c r="I233" s="177">
        <f>ROUND(E233*H233,2)</f>
        <v>0</v>
      </c>
      <c r="J233" s="176"/>
      <c r="K233" s="177">
        <f>ROUND(E233*J233,2)</f>
        <v>0</v>
      </c>
      <c r="L233" s="177">
        <v>21</v>
      </c>
      <c r="M233" s="177">
        <f>G233*(1+L233/100)</f>
        <v>0</v>
      </c>
      <c r="N233" s="175">
        <v>1.0200000000000001E-3</v>
      </c>
      <c r="O233" s="175">
        <f>ROUND(E233*N233,2)</f>
        <v>0.25</v>
      </c>
      <c r="P233" s="175">
        <v>0</v>
      </c>
      <c r="Q233" s="175">
        <f>ROUND(E233*P233,2)</f>
        <v>0</v>
      </c>
      <c r="R233" s="177" t="s">
        <v>724</v>
      </c>
      <c r="S233" s="177" t="s">
        <v>378</v>
      </c>
      <c r="T233" s="178" t="s">
        <v>378</v>
      </c>
      <c r="U233" s="159">
        <v>0.123</v>
      </c>
      <c r="V233" s="159">
        <f>ROUND(E233*U233,2)</f>
        <v>30.5</v>
      </c>
      <c r="W233" s="159"/>
      <c r="X233" s="159" t="s">
        <v>429</v>
      </c>
      <c r="Y233" s="159" t="s">
        <v>381</v>
      </c>
      <c r="Z233" s="214">
        <v>0.32</v>
      </c>
      <c r="AA233" s="215">
        <f t="shared" ref="AA233" si="110">G233*Z233</f>
        <v>0</v>
      </c>
      <c r="AB233" s="215">
        <f t="shared" ref="AB233" si="111">G233-AA233</f>
        <v>0</v>
      </c>
      <c r="AC233" s="148"/>
      <c r="AD233" s="148"/>
      <c r="AE233" s="148"/>
      <c r="AF233" s="148"/>
      <c r="AG233" s="148" t="s">
        <v>431</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2" x14ac:dyDescent="0.2">
      <c r="A234" s="155"/>
      <c r="B234" s="156"/>
      <c r="C234" s="306" t="s">
        <v>856</v>
      </c>
      <c r="D234" s="307"/>
      <c r="E234" s="307"/>
      <c r="F234" s="307"/>
      <c r="G234" s="307"/>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433</v>
      </c>
      <c r="AH234" s="148"/>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2" x14ac:dyDescent="0.2">
      <c r="A235" s="155"/>
      <c r="B235" s="156"/>
      <c r="C235" s="304" t="s">
        <v>857</v>
      </c>
      <c r="D235" s="305"/>
      <c r="E235" s="305"/>
      <c r="F235" s="305"/>
      <c r="G235" s="305"/>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383</v>
      </c>
      <c r="AH235" s="148"/>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
      <c r="A236" s="172">
        <v>58</v>
      </c>
      <c r="B236" s="173" t="s">
        <v>860</v>
      </c>
      <c r="C236" s="181" t="s">
        <v>861</v>
      </c>
      <c r="D236" s="174" t="s">
        <v>492</v>
      </c>
      <c r="E236" s="175">
        <v>85</v>
      </c>
      <c r="F236" s="176"/>
      <c r="G236" s="177">
        <f>ROUND(E236*F236,2)</f>
        <v>0</v>
      </c>
      <c r="H236" s="176"/>
      <c r="I236" s="177">
        <f>ROUND(E236*H236,2)</f>
        <v>0</v>
      </c>
      <c r="J236" s="176"/>
      <c r="K236" s="177">
        <f>ROUND(E236*J236,2)</f>
        <v>0</v>
      </c>
      <c r="L236" s="177">
        <v>21</v>
      </c>
      <c r="M236" s="177">
        <f>G236*(1+L236/100)</f>
        <v>0</v>
      </c>
      <c r="N236" s="175">
        <v>0.71067999999999998</v>
      </c>
      <c r="O236" s="175">
        <f>ROUND(E236*N236,2)</f>
        <v>60.41</v>
      </c>
      <c r="P236" s="175">
        <v>0</v>
      </c>
      <c r="Q236" s="175">
        <f>ROUND(E236*P236,2)</f>
        <v>0</v>
      </c>
      <c r="R236" s="177"/>
      <c r="S236" s="177" t="s">
        <v>394</v>
      </c>
      <c r="T236" s="178" t="s">
        <v>378</v>
      </c>
      <c r="U236" s="159">
        <v>2.3199999999999998</v>
      </c>
      <c r="V236" s="159">
        <f>ROUND(E236*U236,2)</f>
        <v>197.2</v>
      </c>
      <c r="W236" s="159"/>
      <c r="X236" s="159" t="s">
        <v>429</v>
      </c>
      <c r="Y236" s="159" t="s">
        <v>381</v>
      </c>
      <c r="Z236" s="214">
        <v>0.32</v>
      </c>
      <c r="AA236" s="215">
        <f t="shared" ref="AA236" si="112">G236*Z236</f>
        <v>0</v>
      </c>
      <c r="AB236" s="215">
        <f t="shared" ref="AB236" si="113">G236-AA236</f>
        <v>0</v>
      </c>
      <c r="AC236" s="148"/>
      <c r="AD236" s="148"/>
      <c r="AE236" s="148"/>
      <c r="AF236" s="148"/>
      <c r="AG236" s="148" t="s">
        <v>431</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
      <c r="A237" s="155"/>
      <c r="B237" s="156"/>
      <c r="C237" s="194" t="s">
        <v>862</v>
      </c>
      <c r="D237" s="185"/>
      <c r="E237" s="186">
        <v>85</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435</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1" x14ac:dyDescent="0.2">
      <c r="A238" s="172">
        <v>59</v>
      </c>
      <c r="B238" s="173" t="s">
        <v>863</v>
      </c>
      <c r="C238" s="181" t="s">
        <v>864</v>
      </c>
      <c r="D238" s="174" t="s">
        <v>492</v>
      </c>
      <c r="E238" s="175">
        <v>329</v>
      </c>
      <c r="F238" s="176"/>
      <c r="G238" s="177">
        <f>ROUND(E238*F238,2)</f>
        <v>0</v>
      </c>
      <c r="H238" s="176"/>
      <c r="I238" s="177">
        <f>ROUND(E238*H238,2)</f>
        <v>0</v>
      </c>
      <c r="J238" s="176"/>
      <c r="K238" s="177">
        <f>ROUND(E238*J238,2)</f>
        <v>0</v>
      </c>
      <c r="L238" s="177">
        <v>21</v>
      </c>
      <c r="M238" s="177">
        <f>G238*(1+L238/100)</f>
        <v>0</v>
      </c>
      <c r="N238" s="175">
        <v>1.17404</v>
      </c>
      <c r="O238" s="175">
        <f>ROUND(E238*N238,2)</f>
        <v>386.26</v>
      </c>
      <c r="P238" s="175">
        <v>0</v>
      </c>
      <c r="Q238" s="175">
        <f>ROUND(E238*P238,2)</f>
        <v>0</v>
      </c>
      <c r="R238" s="177"/>
      <c r="S238" s="177" t="s">
        <v>394</v>
      </c>
      <c r="T238" s="178" t="s">
        <v>378</v>
      </c>
      <c r="U238" s="159">
        <v>7.12</v>
      </c>
      <c r="V238" s="159">
        <f>ROUND(E238*U238,2)</f>
        <v>2342.48</v>
      </c>
      <c r="W238" s="159"/>
      <c r="X238" s="159" t="s">
        <v>429</v>
      </c>
      <c r="Y238" s="159" t="s">
        <v>381</v>
      </c>
      <c r="Z238" s="214">
        <v>0.32</v>
      </c>
      <c r="AA238" s="215">
        <f t="shared" ref="AA238" si="114">G238*Z238</f>
        <v>0</v>
      </c>
      <c r="AB238" s="215">
        <f t="shared" ref="AB238" si="115">G238-AA238</f>
        <v>0</v>
      </c>
      <c r="AC238" s="148"/>
      <c r="AD238" s="148"/>
      <c r="AE238" s="148"/>
      <c r="AF238" s="148"/>
      <c r="AG238" s="148" t="s">
        <v>431</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outlineLevel="2" x14ac:dyDescent="0.2">
      <c r="A239" s="155"/>
      <c r="B239" s="156"/>
      <c r="C239" s="194" t="s">
        <v>865</v>
      </c>
      <c r="D239" s="185"/>
      <c r="E239" s="186">
        <v>329</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435</v>
      </c>
      <c r="AH239" s="148">
        <v>0</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x14ac:dyDescent="0.2">
      <c r="A240" s="162" t="s">
        <v>373</v>
      </c>
      <c r="B240" s="163" t="s">
        <v>245</v>
      </c>
      <c r="C240" s="180" t="s">
        <v>246</v>
      </c>
      <c r="D240" s="164"/>
      <c r="E240" s="165"/>
      <c r="F240" s="166"/>
      <c r="G240" s="166">
        <f>SUMIF(AG241:AG342,"&lt;&gt;NOR",G241:G342)</f>
        <v>0</v>
      </c>
      <c r="H240" s="166"/>
      <c r="I240" s="166">
        <f>SUM(I241:I342)</f>
        <v>0</v>
      </c>
      <c r="J240" s="166"/>
      <c r="K240" s="166">
        <f>SUM(K241:K342)</f>
        <v>0</v>
      </c>
      <c r="L240" s="166"/>
      <c r="M240" s="166">
        <f>SUM(M241:M342)</f>
        <v>0</v>
      </c>
      <c r="N240" s="165"/>
      <c r="O240" s="165">
        <f>SUM(O241:O342)</f>
        <v>1750.28</v>
      </c>
      <c r="P240" s="165"/>
      <c r="Q240" s="165">
        <f>SUM(Q241:Q342)</f>
        <v>0</v>
      </c>
      <c r="R240" s="166"/>
      <c r="S240" s="166"/>
      <c r="T240" s="167"/>
      <c r="U240" s="161"/>
      <c r="V240" s="161">
        <f>SUM(V241:V262)</f>
        <v>3724.3</v>
      </c>
      <c r="W240" s="161"/>
      <c r="X240" s="161"/>
      <c r="Y240" s="161"/>
      <c r="Z240" s="166"/>
      <c r="AA240" s="166"/>
      <c r="AB240" s="207"/>
      <c r="AG240" t="s">
        <v>374</v>
      </c>
    </row>
    <row r="241" spans="1:60" outlineLevel="1" x14ac:dyDescent="0.2">
      <c r="A241" s="172">
        <v>60</v>
      </c>
      <c r="B241" s="173" t="s">
        <v>866</v>
      </c>
      <c r="C241" s="181" t="s">
        <v>867</v>
      </c>
      <c r="D241" s="174" t="s">
        <v>442</v>
      </c>
      <c r="E241" s="175">
        <v>176.58</v>
      </c>
      <c r="F241" s="176"/>
      <c r="G241" s="177">
        <f>ROUND(E241*F241,2)</f>
        <v>0</v>
      </c>
      <c r="H241" s="176"/>
      <c r="I241" s="177">
        <f>ROUND(E241*H241,2)</f>
        <v>0</v>
      </c>
      <c r="J241" s="176"/>
      <c r="K241" s="177">
        <f>ROUND(E241*J241,2)</f>
        <v>0</v>
      </c>
      <c r="L241" s="177">
        <v>21</v>
      </c>
      <c r="M241" s="177">
        <f>G241*(1+L241/100)</f>
        <v>0</v>
      </c>
      <c r="N241" s="175">
        <v>2.5276700000000001</v>
      </c>
      <c r="O241" s="175">
        <f>ROUND(E241*N241,2)</f>
        <v>446.34</v>
      </c>
      <c r="P241" s="175">
        <v>0</v>
      </c>
      <c r="Q241" s="175">
        <f>ROUND(E241*P241,2)</f>
        <v>0</v>
      </c>
      <c r="R241" s="177" t="s">
        <v>724</v>
      </c>
      <c r="S241" s="177" t="s">
        <v>378</v>
      </c>
      <c r="T241" s="178" t="s">
        <v>378</v>
      </c>
      <c r="U241" s="159">
        <v>1.093</v>
      </c>
      <c r="V241" s="159">
        <f>ROUND(E241*U241,2)</f>
        <v>193</v>
      </c>
      <c r="W241" s="159"/>
      <c r="X241" s="159" t="s">
        <v>429</v>
      </c>
      <c r="Y241" s="159" t="s">
        <v>430</v>
      </c>
      <c r="Z241" s="214">
        <v>0.32</v>
      </c>
      <c r="AA241" s="215">
        <f t="shared" ref="AA241" si="116">G241*Z241</f>
        <v>0</v>
      </c>
      <c r="AB241" s="215">
        <f t="shared" ref="AB241" si="117">G241-AA241</f>
        <v>0</v>
      </c>
      <c r="AC241" s="148"/>
      <c r="AD241" s="148"/>
      <c r="AE241" s="148"/>
      <c r="AF241" s="148"/>
      <c r="AG241" s="148" t="s">
        <v>431</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ht="22.5" outlineLevel="2" x14ac:dyDescent="0.2">
      <c r="A242" s="155"/>
      <c r="B242" s="156"/>
      <c r="C242" s="306" t="s">
        <v>868</v>
      </c>
      <c r="D242" s="307"/>
      <c r="E242" s="307"/>
      <c r="F242" s="307"/>
      <c r="G242" s="307"/>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433</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79" t="str">
        <f>C242</f>
        <v>nosných, výplňových, obkladových, půdních, štítových, poprsních apod. (bez výztuže), s pomocným lešením o výšce podlahy do 1900 mm a pro zatížení 1,5 kPa,</v>
      </c>
      <c r="BB242" s="148"/>
      <c r="BC242" s="148"/>
      <c r="BD242" s="148"/>
      <c r="BE242" s="148"/>
      <c r="BF242" s="148"/>
      <c r="BG242" s="148"/>
      <c r="BH242" s="148"/>
    </row>
    <row r="243" spans="1:60" outlineLevel="2" x14ac:dyDescent="0.2">
      <c r="A243" s="155"/>
      <c r="B243" s="156"/>
      <c r="C243" s="304" t="s">
        <v>869</v>
      </c>
      <c r="D243" s="305"/>
      <c r="E243" s="305"/>
      <c r="F243" s="305"/>
      <c r="G243" s="305"/>
      <c r="H243" s="159"/>
      <c r="I243" s="159"/>
      <c r="J243" s="159"/>
      <c r="K243" s="159"/>
      <c r="L243" s="159"/>
      <c r="M243" s="159"/>
      <c r="N243" s="158"/>
      <c r="O243" s="158"/>
      <c r="P243" s="158"/>
      <c r="Q243" s="158"/>
      <c r="R243" s="159"/>
      <c r="S243" s="159"/>
      <c r="T243" s="159"/>
      <c r="U243" s="159"/>
      <c r="V243" s="159"/>
      <c r="W243" s="159"/>
      <c r="X243" s="159"/>
      <c r="Y243" s="159"/>
      <c r="Z243" s="148"/>
      <c r="AA243" s="148"/>
      <c r="AB243" s="148"/>
      <c r="AC243" s="148"/>
      <c r="AD243" s="148"/>
      <c r="AE243" s="148"/>
      <c r="AF243" s="148"/>
      <c r="AG243" s="148" t="s">
        <v>383</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2" x14ac:dyDescent="0.2">
      <c r="A244" s="155"/>
      <c r="B244" s="156"/>
      <c r="C244" s="194" t="s">
        <v>870</v>
      </c>
      <c r="D244" s="185"/>
      <c r="E244" s="186">
        <v>31</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435</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3" x14ac:dyDescent="0.2">
      <c r="A245" s="155"/>
      <c r="B245" s="156"/>
      <c r="C245" s="194" t="s">
        <v>871</v>
      </c>
      <c r="D245" s="185"/>
      <c r="E245" s="186">
        <v>47</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435</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
      <c r="A246" s="155"/>
      <c r="B246" s="156"/>
      <c r="C246" s="194" t="s">
        <v>872</v>
      </c>
      <c r="D246" s="185"/>
      <c r="E246" s="186">
        <v>26</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435</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
      <c r="A247" s="155"/>
      <c r="B247" s="156"/>
      <c r="C247" s="194" t="s">
        <v>873</v>
      </c>
      <c r="D247" s="185"/>
      <c r="E247" s="186">
        <v>26</v>
      </c>
      <c r="F247" s="159"/>
      <c r="G247" s="159"/>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435</v>
      </c>
      <c r="AH247" s="148">
        <v>0</v>
      </c>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outlineLevel="3" x14ac:dyDescent="0.2">
      <c r="A248" s="155"/>
      <c r="B248" s="156"/>
      <c r="C248" s="194" t="s">
        <v>874</v>
      </c>
      <c r="D248" s="185"/>
      <c r="E248" s="186">
        <v>13</v>
      </c>
      <c r="F248" s="159"/>
      <c r="G248" s="159"/>
      <c r="H248" s="159"/>
      <c r="I248" s="159"/>
      <c r="J248" s="159"/>
      <c r="K248" s="159"/>
      <c r="L248" s="159"/>
      <c r="M248" s="159"/>
      <c r="N248" s="158"/>
      <c r="O248" s="158"/>
      <c r="P248" s="158"/>
      <c r="Q248" s="158"/>
      <c r="R248" s="159"/>
      <c r="S248" s="159"/>
      <c r="T248" s="159"/>
      <c r="U248" s="159"/>
      <c r="V248" s="159"/>
      <c r="W248" s="159"/>
      <c r="X248" s="159"/>
      <c r="Y248" s="159"/>
      <c r="Z248" s="148"/>
      <c r="AA248" s="148"/>
      <c r="AB248" s="148"/>
      <c r="AC248" s="148"/>
      <c r="AD248" s="148"/>
      <c r="AE248" s="148"/>
      <c r="AF248" s="148"/>
      <c r="AG248" s="148" t="s">
        <v>435</v>
      </c>
      <c r="AH248" s="148">
        <v>0</v>
      </c>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3" x14ac:dyDescent="0.2">
      <c r="A249" s="155"/>
      <c r="B249" s="156"/>
      <c r="C249" s="194" t="s">
        <v>875</v>
      </c>
      <c r="D249" s="185"/>
      <c r="E249" s="186">
        <v>13</v>
      </c>
      <c r="F249" s="159"/>
      <c r="G249" s="159"/>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435</v>
      </c>
      <c r="AH249" s="148">
        <v>0</v>
      </c>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3" x14ac:dyDescent="0.2">
      <c r="A250" s="155"/>
      <c r="B250" s="156"/>
      <c r="C250" s="194" t="s">
        <v>876</v>
      </c>
      <c r="D250" s="185"/>
      <c r="E250" s="186">
        <v>20.58</v>
      </c>
      <c r="F250" s="159"/>
      <c r="G250" s="159"/>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435</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
      <c r="A251" s="172">
        <v>61</v>
      </c>
      <c r="B251" s="173" t="s">
        <v>877</v>
      </c>
      <c r="C251" s="181" t="s">
        <v>878</v>
      </c>
      <c r="D251" s="174" t="s">
        <v>442</v>
      </c>
      <c r="E251" s="175">
        <v>311.20999999999998</v>
      </c>
      <c r="F251" s="176"/>
      <c r="G251" s="177">
        <f>ROUND(E251*F251,2)</f>
        <v>0</v>
      </c>
      <c r="H251" s="176"/>
      <c r="I251" s="177">
        <f>ROUND(E251*H251,2)</f>
        <v>0</v>
      </c>
      <c r="J251" s="176"/>
      <c r="K251" s="177">
        <f>ROUND(E251*J251,2)</f>
        <v>0</v>
      </c>
      <c r="L251" s="177">
        <v>21</v>
      </c>
      <c r="M251" s="177">
        <f>G251*(1+L251/100)</f>
        <v>0</v>
      </c>
      <c r="N251" s="175">
        <v>2.5276700000000001</v>
      </c>
      <c r="O251" s="175">
        <f>ROUND(E251*N251,2)</f>
        <v>786.64</v>
      </c>
      <c r="P251" s="175">
        <v>0</v>
      </c>
      <c r="Q251" s="175">
        <f>ROUND(E251*P251,2)</f>
        <v>0</v>
      </c>
      <c r="R251" s="177" t="s">
        <v>724</v>
      </c>
      <c r="S251" s="177" t="s">
        <v>378</v>
      </c>
      <c r="T251" s="178" t="s">
        <v>378</v>
      </c>
      <c r="U251" s="159">
        <v>1.093</v>
      </c>
      <c r="V251" s="159">
        <f>ROUND(E251*U251,2)</f>
        <v>340.15</v>
      </c>
      <c r="W251" s="159"/>
      <c r="X251" s="159" t="s">
        <v>429</v>
      </c>
      <c r="Y251" s="159" t="s">
        <v>430</v>
      </c>
      <c r="Z251" s="214">
        <v>0.32</v>
      </c>
      <c r="AA251" s="215">
        <f t="shared" ref="AA251" si="118">G251*Z251</f>
        <v>0</v>
      </c>
      <c r="AB251" s="215">
        <f t="shared" ref="AB251" si="119">G251-AA251</f>
        <v>0</v>
      </c>
      <c r="AC251" s="148"/>
      <c r="AD251" s="148"/>
      <c r="AE251" s="148"/>
      <c r="AF251" s="148"/>
      <c r="AG251" s="148" t="s">
        <v>431</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ht="22.5" outlineLevel="2" x14ac:dyDescent="0.2">
      <c r="A252" s="155"/>
      <c r="B252" s="156"/>
      <c r="C252" s="306" t="s">
        <v>868</v>
      </c>
      <c r="D252" s="307"/>
      <c r="E252" s="307"/>
      <c r="F252" s="307"/>
      <c r="G252" s="307"/>
      <c r="H252" s="159"/>
      <c r="I252" s="159"/>
      <c r="J252" s="159"/>
      <c r="K252" s="159"/>
      <c r="L252" s="159"/>
      <c r="M252" s="159"/>
      <c r="N252" s="158"/>
      <c r="O252" s="158"/>
      <c r="P252" s="158"/>
      <c r="Q252" s="158"/>
      <c r="R252" s="159"/>
      <c r="S252" s="159"/>
      <c r="T252" s="159"/>
      <c r="U252" s="159"/>
      <c r="V252" s="159"/>
      <c r="W252" s="159"/>
      <c r="X252" s="159"/>
      <c r="Y252" s="159"/>
      <c r="Z252" s="148"/>
      <c r="AA252" s="148"/>
      <c r="AB252" s="148"/>
      <c r="AC252" s="148"/>
      <c r="AD252" s="148"/>
      <c r="AE252" s="148"/>
      <c r="AF252" s="148"/>
      <c r="AG252" s="148" t="s">
        <v>433</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79" t="str">
        <f>C252</f>
        <v>nosných, výplňových, obkladových, půdních, štítových, poprsních apod. (bez výztuže), s pomocným lešením o výšce podlahy do 1900 mm a pro zatížení 1,5 kPa,</v>
      </c>
      <c r="BB252" s="148"/>
      <c r="BC252" s="148"/>
      <c r="BD252" s="148"/>
      <c r="BE252" s="148"/>
      <c r="BF252" s="148"/>
      <c r="BG252" s="148"/>
      <c r="BH252" s="148"/>
    </row>
    <row r="253" spans="1:60" outlineLevel="2" x14ac:dyDescent="0.2">
      <c r="A253" s="155"/>
      <c r="B253" s="156"/>
      <c r="C253" s="304" t="s">
        <v>869</v>
      </c>
      <c r="D253" s="305"/>
      <c r="E253" s="305"/>
      <c r="F253" s="305"/>
      <c r="G253" s="305"/>
      <c r="H253" s="159"/>
      <c r="I253" s="159"/>
      <c r="J253" s="159"/>
      <c r="K253" s="159"/>
      <c r="L253" s="159"/>
      <c r="M253" s="159"/>
      <c r="N253" s="158"/>
      <c r="O253" s="158"/>
      <c r="P253" s="158"/>
      <c r="Q253" s="158"/>
      <c r="R253" s="159"/>
      <c r="S253" s="159"/>
      <c r="T253" s="159"/>
      <c r="U253" s="159"/>
      <c r="V253" s="159"/>
      <c r="W253" s="159"/>
      <c r="X253" s="159"/>
      <c r="Y253" s="159"/>
      <c r="Z253" s="148"/>
      <c r="AA253" s="148"/>
      <c r="AB253" s="148"/>
      <c r="AC253" s="148"/>
      <c r="AD253" s="148"/>
      <c r="AE253" s="148"/>
      <c r="AF253" s="148"/>
      <c r="AG253" s="148" t="s">
        <v>383</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2" x14ac:dyDescent="0.2">
      <c r="A254" s="155"/>
      <c r="B254" s="156"/>
      <c r="C254" s="194" t="s">
        <v>879</v>
      </c>
      <c r="D254" s="185"/>
      <c r="E254" s="186">
        <v>10.08</v>
      </c>
      <c r="F254" s="159"/>
      <c r="G254" s="159"/>
      <c r="H254" s="159"/>
      <c r="I254" s="159"/>
      <c r="J254" s="159"/>
      <c r="K254" s="159"/>
      <c r="L254" s="159"/>
      <c r="M254" s="159"/>
      <c r="N254" s="158"/>
      <c r="O254" s="158"/>
      <c r="P254" s="158"/>
      <c r="Q254" s="158"/>
      <c r="R254" s="159"/>
      <c r="S254" s="159"/>
      <c r="T254" s="159"/>
      <c r="U254" s="159"/>
      <c r="V254" s="159"/>
      <c r="W254" s="159"/>
      <c r="X254" s="159"/>
      <c r="Y254" s="159"/>
      <c r="Z254" s="148"/>
      <c r="AA254" s="148"/>
      <c r="AB254" s="148"/>
      <c r="AC254" s="148"/>
      <c r="AD254" s="148"/>
      <c r="AE254" s="148"/>
      <c r="AF254" s="148"/>
      <c r="AG254" s="148" t="s">
        <v>435</v>
      </c>
      <c r="AH254" s="148">
        <v>0</v>
      </c>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3" x14ac:dyDescent="0.2">
      <c r="A255" s="155"/>
      <c r="B255" s="156"/>
      <c r="C255" s="194" t="s">
        <v>880</v>
      </c>
      <c r="D255" s="185"/>
      <c r="E255" s="186">
        <v>62.13</v>
      </c>
      <c r="F255" s="159"/>
      <c r="G255" s="159"/>
      <c r="H255" s="159"/>
      <c r="I255" s="159"/>
      <c r="J255" s="159"/>
      <c r="K255" s="159"/>
      <c r="L255" s="159"/>
      <c r="M255" s="159"/>
      <c r="N255" s="158"/>
      <c r="O255" s="158"/>
      <c r="P255" s="158"/>
      <c r="Q255" s="158"/>
      <c r="R255" s="159"/>
      <c r="S255" s="159"/>
      <c r="T255" s="159"/>
      <c r="U255" s="159"/>
      <c r="V255" s="159"/>
      <c r="W255" s="159"/>
      <c r="X255" s="159"/>
      <c r="Y255" s="159"/>
      <c r="Z255" s="148"/>
      <c r="AA255" s="148"/>
      <c r="AB255" s="148"/>
      <c r="AC255" s="148"/>
      <c r="AD255" s="148"/>
      <c r="AE255" s="148"/>
      <c r="AF255" s="148"/>
      <c r="AG255" s="148" t="s">
        <v>435</v>
      </c>
      <c r="AH255" s="148">
        <v>0</v>
      </c>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3" x14ac:dyDescent="0.2">
      <c r="A256" s="155"/>
      <c r="B256" s="156"/>
      <c r="C256" s="194" t="s">
        <v>881</v>
      </c>
      <c r="D256" s="185"/>
      <c r="E256" s="186">
        <v>79</v>
      </c>
      <c r="F256" s="159"/>
      <c r="G256" s="159"/>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435</v>
      </c>
      <c r="AH256" s="148">
        <v>0</v>
      </c>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3" x14ac:dyDescent="0.2">
      <c r="A257" s="155"/>
      <c r="B257" s="156"/>
      <c r="C257" s="194" t="s">
        <v>882</v>
      </c>
      <c r="D257" s="185"/>
      <c r="E257" s="186">
        <v>53</v>
      </c>
      <c r="F257" s="159"/>
      <c r="G257" s="159"/>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435</v>
      </c>
      <c r="AH257" s="148">
        <v>0</v>
      </c>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3" x14ac:dyDescent="0.2">
      <c r="A258" s="155"/>
      <c r="B258" s="156"/>
      <c r="C258" s="194" t="s">
        <v>883</v>
      </c>
      <c r="D258" s="185"/>
      <c r="E258" s="186">
        <v>53</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435</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
      <c r="A259" s="155"/>
      <c r="B259" s="156"/>
      <c r="C259" s="194" t="s">
        <v>884</v>
      </c>
      <c r="D259" s="185"/>
      <c r="E259" s="186">
        <v>27</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435</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3" x14ac:dyDescent="0.2">
      <c r="A260" s="155"/>
      <c r="B260" s="156"/>
      <c r="C260" s="194" t="s">
        <v>885</v>
      </c>
      <c r="D260" s="185"/>
      <c r="E260" s="186">
        <v>27</v>
      </c>
      <c r="F260" s="159"/>
      <c r="G260" s="159"/>
      <c r="H260" s="159"/>
      <c r="I260" s="159"/>
      <c r="J260" s="159"/>
      <c r="K260" s="159"/>
      <c r="L260" s="159"/>
      <c r="M260" s="159"/>
      <c r="N260" s="158"/>
      <c r="O260" s="158"/>
      <c r="P260" s="158"/>
      <c r="Q260" s="158"/>
      <c r="R260" s="159"/>
      <c r="S260" s="159"/>
      <c r="T260" s="159"/>
      <c r="U260" s="159"/>
      <c r="V260" s="159"/>
      <c r="W260" s="159"/>
      <c r="X260" s="159"/>
      <c r="Y260" s="159"/>
      <c r="Z260" s="148"/>
      <c r="AA260" s="148"/>
      <c r="AB260" s="148"/>
      <c r="AC260" s="148"/>
      <c r="AD260" s="148"/>
      <c r="AE260" s="148"/>
      <c r="AF260" s="148"/>
      <c r="AG260" s="148" t="s">
        <v>435</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1" x14ac:dyDescent="0.2">
      <c r="A261" s="172">
        <v>62</v>
      </c>
      <c r="B261" s="173" t="s">
        <v>886</v>
      </c>
      <c r="C261" s="181" t="s">
        <v>887</v>
      </c>
      <c r="D261" s="174" t="s">
        <v>492</v>
      </c>
      <c r="E261" s="175">
        <v>4909.4639999999999</v>
      </c>
      <c r="F261" s="176"/>
      <c r="G261" s="177">
        <f>ROUND(E261*F261,2)</f>
        <v>0</v>
      </c>
      <c r="H261" s="176"/>
      <c r="I261" s="177">
        <f>ROUND(E261*H261,2)</f>
        <v>0</v>
      </c>
      <c r="J261" s="176"/>
      <c r="K261" s="177">
        <f>ROUND(E261*J261,2)</f>
        <v>0</v>
      </c>
      <c r="L261" s="177">
        <v>21</v>
      </c>
      <c r="M261" s="177">
        <f>G261*(1+L261/100)</f>
        <v>0</v>
      </c>
      <c r="N261" s="175">
        <v>3.9309999999999998E-2</v>
      </c>
      <c r="O261" s="175">
        <f>ROUND(E261*N261,2)</f>
        <v>192.99</v>
      </c>
      <c r="P261" s="175">
        <v>0</v>
      </c>
      <c r="Q261" s="175">
        <f>ROUND(E261*P261,2)</f>
        <v>0</v>
      </c>
      <c r="R261" s="177" t="s">
        <v>724</v>
      </c>
      <c r="S261" s="177" t="s">
        <v>378</v>
      </c>
      <c r="T261" s="178" t="s">
        <v>378</v>
      </c>
      <c r="U261" s="159">
        <v>0.65</v>
      </c>
      <c r="V261" s="159">
        <f>ROUND(E261*U261,2)</f>
        <v>3191.15</v>
      </c>
      <c r="W261" s="159"/>
      <c r="X261" s="159" t="s">
        <v>429</v>
      </c>
      <c r="Y261" s="159" t="s">
        <v>430</v>
      </c>
      <c r="Z261" s="214">
        <v>0.32</v>
      </c>
      <c r="AA261" s="215">
        <f t="shared" ref="AA261" si="120">G261*Z261</f>
        <v>0</v>
      </c>
      <c r="AB261" s="215">
        <f t="shared" ref="AB261" si="121">G261-AA261</f>
        <v>0</v>
      </c>
      <c r="AC261" s="148"/>
      <c r="AD261" s="148"/>
      <c r="AE261" s="148"/>
      <c r="AF261" s="148"/>
      <c r="AG261" s="148" t="s">
        <v>431</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ht="22.5" outlineLevel="2" x14ac:dyDescent="0.2">
      <c r="A262" s="155"/>
      <c r="B262" s="156"/>
      <c r="C262" s="306" t="s">
        <v>888</v>
      </c>
      <c r="D262" s="307"/>
      <c r="E262" s="307"/>
      <c r="F262" s="307"/>
      <c r="G262" s="307"/>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433</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79" t="str">
        <f>C262</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62" s="148"/>
      <c r="BC262" s="148"/>
      <c r="BD262" s="148"/>
      <c r="BE262" s="148"/>
      <c r="BF262" s="148"/>
      <c r="BG262" s="148"/>
      <c r="BH262" s="148"/>
    </row>
    <row r="263" spans="1:60" outlineLevel="2" x14ac:dyDescent="0.2">
      <c r="A263" s="155"/>
      <c r="B263" s="156"/>
      <c r="C263" s="194" t="s">
        <v>889</v>
      </c>
      <c r="D263" s="185"/>
      <c r="E263" s="186"/>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435</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3" x14ac:dyDescent="0.2">
      <c r="A264" s="155"/>
      <c r="B264" s="156"/>
      <c r="C264" s="194" t="s">
        <v>890</v>
      </c>
      <c r="D264" s="185"/>
      <c r="E264" s="186">
        <v>100.8</v>
      </c>
      <c r="F264" s="159"/>
      <c r="G264" s="159"/>
      <c r="H264" s="159"/>
      <c r="I264" s="159"/>
      <c r="J264" s="159"/>
      <c r="K264" s="159"/>
      <c r="L264" s="159"/>
      <c r="M264" s="159"/>
      <c r="N264" s="158"/>
      <c r="O264" s="158"/>
      <c r="P264" s="158"/>
      <c r="Q264" s="158"/>
      <c r="R264" s="159"/>
      <c r="S264" s="159"/>
      <c r="T264" s="159"/>
      <c r="U264" s="159"/>
      <c r="V264" s="159"/>
      <c r="W264" s="159"/>
      <c r="X264" s="159"/>
      <c r="Y264" s="159"/>
      <c r="Z264" s="148"/>
      <c r="AA264" s="148"/>
      <c r="AB264" s="148"/>
      <c r="AC264" s="148"/>
      <c r="AD264" s="148"/>
      <c r="AE264" s="148"/>
      <c r="AF264" s="148"/>
      <c r="AG264" s="148" t="s">
        <v>435</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3" x14ac:dyDescent="0.2">
      <c r="A265" s="155"/>
      <c r="B265" s="156"/>
      <c r="C265" s="194" t="s">
        <v>891</v>
      </c>
      <c r="D265" s="185"/>
      <c r="E265" s="186"/>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435</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3" x14ac:dyDescent="0.2">
      <c r="A266" s="155"/>
      <c r="B266" s="156"/>
      <c r="C266" s="194" t="s">
        <v>892</v>
      </c>
      <c r="D266" s="185"/>
      <c r="E266" s="186">
        <v>479.52</v>
      </c>
      <c r="F266" s="159"/>
      <c r="G266" s="159"/>
      <c r="H266" s="159"/>
      <c r="I266" s="159"/>
      <c r="J266" s="159"/>
      <c r="K266" s="159"/>
      <c r="L266" s="159"/>
      <c r="M266" s="159"/>
      <c r="N266" s="158"/>
      <c r="O266" s="158"/>
      <c r="P266" s="158"/>
      <c r="Q266" s="158"/>
      <c r="R266" s="159"/>
      <c r="S266" s="159"/>
      <c r="T266" s="159"/>
      <c r="U266" s="159"/>
      <c r="V266" s="159"/>
      <c r="W266" s="159"/>
      <c r="X266" s="159"/>
      <c r="Y266" s="159"/>
      <c r="Z266" s="148"/>
      <c r="AA266" s="148"/>
      <c r="AB266" s="148"/>
      <c r="AC266" s="148"/>
      <c r="AD266" s="148"/>
      <c r="AE266" s="148"/>
      <c r="AF266" s="148"/>
      <c r="AG266" s="148" t="s">
        <v>435</v>
      </c>
      <c r="AH266" s="148">
        <v>0</v>
      </c>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3" x14ac:dyDescent="0.2">
      <c r="A267" s="155"/>
      <c r="B267" s="156"/>
      <c r="C267" s="194" t="s">
        <v>893</v>
      </c>
      <c r="D267" s="185"/>
      <c r="E267" s="186">
        <v>156.88</v>
      </c>
      <c r="F267" s="159"/>
      <c r="G267" s="159"/>
      <c r="H267" s="159"/>
      <c r="I267" s="159"/>
      <c r="J267" s="159"/>
      <c r="K267" s="159"/>
      <c r="L267" s="159"/>
      <c r="M267" s="159"/>
      <c r="N267" s="158"/>
      <c r="O267" s="158"/>
      <c r="P267" s="158"/>
      <c r="Q267" s="158"/>
      <c r="R267" s="159"/>
      <c r="S267" s="159"/>
      <c r="T267" s="159"/>
      <c r="U267" s="159"/>
      <c r="V267" s="159"/>
      <c r="W267" s="159"/>
      <c r="X267" s="159"/>
      <c r="Y267" s="159"/>
      <c r="Z267" s="148"/>
      <c r="AA267" s="148"/>
      <c r="AB267" s="148"/>
      <c r="AC267" s="148"/>
      <c r="AD267" s="148"/>
      <c r="AE267" s="148"/>
      <c r="AF267" s="148"/>
      <c r="AG267" s="148" t="s">
        <v>435</v>
      </c>
      <c r="AH267" s="148">
        <v>0</v>
      </c>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3" x14ac:dyDescent="0.2">
      <c r="A268" s="155"/>
      <c r="B268" s="156"/>
      <c r="C268" s="194" t="s">
        <v>894</v>
      </c>
      <c r="D268" s="185"/>
      <c r="E268" s="186">
        <v>-15.12</v>
      </c>
      <c r="F268" s="159"/>
      <c r="G268" s="159"/>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435</v>
      </c>
      <c r="AH268" s="148">
        <v>0</v>
      </c>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3" x14ac:dyDescent="0.2">
      <c r="A269" s="155"/>
      <c r="B269" s="156"/>
      <c r="C269" s="194" t="s">
        <v>895</v>
      </c>
      <c r="D269" s="185"/>
      <c r="E269" s="186"/>
      <c r="F269" s="159"/>
      <c r="G269" s="159"/>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435</v>
      </c>
      <c r="AH269" s="148">
        <v>0</v>
      </c>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3" x14ac:dyDescent="0.2">
      <c r="A270" s="155"/>
      <c r="B270" s="156"/>
      <c r="C270" s="194" t="s">
        <v>896</v>
      </c>
      <c r="D270" s="185"/>
      <c r="E270" s="186">
        <v>304.49919999999997</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435</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3" x14ac:dyDescent="0.2">
      <c r="A271" s="155"/>
      <c r="B271" s="156"/>
      <c r="C271" s="194" t="s">
        <v>897</v>
      </c>
      <c r="D271" s="185"/>
      <c r="E271" s="186"/>
      <c r="F271" s="159"/>
      <c r="G271" s="159"/>
      <c r="H271" s="159"/>
      <c r="I271" s="159"/>
      <c r="J271" s="159"/>
      <c r="K271" s="159"/>
      <c r="L271" s="159"/>
      <c r="M271" s="159"/>
      <c r="N271" s="158"/>
      <c r="O271" s="158"/>
      <c r="P271" s="158"/>
      <c r="Q271" s="158"/>
      <c r="R271" s="159"/>
      <c r="S271" s="159"/>
      <c r="T271" s="159"/>
      <c r="U271" s="159"/>
      <c r="V271" s="159"/>
      <c r="W271" s="159"/>
      <c r="X271" s="159"/>
      <c r="Y271" s="159"/>
      <c r="Z271" s="148"/>
      <c r="AA271" s="148"/>
      <c r="AB271" s="148"/>
      <c r="AC271" s="148"/>
      <c r="AD271" s="148"/>
      <c r="AE271" s="148"/>
      <c r="AF271" s="148"/>
      <c r="AG271" s="148" t="s">
        <v>435</v>
      </c>
      <c r="AH271" s="148">
        <v>0</v>
      </c>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3" x14ac:dyDescent="0.2">
      <c r="A272" s="155"/>
      <c r="B272" s="156"/>
      <c r="C272" s="194" t="s">
        <v>898</v>
      </c>
      <c r="D272" s="185"/>
      <c r="E272" s="186">
        <v>514.94399999999996</v>
      </c>
      <c r="F272" s="159"/>
      <c r="G272" s="159"/>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435</v>
      </c>
      <c r="AH272" s="148">
        <v>0</v>
      </c>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3" x14ac:dyDescent="0.2">
      <c r="A273" s="155"/>
      <c r="B273" s="156"/>
      <c r="C273" s="194" t="s">
        <v>899</v>
      </c>
      <c r="D273" s="185"/>
      <c r="E273" s="186">
        <v>505.40800000000002</v>
      </c>
      <c r="F273" s="159"/>
      <c r="G273" s="159"/>
      <c r="H273" s="159"/>
      <c r="I273" s="159"/>
      <c r="J273" s="159"/>
      <c r="K273" s="159"/>
      <c r="L273" s="159"/>
      <c r="M273" s="159"/>
      <c r="N273" s="158"/>
      <c r="O273" s="158"/>
      <c r="P273" s="158"/>
      <c r="Q273" s="158"/>
      <c r="R273" s="159"/>
      <c r="S273" s="159"/>
      <c r="T273" s="159"/>
      <c r="U273" s="159"/>
      <c r="V273" s="159"/>
      <c r="W273" s="159"/>
      <c r="X273" s="159"/>
      <c r="Y273" s="159"/>
      <c r="Z273" s="148"/>
      <c r="AA273" s="148"/>
      <c r="AB273" s="148"/>
      <c r="AC273" s="148"/>
      <c r="AD273" s="148"/>
      <c r="AE273" s="148"/>
      <c r="AF273" s="148"/>
      <c r="AG273" s="148" t="s">
        <v>435</v>
      </c>
      <c r="AH273" s="148">
        <v>0</v>
      </c>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3" x14ac:dyDescent="0.2">
      <c r="A274" s="155"/>
      <c r="B274" s="156"/>
      <c r="C274" s="194" t="s">
        <v>900</v>
      </c>
      <c r="D274" s="185"/>
      <c r="E274" s="186">
        <v>-289.29599999999999</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435</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3" x14ac:dyDescent="0.2">
      <c r="A275" s="155"/>
      <c r="B275" s="156"/>
      <c r="C275" s="194" t="s">
        <v>901</v>
      </c>
      <c r="D275" s="185"/>
      <c r="E275" s="186"/>
      <c r="F275" s="159"/>
      <c r="G275" s="159"/>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435</v>
      </c>
      <c r="AH275" s="148">
        <v>0</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3" x14ac:dyDescent="0.2">
      <c r="A276" s="155"/>
      <c r="B276" s="156"/>
      <c r="C276" s="194" t="s">
        <v>902</v>
      </c>
      <c r="D276" s="185"/>
      <c r="E276" s="186">
        <v>464.43520000000001</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435</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3" x14ac:dyDescent="0.2">
      <c r="A277" s="155"/>
      <c r="B277" s="156"/>
      <c r="C277" s="194" t="s">
        <v>903</v>
      </c>
      <c r="D277" s="185"/>
      <c r="E277" s="186"/>
      <c r="F277" s="159"/>
      <c r="G277" s="159"/>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435</v>
      </c>
      <c r="AH277" s="148">
        <v>0</v>
      </c>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3" x14ac:dyDescent="0.2">
      <c r="A278" s="155"/>
      <c r="B278" s="156"/>
      <c r="C278" s="194" t="s">
        <v>904</v>
      </c>
      <c r="D278" s="185"/>
      <c r="E278" s="186">
        <v>604.99199999999996</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435</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3" x14ac:dyDescent="0.2">
      <c r="A279" s="155"/>
      <c r="B279" s="156"/>
      <c r="C279" s="194" t="s">
        <v>905</v>
      </c>
      <c r="D279" s="185"/>
      <c r="E279" s="186">
        <v>-77.52</v>
      </c>
      <c r="F279" s="159"/>
      <c r="G279" s="159"/>
      <c r="H279" s="159"/>
      <c r="I279" s="159"/>
      <c r="J279" s="159"/>
      <c r="K279" s="159"/>
      <c r="L279" s="159"/>
      <c r="M279" s="159"/>
      <c r="N279" s="158"/>
      <c r="O279" s="158"/>
      <c r="P279" s="158"/>
      <c r="Q279" s="158"/>
      <c r="R279" s="159"/>
      <c r="S279" s="159"/>
      <c r="T279" s="159"/>
      <c r="U279" s="159"/>
      <c r="V279" s="159"/>
      <c r="W279" s="159"/>
      <c r="X279" s="159"/>
      <c r="Y279" s="159"/>
      <c r="Z279" s="148"/>
      <c r="AA279" s="148"/>
      <c r="AB279" s="148"/>
      <c r="AC279" s="148"/>
      <c r="AD279" s="148"/>
      <c r="AE279" s="148"/>
      <c r="AF279" s="148"/>
      <c r="AG279" s="148" t="s">
        <v>435</v>
      </c>
      <c r="AH279" s="148">
        <v>0</v>
      </c>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3" x14ac:dyDescent="0.2">
      <c r="A280" s="155"/>
      <c r="B280" s="156"/>
      <c r="C280" s="194" t="s">
        <v>906</v>
      </c>
      <c r="D280" s="185"/>
      <c r="E280" s="186"/>
      <c r="F280" s="159"/>
      <c r="G280" s="159"/>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435</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
      <c r="A281" s="155"/>
      <c r="B281" s="156"/>
      <c r="C281" s="194" t="s">
        <v>907</v>
      </c>
      <c r="D281" s="185"/>
      <c r="E281" s="186">
        <v>259.61919999999998</v>
      </c>
      <c r="F281" s="159"/>
      <c r="G281" s="159"/>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435</v>
      </c>
      <c r="AH281" s="148">
        <v>0</v>
      </c>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
      <c r="A282" s="155"/>
      <c r="B282" s="156"/>
      <c r="C282" s="194" t="s">
        <v>908</v>
      </c>
      <c r="D282" s="185"/>
      <c r="E282" s="186"/>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435</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
      <c r="A283" s="155"/>
      <c r="B283" s="156"/>
      <c r="C283" s="194" t="s">
        <v>904</v>
      </c>
      <c r="D283" s="185"/>
      <c r="E283" s="186">
        <v>604.99199999999996</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435</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3" x14ac:dyDescent="0.2">
      <c r="A284" s="155"/>
      <c r="B284" s="156"/>
      <c r="C284" s="194" t="s">
        <v>909</v>
      </c>
      <c r="D284" s="185"/>
      <c r="E284" s="186"/>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435</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
      <c r="A285" s="155"/>
      <c r="B285" s="156"/>
      <c r="C285" s="194" t="s">
        <v>907</v>
      </c>
      <c r="D285" s="185"/>
      <c r="E285" s="186">
        <v>259.61919999999998</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435</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3" x14ac:dyDescent="0.2">
      <c r="A286" s="155"/>
      <c r="B286" s="156"/>
      <c r="C286" s="194" t="s">
        <v>910</v>
      </c>
      <c r="D286" s="185"/>
      <c r="E286" s="186"/>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435</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3" x14ac:dyDescent="0.2">
      <c r="A287" s="155"/>
      <c r="B287" s="156"/>
      <c r="C287" s="194" t="s">
        <v>911</v>
      </c>
      <c r="D287" s="185"/>
      <c r="E287" s="186">
        <v>302.49599999999998</v>
      </c>
      <c r="F287" s="159"/>
      <c r="G287" s="159"/>
      <c r="H287" s="159"/>
      <c r="I287" s="159"/>
      <c r="J287" s="159"/>
      <c r="K287" s="159"/>
      <c r="L287" s="159"/>
      <c r="M287" s="159"/>
      <c r="N287" s="158"/>
      <c r="O287" s="158"/>
      <c r="P287" s="158"/>
      <c r="Q287" s="158"/>
      <c r="R287" s="159"/>
      <c r="S287" s="159"/>
      <c r="T287" s="159"/>
      <c r="U287" s="159"/>
      <c r="V287" s="159"/>
      <c r="W287" s="159"/>
      <c r="X287" s="159"/>
      <c r="Y287" s="159"/>
      <c r="Z287" s="148"/>
      <c r="AA287" s="148"/>
      <c r="AB287" s="148"/>
      <c r="AC287" s="148"/>
      <c r="AD287" s="148"/>
      <c r="AE287" s="148"/>
      <c r="AF287" s="148"/>
      <c r="AG287" s="148" t="s">
        <v>435</v>
      </c>
      <c r="AH287" s="148">
        <v>0</v>
      </c>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3" x14ac:dyDescent="0.2">
      <c r="A288" s="155"/>
      <c r="B288" s="156"/>
      <c r="C288" s="194" t="s">
        <v>912</v>
      </c>
      <c r="D288" s="185"/>
      <c r="E288" s="186"/>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435</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3" x14ac:dyDescent="0.2">
      <c r="A289" s="155"/>
      <c r="B289" s="156"/>
      <c r="C289" s="194" t="s">
        <v>913</v>
      </c>
      <c r="D289" s="185"/>
      <c r="E289" s="186">
        <v>129.80959999999999</v>
      </c>
      <c r="F289" s="159"/>
      <c r="G289" s="159"/>
      <c r="H289" s="159"/>
      <c r="I289" s="159"/>
      <c r="J289" s="159"/>
      <c r="K289" s="159"/>
      <c r="L289" s="159"/>
      <c r="M289" s="159"/>
      <c r="N289" s="158"/>
      <c r="O289" s="158"/>
      <c r="P289" s="158"/>
      <c r="Q289" s="158"/>
      <c r="R289" s="159"/>
      <c r="S289" s="159"/>
      <c r="T289" s="159"/>
      <c r="U289" s="159"/>
      <c r="V289" s="159"/>
      <c r="W289" s="159"/>
      <c r="X289" s="159"/>
      <c r="Y289" s="159"/>
      <c r="Z289" s="148"/>
      <c r="AA289" s="148"/>
      <c r="AB289" s="148"/>
      <c r="AC289" s="148"/>
      <c r="AD289" s="148"/>
      <c r="AE289" s="148"/>
      <c r="AF289" s="148"/>
      <c r="AG289" s="148" t="s">
        <v>435</v>
      </c>
      <c r="AH289" s="148">
        <v>0</v>
      </c>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3" x14ac:dyDescent="0.2">
      <c r="A290" s="155"/>
      <c r="B290" s="156"/>
      <c r="C290" s="194" t="s">
        <v>914</v>
      </c>
      <c r="D290" s="185"/>
      <c r="E290" s="186"/>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435</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3" x14ac:dyDescent="0.2">
      <c r="A291" s="155"/>
      <c r="B291" s="156"/>
      <c r="C291" s="194" t="s">
        <v>911</v>
      </c>
      <c r="D291" s="185"/>
      <c r="E291" s="186">
        <v>302.49599999999998</v>
      </c>
      <c r="F291" s="159"/>
      <c r="G291" s="159"/>
      <c r="H291" s="159"/>
      <c r="I291" s="159"/>
      <c r="J291" s="159"/>
      <c r="K291" s="159"/>
      <c r="L291" s="159"/>
      <c r="M291" s="159"/>
      <c r="N291" s="158"/>
      <c r="O291" s="158"/>
      <c r="P291" s="158"/>
      <c r="Q291" s="158"/>
      <c r="R291" s="159"/>
      <c r="S291" s="159"/>
      <c r="T291" s="159"/>
      <c r="U291" s="159"/>
      <c r="V291" s="159"/>
      <c r="W291" s="159"/>
      <c r="X291" s="159"/>
      <c r="Y291" s="159"/>
      <c r="Z291" s="148"/>
      <c r="AA291" s="148"/>
      <c r="AB291" s="148"/>
      <c r="AC291" s="148"/>
      <c r="AD291" s="148"/>
      <c r="AE291" s="148"/>
      <c r="AF291" s="148"/>
      <c r="AG291" s="148" t="s">
        <v>435</v>
      </c>
      <c r="AH291" s="148">
        <v>0</v>
      </c>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3" x14ac:dyDescent="0.2">
      <c r="A292" s="155"/>
      <c r="B292" s="156"/>
      <c r="C292" s="194" t="s">
        <v>915</v>
      </c>
      <c r="D292" s="185"/>
      <c r="E292" s="186"/>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435</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3" x14ac:dyDescent="0.2">
      <c r="A293" s="155"/>
      <c r="B293" s="156"/>
      <c r="C293" s="194" t="s">
        <v>913</v>
      </c>
      <c r="D293" s="185"/>
      <c r="E293" s="186">
        <v>129.80959999999999</v>
      </c>
      <c r="F293" s="159"/>
      <c r="G293" s="159"/>
      <c r="H293" s="159"/>
      <c r="I293" s="159"/>
      <c r="J293" s="159"/>
      <c r="K293" s="159"/>
      <c r="L293" s="159"/>
      <c r="M293" s="159"/>
      <c r="N293" s="158"/>
      <c r="O293" s="158"/>
      <c r="P293" s="158"/>
      <c r="Q293" s="158"/>
      <c r="R293" s="159"/>
      <c r="S293" s="159"/>
      <c r="T293" s="159"/>
      <c r="U293" s="159"/>
      <c r="V293" s="159"/>
      <c r="W293" s="159"/>
      <c r="X293" s="159"/>
      <c r="Y293" s="159"/>
      <c r="Z293" s="148"/>
      <c r="AA293" s="148"/>
      <c r="AB293" s="148"/>
      <c r="AC293" s="148"/>
      <c r="AD293" s="148"/>
      <c r="AE293" s="148"/>
      <c r="AF293" s="148"/>
      <c r="AG293" s="148" t="s">
        <v>435</v>
      </c>
      <c r="AH293" s="148">
        <v>0</v>
      </c>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3" x14ac:dyDescent="0.2">
      <c r="A294" s="155"/>
      <c r="B294" s="156"/>
      <c r="C294" s="194" t="s">
        <v>916</v>
      </c>
      <c r="D294" s="185"/>
      <c r="E294" s="186"/>
      <c r="F294" s="159"/>
      <c r="G294" s="159"/>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435</v>
      </c>
      <c r="AH294" s="148">
        <v>0</v>
      </c>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3" x14ac:dyDescent="0.2">
      <c r="A295" s="155"/>
      <c r="B295" s="156"/>
      <c r="C295" s="194" t="s">
        <v>917</v>
      </c>
      <c r="D295" s="185"/>
      <c r="E295" s="186">
        <v>171.08</v>
      </c>
      <c r="F295" s="159"/>
      <c r="G295" s="159"/>
      <c r="H295" s="159"/>
      <c r="I295" s="159"/>
      <c r="J295" s="159"/>
      <c r="K295" s="159"/>
      <c r="L295" s="159"/>
      <c r="M295" s="159"/>
      <c r="N295" s="158"/>
      <c r="O295" s="158"/>
      <c r="P295" s="158"/>
      <c r="Q295" s="158"/>
      <c r="R295" s="159"/>
      <c r="S295" s="159"/>
      <c r="T295" s="159"/>
      <c r="U295" s="159"/>
      <c r="V295" s="159"/>
      <c r="W295" s="159"/>
      <c r="X295" s="159"/>
      <c r="Y295" s="159"/>
      <c r="Z295" s="148"/>
      <c r="AA295" s="148"/>
      <c r="AB295" s="148"/>
      <c r="AC295" s="148"/>
      <c r="AD295" s="148"/>
      <c r="AE295" s="148"/>
      <c r="AF295" s="148"/>
      <c r="AG295" s="148" t="s">
        <v>435</v>
      </c>
      <c r="AH295" s="148">
        <v>0</v>
      </c>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1" x14ac:dyDescent="0.2">
      <c r="A296" s="172">
        <v>63</v>
      </c>
      <c r="B296" s="173" t="s">
        <v>918</v>
      </c>
      <c r="C296" s="181" t="s">
        <v>919</v>
      </c>
      <c r="D296" s="174" t="s">
        <v>492</v>
      </c>
      <c r="E296" s="175">
        <v>4909.4639999999999</v>
      </c>
      <c r="F296" s="176"/>
      <c r="G296" s="177">
        <f>ROUND(E296*F296,2)</f>
        <v>0</v>
      </c>
      <c r="H296" s="176"/>
      <c r="I296" s="177">
        <f>ROUND(E296*H296,2)</f>
        <v>0</v>
      </c>
      <c r="J296" s="176"/>
      <c r="K296" s="177">
        <f>ROUND(E296*J296,2)</f>
        <v>0</v>
      </c>
      <c r="L296" s="177">
        <v>21</v>
      </c>
      <c r="M296" s="177">
        <f>G296*(1+L296/100)</f>
        <v>0</v>
      </c>
      <c r="N296" s="175">
        <v>0</v>
      </c>
      <c r="O296" s="175">
        <f>ROUND(E296*N296,2)</f>
        <v>0</v>
      </c>
      <c r="P296" s="175">
        <v>0</v>
      </c>
      <c r="Q296" s="175">
        <f>ROUND(E296*P296,2)</f>
        <v>0</v>
      </c>
      <c r="R296" s="177" t="s">
        <v>724</v>
      </c>
      <c r="S296" s="177" t="s">
        <v>378</v>
      </c>
      <c r="T296" s="178" t="s">
        <v>378</v>
      </c>
      <c r="U296" s="159">
        <v>0.35</v>
      </c>
      <c r="V296" s="159">
        <f>ROUND(E296*U296,2)</f>
        <v>1718.31</v>
      </c>
      <c r="W296" s="159"/>
      <c r="X296" s="159" t="s">
        <v>429</v>
      </c>
      <c r="Y296" s="159" t="s">
        <v>430</v>
      </c>
      <c r="Z296" s="214">
        <v>0.32</v>
      </c>
      <c r="AA296" s="215">
        <f t="shared" ref="AA296" si="122">G296*Z296</f>
        <v>0</v>
      </c>
      <c r="AB296" s="215">
        <f t="shared" ref="AB296" si="123">G296-AA296</f>
        <v>0</v>
      </c>
      <c r="AC296" s="148"/>
      <c r="AD296" s="148"/>
      <c r="AE296" s="148"/>
      <c r="AF296" s="148"/>
      <c r="AG296" s="148" t="s">
        <v>431</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ht="22.5" outlineLevel="2" x14ac:dyDescent="0.2">
      <c r="A297" s="155"/>
      <c r="B297" s="156"/>
      <c r="C297" s="306" t="s">
        <v>888</v>
      </c>
      <c r="D297" s="307"/>
      <c r="E297" s="307"/>
      <c r="F297" s="307"/>
      <c r="G297" s="307"/>
      <c r="H297" s="159"/>
      <c r="I297" s="159"/>
      <c r="J297" s="159"/>
      <c r="K297" s="159"/>
      <c r="L297" s="159"/>
      <c r="M297" s="159"/>
      <c r="N297" s="158"/>
      <c r="O297" s="158"/>
      <c r="P297" s="158"/>
      <c r="Q297" s="158"/>
      <c r="R297" s="159"/>
      <c r="S297" s="159"/>
      <c r="T297" s="159"/>
      <c r="U297" s="159"/>
      <c r="V297" s="159"/>
      <c r="W297" s="159"/>
      <c r="X297" s="159"/>
      <c r="Y297" s="159"/>
      <c r="Z297" s="148"/>
      <c r="AA297" s="148"/>
      <c r="AB297" s="148"/>
      <c r="AC297" s="148"/>
      <c r="AD297" s="148"/>
      <c r="AE297" s="148"/>
      <c r="AF297" s="148"/>
      <c r="AG297" s="148" t="s">
        <v>433</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79" t="str">
        <f>C297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97" s="148"/>
      <c r="BC297" s="148"/>
      <c r="BD297" s="148"/>
      <c r="BE297" s="148"/>
      <c r="BF297" s="148"/>
      <c r="BG297" s="148"/>
      <c r="BH297" s="148"/>
    </row>
    <row r="298" spans="1:60" outlineLevel="2" x14ac:dyDescent="0.2">
      <c r="A298" s="155"/>
      <c r="B298" s="156"/>
      <c r="C298" s="194" t="s">
        <v>920</v>
      </c>
      <c r="D298" s="185"/>
      <c r="E298" s="186">
        <v>4909.4639999999999</v>
      </c>
      <c r="F298" s="159"/>
      <c r="G298" s="159"/>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435</v>
      </c>
      <c r="AH298" s="148">
        <v>5</v>
      </c>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ht="22.5" outlineLevel="1" x14ac:dyDescent="0.2">
      <c r="A299" s="172">
        <v>64</v>
      </c>
      <c r="B299" s="173" t="s">
        <v>921</v>
      </c>
      <c r="C299" s="181" t="s">
        <v>922</v>
      </c>
      <c r="D299" s="174" t="s">
        <v>442</v>
      </c>
      <c r="E299" s="175">
        <v>35.616</v>
      </c>
      <c r="F299" s="176"/>
      <c r="G299" s="177">
        <f>ROUND(E299*F299,2)</f>
        <v>0</v>
      </c>
      <c r="H299" s="176"/>
      <c r="I299" s="177">
        <f>ROUND(E299*H299,2)</f>
        <v>0</v>
      </c>
      <c r="J299" s="176"/>
      <c r="K299" s="177">
        <f>ROUND(E299*J299,2)</f>
        <v>0</v>
      </c>
      <c r="L299" s="177">
        <v>21</v>
      </c>
      <c r="M299" s="177">
        <f>G299*(1+L299/100)</f>
        <v>0</v>
      </c>
      <c r="N299" s="175">
        <v>2.5301300000000002</v>
      </c>
      <c r="O299" s="175">
        <f>ROUND(E299*N299,2)</f>
        <v>90.11</v>
      </c>
      <c r="P299" s="175">
        <v>0</v>
      </c>
      <c r="Q299" s="175">
        <f>ROUND(E299*P299,2)</f>
        <v>0</v>
      </c>
      <c r="R299" s="177" t="s">
        <v>724</v>
      </c>
      <c r="S299" s="177" t="s">
        <v>378</v>
      </c>
      <c r="T299" s="178" t="s">
        <v>379</v>
      </c>
      <c r="U299" s="159">
        <v>1.212</v>
      </c>
      <c r="V299" s="159">
        <f>ROUND(E299*U299,2)</f>
        <v>43.17</v>
      </c>
      <c r="W299" s="159"/>
      <c r="X299" s="159" t="s">
        <v>429</v>
      </c>
      <c r="Y299" s="159" t="s">
        <v>453</v>
      </c>
      <c r="Z299" s="214">
        <v>0.32</v>
      </c>
      <c r="AA299" s="215">
        <f t="shared" ref="AA299" si="124">G299*Z299</f>
        <v>0</v>
      </c>
      <c r="AB299" s="215">
        <f t="shared" ref="AB299" si="125">G299-AA299</f>
        <v>0</v>
      </c>
      <c r="AC299" s="148"/>
      <c r="AD299" s="148"/>
      <c r="AE299" s="148"/>
      <c r="AF299" s="148"/>
      <c r="AG299" s="148" t="s">
        <v>431</v>
      </c>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ht="22.5" outlineLevel="2" x14ac:dyDescent="0.2">
      <c r="A300" s="155"/>
      <c r="B300" s="156"/>
      <c r="C300" s="306" t="s">
        <v>868</v>
      </c>
      <c r="D300" s="307"/>
      <c r="E300" s="307"/>
      <c r="F300" s="307"/>
      <c r="G300" s="307"/>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433</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79" t="str">
        <f>C300</f>
        <v>nosných, výplňových, obkladových, půdních, štítových, poprsních apod. (bez výztuže), s pomocným lešením o výšce podlahy do 1900 mm a pro zatížení 1,5 kPa,</v>
      </c>
      <c r="BB300" s="148"/>
      <c r="BC300" s="148"/>
      <c r="BD300" s="148"/>
      <c r="BE300" s="148"/>
      <c r="BF300" s="148"/>
      <c r="BG300" s="148"/>
      <c r="BH300" s="148"/>
    </row>
    <row r="301" spans="1:60" outlineLevel="2" x14ac:dyDescent="0.2">
      <c r="A301" s="155"/>
      <c r="B301" s="156"/>
      <c r="C301" s="304" t="s">
        <v>869</v>
      </c>
      <c r="D301" s="305"/>
      <c r="E301" s="305"/>
      <c r="F301" s="305"/>
      <c r="G301" s="305"/>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383</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3" x14ac:dyDescent="0.2">
      <c r="A302" s="155"/>
      <c r="B302" s="156"/>
      <c r="C302" s="304" t="s">
        <v>923</v>
      </c>
      <c r="D302" s="305"/>
      <c r="E302" s="305"/>
      <c r="F302" s="305"/>
      <c r="G302" s="305"/>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383</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
      <c r="A303" s="155"/>
      <c r="B303" s="156"/>
      <c r="C303" s="194" t="s">
        <v>924</v>
      </c>
      <c r="D303" s="185"/>
      <c r="E303" s="186"/>
      <c r="F303" s="159"/>
      <c r="G303" s="159"/>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435</v>
      </c>
      <c r="AH303" s="148">
        <v>0</v>
      </c>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3" x14ac:dyDescent="0.2">
      <c r="A304" s="155"/>
      <c r="B304" s="156"/>
      <c r="C304" s="194" t="s">
        <v>925</v>
      </c>
      <c r="D304" s="185"/>
      <c r="E304" s="186">
        <v>50.4</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435</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3" x14ac:dyDescent="0.2">
      <c r="A305" s="155"/>
      <c r="B305" s="156"/>
      <c r="C305" s="194" t="s">
        <v>926</v>
      </c>
      <c r="D305" s="185"/>
      <c r="E305" s="186">
        <v>-14.784000000000001</v>
      </c>
      <c r="F305" s="159"/>
      <c r="G305" s="159"/>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435</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ht="22.5" outlineLevel="1" x14ac:dyDescent="0.2">
      <c r="A306" s="172">
        <v>65</v>
      </c>
      <c r="B306" s="173" t="s">
        <v>927</v>
      </c>
      <c r="C306" s="181" t="s">
        <v>928</v>
      </c>
      <c r="D306" s="174" t="s">
        <v>492</v>
      </c>
      <c r="E306" s="175">
        <v>365.28</v>
      </c>
      <c r="F306" s="176"/>
      <c r="G306" s="177">
        <f>ROUND(E306*F306,2)</f>
        <v>0</v>
      </c>
      <c r="H306" s="176"/>
      <c r="I306" s="177">
        <f>ROUND(E306*H306,2)</f>
        <v>0</v>
      </c>
      <c r="J306" s="176"/>
      <c r="K306" s="177">
        <f>ROUND(E306*J306,2)</f>
        <v>0</v>
      </c>
      <c r="L306" s="177">
        <v>21</v>
      </c>
      <c r="M306" s="177">
        <f>G306*(1+L306/100)</f>
        <v>0</v>
      </c>
      <c r="N306" s="175">
        <v>6.0310000000000002E-2</v>
      </c>
      <c r="O306" s="175">
        <f>ROUND(E306*N306,2)</f>
        <v>22.03</v>
      </c>
      <c r="P306" s="175">
        <v>0</v>
      </c>
      <c r="Q306" s="175">
        <f>ROUND(E306*P306,2)</f>
        <v>0</v>
      </c>
      <c r="R306" s="177" t="s">
        <v>724</v>
      </c>
      <c r="S306" s="177" t="s">
        <v>378</v>
      </c>
      <c r="T306" s="178" t="s">
        <v>378</v>
      </c>
      <c r="U306" s="159">
        <v>0.85</v>
      </c>
      <c r="V306" s="159">
        <f>ROUND(E306*U306,2)</f>
        <v>310.49</v>
      </c>
      <c r="W306" s="159"/>
      <c r="X306" s="159" t="s">
        <v>429</v>
      </c>
      <c r="Y306" s="159" t="s">
        <v>453</v>
      </c>
      <c r="Z306" s="214">
        <v>0.32</v>
      </c>
      <c r="AA306" s="215">
        <f t="shared" ref="AA306" si="126">G306*Z306</f>
        <v>0</v>
      </c>
      <c r="AB306" s="215">
        <f t="shared" ref="AB306" si="127">G306-AA306</f>
        <v>0</v>
      </c>
      <c r="AC306" s="148"/>
      <c r="AD306" s="148"/>
      <c r="AE306" s="148"/>
      <c r="AF306" s="148"/>
      <c r="AG306" s="148" t="s">
        <v>431</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ht="22.5" outlineLevel="2" x14ac:dyDescent="0.2">
      <c r="A307" s="155"/>
      <c r="B307" s="156"/>
      <c r="C307" s="306" t="s">
        <v>888</v>
      </c>
      <c r="D307" s="307"/>
      <c r="E307" s="307"/>
      <c r="F307" s="307"/>
      <c r="G307" s="307"/>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433</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79" t="str">
        <f>C307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07" s="148"/>
      <c r="BC307" s="148"/>
      <c r="BD307" s="148"/>
      <c r="BE307" s="148"/>
      <c r="BF307" s="148"/>
      <c r="BG307" s="148"/>
      <c r="BH307" s="148"/>
    </row>
    <row r="308" spans="1:60" outlineLevel="2" x14ac:dyDescent="0.2">
      <c r="A308" s="155"/>
      <c r="B308" s="156"/>
      <c r="C308" s="194" t="s">
        <v>924</v>
      </c>
      <c r="D308" s="185"/>
      <c r="E308" s="186"/>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435</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3" x14ac:dyDescent="0.2">
      <c r="A309" s="155"/>
      <c r="B309" s="156"/>
      <c r="C309" s="194" t="s">
        <v>929</v>
      </c>
      <c r="D309" s="185"/>
      <c r="E309" s="186">
        <v>504</v>
      </c>
      <c r="F309" s="159"/>
      <c r="G309" s="159"/>
      <c r="H309" s="159"/>
      <c r="I309" s="159"/>
      <c r="J309" s="159"/>
      <c r="K309" s="159"/>
      <c r="L309" s="159"/>
      <c r="M309" s="159"/>
      <c r="N309" s="158"/>
      <c r="O309" s="158"/>
      <c r="P309" s="158"/>
      <c r="Q309" s="158"/>
      <c r="R309" s="159"/>
      <c r="S309" s="159"/>
      <c r="T309" s="159"/>
      <c r="U309" s="159"/>
      <c r="V309" s="159"/>
      <c r="W309" s="159"/>
      <c r="X309" s="159"/>
      <c r="Y309" s="159"/>
      <c r="Z309" s="148"/>
      <c r="AA309" s="148"/>
      <c r="AB309" s="148"/>
      <c r="AC309" s="148"/>
      <c r="AD309" s="148"/>
      <c r="AE309" s="148"/>
      <c r="AF309" s="148"/>
      <c r="AG309" s="148" t="s">
        <v>435</v>
      </c>
      <c r="AH309" s="148">
        <v>0</v>
      </c>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3" x14ac:dyDescent="0.2">
      <c r="A310" s="155"/>
      <c r="B310" s="156"/>
      <c r="C310" s="194" t="s">
        <v>930</v>
      </c>
      <c r="D310" s="185"/>
      <c r="E310" s="186">
        <v>-147.84</v>
      </c>
      <c r="F310" s="159"/>
      <c r="G310" s="159"/>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435</v>
      </c>
      <c r="AH310" s="148">
        <v>0</v>
      </c>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3" x14ac:dyDescent="0.2">
      <c r="A311" s="155"/>
      <c r="B311" s="156"/>
      <c r="C311" s="194" t="s">
        <v>931</v>
      </c>
      <c r="D311" s="185"/>
      <c r="E311" s="186">
        <v>9.1199999999999992</v>
      </c>
      <c r="F311" s="159"/>
      <c r="G311" s="159"/>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435</v>
      </c>
      <c r="AH311" s="148">
        <v>0</v>
      </c>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ht="22.5" outlineLevel="1" x14ac:dyDescent="0.2">
      <c r="A312" s="172">
        <v>66</v>
      </c>
      <c r="B312" s="173" t="s">
        <v>932</v>
      </c>
      <c r="C312" s="181" t="s">
        <v>933</v>
      </c>
      <c r="D312" s="174" t="s">
        <v>492</v>
      </c>
      <c r="E312" s="175">
        <v>365.28</v>
      </c>
      <c r="F312" s="176"/>
      <c r="G312" s="177">
        <f>ROUND(E312*F312,2)</f>
        <v>0</v>
      </c>
      <c r="H312" s="176"/>
      <c r="I312" s="177">
        <f>ROUND(E312*H312,2)</f>
        <v>0</v>
      </c>
      <c r="J312" s="176"/>
      <c r="K312" s="177">
        <f>ROUND(E312*J312,2)</f>
        <v>0</v>
      </c>
      <c r="L312" s="177">
        <v>21</v>
      </c>
      <c r="M312" s="177">
        <f>G312*(1+L312/100)</f>
        <v>0</v>
      </c>
      <c r="N312" s="175">
        <v>0</v>
      </c>
      <c r="O312" s="175">
        <f>ROUND(E312*N312,2)</f>
        <v>0</v>
      </c>
      <c r="P312" s="175">
        <v>0</v>
      </c>
      <c r="Q312" s="175">
        <f>ROUND(E312*P312,2)</f>
        <v>0</v>
      </c>
      <c r="R312" s="177" t="s">
        <v>724</v>
      </c>
      <c r="S312" s="177" t="s">
        <v>378</v>
      </c>
      <c r="T312" s="178" t="s">
        <v>378</v>
      </c>
      <c r="U312" s="159">
        <v>0.35</v>
      </c>
      <c r="V312" s="159">
        <f>ROUND(E312*U312,2)</f>
        <v>127.85</v>
      </c>
      <c r="W312" s="159"/>
      <c r="X312" s="159" t="s">
        <v>429</v>
      </c>
      <c r="Y312" s="159" t="s">
        <v>453</v>
      </c>
      <c r="Z312" s="214">
        <v>0.32</v>
      </c>
      <c r="AA312" s="215">
        <f t="shared" ref="AA312" si="128">G312*Z312</f>
        <v>0</v>
      </c>
      <c r="AB312" s="215">
        <f t="shared" ref="AB312" si="129">G312-AA312</f>
        <v>0</v>
      </c>
      <c r="AC312" s="148"/>
      <c r="AD312" s="148"/>
      <c r="AE312" s="148"/>
      <c r="AF312" s="148"/>
      <c r="AG312" s="148" t="s">
        <v>431</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ht="22.5" outlineLevel="2" x14ac:dyDescent="0.2">
      <c r="A313" s="155"/>
      <c r="B313" s="156"/>
      <c r="C313" s="306" t="s">
        <v>888</v>
      </c>
      <c r="D313" s="307"/>
      <c r="E313" s="307"/>
      <c r="F313" s="307"/>
      <c r="G313" s="307"/>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433</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79" t="str">
        <f>C313</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3" s="148"/>
      <c r="BC313" s="148"/>
      <c r="BD313" s="148"/>
      <c r="BE313" s="148"/>
      <c r="BF313" s="148"/>
      <c r="BG313" s="148"/>
      <c r="BH313" s="148"/>
    </row>
    <row r="314" spans="1:60" outlineLevel="2" x14ac:dyDescent="0.2">
      <c r="A314" s="155"/>
      <c r="B314" s="156"/>
      <c r="C314" s="194" t="s">
        <v>934</v>
      </c>
      <c r="D314" s="185"/>
      <c r="E314" s="186">
        <v>365.28</v>
      </c>
      <c r="F314" s="159"/>
      <c r="G314" s="159"/>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435</v>
      </c>
      <c r="AH314" s="148">
        <v>5</v>
      </c>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
      <c r="A315" s="172">
        <v>67</v>
      </c>
      <c r="B315" s="173" t="s">
        <v>935</v>
      </c>
      <c r="C315" s="181" t="s">
        <v>936</v>
      </c>
      <c r="D315" s="174" t="s">
        <v>515</v>
      </c>
      <c r="E315" s="175">
        <v>2</v>
      </c>
      <c r="F315" s="176"/>
      <c r="G315" s="177">
        <f>ROUND(E315*F315,2)</f>
        <v>0</v>
      </c>
      <c r="H315" s="176"/>
      <c r="I315" s="177">
        <f>ROUND(E315*H315,2)</f>
        <v>0</v>
      </c>
      <c r="J315" s="176"/>
      <c r="K315" s="177">
        <f>ROUND(E315*J315,2)</f>
        <v>0</v>
      </c>
      <c r="L315" s="177">
        <v>21</v>
      </c>
      <c r="M315" s="177">
        <f>G315*(1+L315/100)</f>
        <v>0</v>
      </c>
      <c r="N315" s="175">
        <v>2.3380000000000001E-2</v>
      </c>
      <c r="O315" s="175">
        <f>ROUND(E315*N315,2)</f>
        <v>0.05</v>
      </c>
      <c r="P315" s="175">
        <v>0</v>
      </c>
      <c r="Q315" s="175">
        <f>ROUND(E315*P315,2)</f>
        <v>0</v>
      </c>
      <c r="R315" s="177" t="s">
        <v>724</v>
      </c>
      <c r="S315" s="177" t="s">
        <v>378</v>
      </c>
      <c r="T315" s="178" t="s">
        <v>378</v>
      </c>
      <c r="U315" s="159">
        <v>1.82</v>
      </c>
      <c r="V315" s="159">
        <f>ROUND(E315*U315,2)</f>
        <v>3.64</v>
      </c>
      <c r="W315" s="159"/>
      <c r="X315" s="159" t="s">
        <v>429</v>
      </c>
      <c r="Y315" s="159" t="s">
        <v>475</v>
      </c>
      <c r="Z315" s="214">
        <v>0.32</v>
      </c>
      <c r="AA315" s="215">
        <f t="shared" ref="AA315" si="130">G315*Z315</f>
        <v>0</v>
      </c>
      <c r="AB315" s="215">
        <f t="shared" ref="AB315" si="131">G315-AA315</f>
        <v>0</v>
      </c>
      <c r="AC315" s="148"/>
      <c r="AD315" s="148"/>
      <c r="AE315" s="148"/>
      <c r="AF315" s="148"/>
      <c r="AG315" s="148" t="s">
        <v>431</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ht="22.5" outlineLevel="2" x14ac:dyDescent="0.2">
      <c r="A316" s="155"/>
      <c r="B316" s="156"/>
      <c r="C316" s="306" t="s">
        <v>888</v>
      </c>
      <c r="D316" s="307"/>
      <c r="E316" s="307"/>
      <c r="F316" s="307"/>
      <c r="G316" s="307"/>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433</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79" t="str">
        <f>C316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6" s="148"/>
      <c r="BC316" s="148"/>
      <c r="BD316" s="148"/>
      <c r="BE316" s="148"/>
      <c r="BF316" s="148"/>
      <c r="BG316" s="148"/>
      <c r="BH316" s="148"/>
    </row>
    <row r="317" spans="1:60" outlineLevel="2" x14ac:dyDescent="0.2">
      <c r="A317" s="155"/>
      <c r="B317" s="156"/>
      <c r="C317" s="194" t="s">
        <v>937</v>
      </c>
      <c r="D317" s="185"/>
      <c r="E317" s="186">
        <v>2</v>
      </c>
      <c r="F317" s="159"/>
      <c r="G317" s="159"/>
      <c r="H317" s="159"/>
      <c r="I317" s="159"/>
      <c r="J317" s="159"/>
      <c r="K317" s="159"/>
      <c r="L317" s="159"/>
      <c r="M317" s="159"/>
      <c r="N317" s="158"/>
      <c r="O317" s="158"/>
      <c r="P317" s="158"/>
      <c r="Q317" s="158"/>
      <c r="R317" s="159"/>
      <c r="S317" s="159"/>
      <c r="T317" s="159"/>
      <c r="U317" s="159"/>
      <c r="V317" s="159"/>
      <c r="W317" s="159"/>
      <c r="X317" s="159"/>
      <c r="Y317" s="159"/>
      <c r="Z317" s="148"/>
      <c r="AA317" s="148"/>
      <c r="AB317" s="148"/>
      <c r="AC317" s="148"/>
      <c r="AD317" s="148"/>
      <c r="AE317" s="148"/>
      <c r="AF317" s="148"/>
      <c r="AG317" s="148" t="s">
        <v>435</v>
      </c>
      <c r="AH317" s="148">
        <v>0</v>
      </c>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1" x14ac:dyDescent="0.2">
      <c r="A318" s="172">
        <v>68</v>
      </c>
      <c r="B318" s="173" t="s">
        <v>938</v>
      </c>
      <c r="C318" s="181" t="s">
        <v>939</v>
      </c>
      <c r="D318" s="174" t="s">
        <v>515</v>
      </c>
      <c r="E318" s="175">
        <v>20</v>
      </c>
      <c r="F318" s="176"/>
      <c r="G318" s="177">
        <f>ROUND(E318*F318,2)</f>
        <v>0</v>
      </c>
      <c r="H318" s="176"/>
      <c r="I318" s="177">
        <f>ROUND(E318*H318,2)</f>
        <v>0</v>
      </c>
      <c r="J318" s="176"/>
      <c r="K318" s="177">
        <f>ROUND(E318*J318,2)</f>
        <v>0</v>
      </c>
      <c r="L318" s="177">
        <v>21</v>
      </c>
      <c r="M318" s="177">
        <f>G318*(1+L318/100)</f>
        <v>0</v>
      </c>
      <c r="N318" s="175">
        <v>5.8029999999999998E-2</v>
      </c>
      <c r="O318" s="175">
        <f>ROUND(E318*N318,2)</f>
        <v>1.1599999999999999</v>
      </c>
      <c r="P318" s="175">
        <v>0</v>
      </c>
      <c r="Q318" s="175">
        <f>ROUND(E318*P318,2)</f>
        <v>0</v>
      </c>
      <c r="R318" s="177" t="s">
        <v>724</v>
      </c>
      <c r="S318" s="177" t="s">
        <v>378</v>
      </c>
      <c r="T318" s="178" t="s">
        <v>378</v>
      </c>
      <c r="U318" s="159">
        <v>3.9</v>
      </c>
      <c r="V318" s="159">
        <f>ROUND(E318*U318,2)</f>
        <v>78</v>
      </c>
      <c r="W318" s="159"/>
      <c r="X318" s="159" t="s">
        <v>429</v>
      </c>
      <c r="Y318" s="159" t="s">
        <v>475</v>
      </c>
      <c r="Z318" s="214">
        <v>0.32</v>
      </c>
      <c r="AA318" s="215">
        <f t="shared" ref="AA318" si="132">G318*Z318</f>
        <v>0</v>
      </c>
      <c r="AB318" s="215">
        <f t="shared" ref="AB318" si="133">G318-AA318</f>
        <v>0</v>
      </c>
      <c r="AC318" s="148"/>
      <c r="AD318" s="148"/>
      <c r="AE318" s="148"/>
      <c r="AF318" s="148"/>
      <c r="AG318" s="148" t="s">
        <v>431</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ht="22.5" outlineLevel="2" x14ac:dyDescent="0.2">
      <c r="A319" s="155"/>
      <c r="B319" s="156"/>
      <c r="C319" s="306" t="s">
        <v>888</v>
      </c>
      <c r="D319" s="307"/>
      <c r="E319" s="307"/>
      <c r="F319" s="307"/>
      <c r="G319" s="307"/>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433</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79" t="str">
        <f>C319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9" s="148"/>
      <c r="BC319" s="148"/>
      <c r="BD319" s="148"/>
      <c r="BE319" s="148"/>
      <c r="BF319" s="148"/>
      <c r="BG319" s="148"/>
      <c r="BH319" s="148"/>
    </row>
    <row r="320" spans="1:60" outlineLevel="2" x14ac:dyDescent="0.2">
      <c r="A320" s="155"/>
      <c r="B320" s="156"/>
      <c r="C320" s="194" t="s">
        <v>940</v>
      </c>
      <c r="D320" s="185"/>
      <c r="E320" s="186">
        <v>4</v>
      </c>
      <c r="F320" s="159"/>
      <c r="G320" s="159"/>
      <c r="H320" s="159"/>
      <c r="I320" s="159"/>
      <c r="J320" s="159"/>
      <c r="K320" s="159"/>
      <c r="L320" s="159"/>
      <c r="M320" s="159"/>
      <c r="N320" s="158"/>
      <c r="O320" s="158"/>
      <c r="P320" s="158"/>
      <c r="Q320" s="158"/>
      <c r="R320" s="159"/>
      <c r="S320" s="159"/>
      <c r="T320" s="159"/>
      <c r="U320" s="159"/>
      <c r="V320" s="159"/>
      <c r="W320" s="159"/>
      <c r="X320" s="159"/>
      <c r="Y320" s="159"/>
      <c r="Z320" s="148"/>
      <c r="AA320" s="148"/>
      <c r="AB320" s="148"/>
      <c r="AC320" s="148"/>
      <c r="AD320" s="148"/>
      <c r="AE320" s="148"/>
      <c r="AF320" s="148"/>
      <c r="AG320" s="148" t="s">
        <v>435</v>
      </c>
      <c r="AH320" s="148">
        <v>0</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3" x14ac:dyDescent="0.2">
      <c r="A321" s="155"/>
      <c r="B321" s="156"/>
      <c r="C321" s="194" t="s">
        <v>941</v>
      </c>
      <c r="D321" s="185"/>
      <c r="E321" s="186">
        <v>4</v>
      </c>
      <c r="F321" s="159"/>
      <c r="G321" s="159"/>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435</v>
      </c>
      <c r="AH321" s="148">
        <v>0</v>
      </c>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3" x14ac:dyDescent="0.2">
      <c r="A322" s="155"/>
      <c r="B322" s="156"/>
      <c r="C322" s="194" t="s">
        <v>942</v>
      </c>
      <c r="D322" s="185"/>
      <c r="E322" s="186">
        <v>4</v>
      </c>
      <c r="F322" s="159"/>
      <c r="G322" s="159"/>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435</v>
      </c>
      <c r="AH322" s="148">
        <v>0</v>
      </c>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
      <c r="A323" s="155"/>
      <c r="B323" s="156"/>
      <c r="C323" s="194" t="s">
        <v>943</v>
      </c>
      <c r="D323" s="185"/>
      <c r="E323" s="186">
        <v>4</v>
      </c>
      <c r="F323" s="159"/>
      <c r="G323" s="159"/>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435</v>
      </c>
      <c r="AH323" s="148">
        <v>0</v>
      </c>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3" x14ac:dyDescent="0.2">
      <c r="A324" s="155"/>
      <c r="B324" s="156"/>
      <c r="C324" s="194" t="s">
        <v>944</v>
      </c>
      <c r="D324" s="185"/>
      <c r="E324" s="186">
        <v>2</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435</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3" x14ac:dyDescent="0.2">
      <c r="A325" s="155"/>
      <c r="B325" s="156"/>
      <c r="C325" s="194" t="s">
        <v>945</v>
      </c>
      <c r="D325" s="185"/>
      <c r="E325" s="186">
        <v>2</v>
      </c>
      <c r="F325" s="159"/>
      <c r="G325" s="159"/>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435</v>
      </c>
      <c r="AH325" s="148">
        <v>0</v>
      </c>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1" x14ac:dyDescent="0.2">
      <c r="A326" s="172">
        <v>69</v>
      </c>
      <c r="B326" s="173" t="s">
        <v>946</v>
      </c>
      <c r="C326" s="181" t="s">
        <v>947</v>
      </c>
      <c r="D326" s="174" t="s">
        <v>515</v>
      </c>
      <c r="E326" s="175">
        <v>60</v>
      </c>
      <c r="F326" s="176"/>
      <c r="G326" s="177">
        <f>ROUND(E326*F326,2)</f>
        <v>0</v>
      </c>
      <c r="H326" s="176"/>
      <c r="I326" s="177">
        <f>ROUND(E326*H326,2)</f>
        <v>0</v>
      </c>
      <c r="J326" s="176"/>
      <c r="K326" s="177">
        <f>ROUND(E326*J326,2)</f>
        <v>0</v>
      </c>
      <c r="L326" s="177">
        <v>21</v>
      </c>
      <c r="M326" s="177">
        <f>G326*(1+L326/100)</f>
        <v>0</v>
      </c>
      <c r="N326" s="175">
        <v>0.11382</v>
      </c>
      <c r="O326" s="175">
        <f>ROUND(E326*N326,2)</f>
        <v>6.83</v>
      </c>
      <c r="P326" s="175">
        <v>0</v>
      </c>
      <c r="Q326" s="175">
        <f>ROUND(E326*P326,2)</f>
        <v>0</v>
      </c>
      <c r="R326" s="177" t="s">
        <v>724</v>
      </c>
      <c r="S326" s="177" t="s">
        <v>378</v>
      </c>
      <c r="T326" s="178" t="s">
        <v>378</v>
      </c>
      <c r="U326" s="159">
        <v>4.6555999999999997</v>
      </c>
      <c r="V326" s="159">
        <f>ROUND(E326*U326,2)</f>
        <v>279.33999999999997</v>
      </c>
      <c r="W326" s="159"/>
      <c r="X326" s="159" t="s">
        <v>429</v>
      </c>
      <c r="Y326" s="159" t="s">
        <v>475</v>
      </c>
      <c r="Z326" s="214">
        <v>0.32</v>
      </c>
      <c r="AA326" s="215">
        <f t="shared" ref="AA326" si="134">G326*Z326</f>
        <v>0</v>
      </c>
      <c r="AB326" s="215">
        <f t="shared" ref="AB326" si="135">G326-AA326</f>
        <v>0</v>
      </c>
      <c r="AC326" s="148"/>
      <c r="AD326" s="148"/>
      <c r="AE326" s="148"/>
      <c r="AF326" s="148"/>
      <c r="AG326" s="148" t="s">
        <v>431</v>
      </c>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22.5" outlineLevel="2" x14ac:dyDescent="0.2">
      <c r="A327" s="155"/>
      <c r="B327" s="156"/>
      <c r="C327" s="306" t="s">
        <v>888</v>
      </c>
      <c r="D327" s="307"/>
      <c r="E327" s="307"/>
      <c r="F327" s="307"/>
      <c r="G327" s="307"/>
      <c r="H327" s="159"/>
      <c r="I327" s="159"/>
      <c r="J327" s="159"/>
      <c r="K327" s="159"/>
      <c r="L327" s="159"/>
      <c r="M327" s="159"/>
      <c r="N327" s="158"/>
      <c r="O327" s="158"/>
      <c r="P327" s="158"/>
      <c r="Q327" s="158"/>
      <c r="R327" s="159"/>
      <c r="S327" s="159"/>
      <c r="T327" s="159"/>
      <c r="U327" s="159"/>
      <c r="V327" s="159"/>
      <c r="W327" s="159"/>
      <c r="X327" s="159"/>
      <c r="Y327" s="159"/>
      <c r="Z327" s="148"/>
      <c r="AA327" s="148"/>
      <c r="AB327" s="148"/>
      <c r="AC327" s="148"/>
      <c r="AD327" s="148"/>
      <c r="AE327" s="148"/>
      <c r="AF327" s="148"/>
      <c r="AG327" s="148" t="s">
        <v>433</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79" t="str">
        <f>C327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27" s="148"/>
      <c r="BC327" s="148"/>
      <c r="BD327" s="148"/>
      <c r="BE327" s="148"/>
      <c r="BF327" s="148"/>
      <c r="BG327" s="148"/>
      <c r="BH327" s="148"/>
    </row>
    <row r="328" spans="1:60" outlineLevel="2" x14ac:dyDescent="0.2">
      <c r="A328" s="155"/>
      <c r="B328" s="156"/>
      <c r="C328" s="194" t="s">
        <v>948</v>
      </c>
      <c r="D328" s="185"/>
      <c r="E328" s="186">
        <v>4</v>
      </c>
      <c r="F328" s="159"/>
      <c r="G328" s="159"/>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435</v>
      </c>
      <c r="AH328" s="148">
        <v>0</v>
      </c>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3" x14ac:dyDescent="0.2">
      <c r="A329" s="155"/>
      <c r="B329" s="156"/>
      <c r="C329" s="194" t="s">
        <v>949</v>
      </c>
      <c r="D329" s="185"/>
      <c r="E329" s="186">
        <v>4</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435</v>
      </c>
      <c r="AH329" s="148">
        <v>0</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outlineLevel="3" x14ac:dyDescent="0.2">
      <c r="A330" s="155"/>
      <c r="B330" s="156"/>
      <c r="C330" s="194" t="s">
        <v>950</v>
      </c>
      <c r="D330" s="185"/>
      <c r="E330" s="186">
        <v>4</v>
      </c>
      <c r="F330" s="159"/>
      <c r="G330" s="159"/>
      <c r="H330" s="159"/>
      <c r="I330" s="159"/>
      <c r="J330" s="159"/>
      <c r="K330" s="159"/>
      <c r="L330" s="159"/>
      <c r="M330" s="159"/>
      <c r="N330" s="158"/>
      <c r="O330" s="158"/>
      <c r="P330" s="158"/>
      <c r="Q330" s="158"/>
      <c r="R330" s="159"/>
      <c r="S330" s="159"/>
      <c r="T330" s="159"/>
      <c r="U330" s="159"/>
      <c r="V330" s="159"/>
      <c r="W330" s="159"/>
      <c r="X330" s="159"/>
      <c r="Y330" s="159"/>
      <c r="Z330" s="148"/>
      <c r="AA330" s="148"/>
      <c r="AB330" s="148"/>
      <c r="AC330" s="148"/>
      <c r="AD330" s="148"/>
      <c r="AE330" s="148"/>
      <c r="AF330" s="148"/>
      <c r="AG330" s="148" t="s">
        <v>435</v>
      </c>
      <c r="AH330" s="148">
        <v>0</v>
      </c>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3" x14ac:dyDescent="0.2">
      <c r="A331" s="155"/>
      <c r="B331" s="156"/>
      <c r="C331" s="194" t="s">
        <v>951</v>
      </c>
      <c r="D331" s="185"/>
      <c r="E331" s="186">
        <v>16</v>
      </c>
      <c r="F331" s="159"/>
      <c r="G331" s="159"/>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435</v>
      </c>
      <c r="AH331" s="148">
        <v>0</v>
      </c>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3" x14ac:dyDescent="0.2">
      <c r="A332" s="155"/>
      <c r="B332" s="156"/>
      <c r="C332" s="194" t="s">
        <v>952</v>
      </c>
      <c r="D332" s="185"/>
      <c r="E332" s="186">
        <v>16</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435</v>
      </c>
      <c r="AH332" s="148">
        <v>0</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3" x14ac:dyDescent="0.2">
      <c r="A333" s="155"/>
      <c r="B333" s="156"/>
      <c r="C333" s="194" t="s">
        <v>953</v>
      </c>
      <c r="D333" s="185"/>
      <c r="E333" s="186">
        <v>8</v>
      </c>
      <c r="F333" s="159"/>
      <c r="G333" s="159"/>
      <c r="H333" s="159"/>
      <c r="I333" s="159"/>
      <c r="J333" s="159"/>
      <c r="K333" s="159"/>
      <c r="L333" s="159"/>
      <c r="M333" s="159"/>
      <c r="N333" s="158"/>
      <c r="O333" s="158"/>
      <c r="P333" s="158"/>
      <c r="Q333" s="158"/>
      <c r="R333" s="159"/>
      <c r="S333" s="159"/>
      <c r="T333" s="159"/>
      <c r="U333" s="159"/>
      <c r="V333" s="159"/>
      <c r="W333" s="159"/>
      <c r="X333" s="159"/>
      <c r="Y333" s="159"/>
      <c r="Z333" s="148"/>
      <c r="AA333" s="148"/>
      <c r="AB333" s="148"/>
      <c r="AC333" s="148"/>
      <c r="AD333" s="148"/>
      <c r="AE333" s="148"/>
      <c r="AF333" s="148"/>
      <c r="AG333" s="148" t="s">
        <v>435</v>
      </c>
      <c r="AH333" s="148">
        <v>0</v>
      </c>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3" x14ac:dyDescent="0.2">
      <c r="A334" s="155"/>
      <c r="B334" s="156"/>
      <c r="C334" s="194" t="s">
        <v>954</v>
      </c>
      <c r="D334" s="185"/>
      <c r="E334" s="186">
        <v>8</v>
      </c>
      <c r="F334" s="159"/>
      <c r="G334" s="159"/>
      <c r="H334" s="159"/>
      <c r="I334" s="159"/>
      <c r="J334" s="159"/>
      <c r="K334" s="159"/>
      <c r="L334" s="159"/>
      <c r="M334" s="159"/>
      <c r="N334" s="158"/>
      <c r="O334" s="158"/>
      <c r="P334" s="158"/>
      <c r="Q334" s="158"/>
      <c r="R334" s="159"/>
      <c r="S334" s="159"/>
      <c r="T334" s="159"/>
      <c r="U334" s="159"/>
      <c r="V334" s="159"/>
      <c r="W334" s="159"/>
      <c r="X334" s="159"/>
      <c r="Y334" s="159"/>
      <c r="Z334" s="148"/>
      <c r="AA334" s="148"/>
      <c r="AB334" s="148"/>
      <c r="AC334" s="148"/>
      <c r="AD334" s="148"/>
      <c r="AE334" s="148"/>
      <c r="AF334" s="148"/>
      <c r="AG334" s="148" t="s">
        <v>435</v>
      </c>
      <c r="AH334" s="148">
        <v>0</v>
      </c>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outlineLevel="1" x14ac:dyDescent="0.2">
      <c r="A335" s="172">
        <v>70</v>
      </c>
      <c r="B335" s="173" t="s">
        <v>955</v>
      </c>
      <c r="C335" s="181" t="s">
        <v>956</v>
      </c>
      <c r="D335" s="174" t="s">
        <v>515</v>
      </c>
      <c r="E335" s="175">
        <v>29</v>
      </c>
      <c r="F335" s="176"/>
      <c r="G335" s="177">
        <f>ROUND(E335*F335,2)</f>
        <v>0</v>
      </c>
      <c r="H335" s="176"/>
      <c r="I335" s="177">
        <f>ROUND(E335*H335,2)</f>
        <v>0</v>
      </c>
      <c r="J335" s="176"/>
      <c r="K335" s="177">
        <f>ROUND(E335*J335,2)</f>
        <v>0</v>
      </c>
      <c r="L335" s="177">
        <v>21</v>
      </c>
      <c r="M335" s="177">
        <f>G335*(1+L335/100)</f>
        <v>0</v>
      </c>
      <c r="N335" s="175">
        <v>0.17943999999999999</v>
      </c>
      <c r="O335" s="175">
        <f>ROUND(E335*N335,2)</f>
        <v>5.2</v>
      </c>
      <c r="P335" s="175">
        <v>0</v>
      </c>
      <c r="Q335" s="175">
        <f>ROUND(E335*P335,2)</f>
        <v>0</v>
      </c>
      <c r="R335" s="177" t="s">
        <v>724</v>
      </c>
      <c r="S335" s="177" t="s">
        <v>378</v>
      </c>
      <c r="T335" s="178" t="s">
        <v>378</v>
      </c>
      <c r="U335" s="159">
        <v>7.3259999999999996</v>
      </c>
      <c r="V335" s="159">
        <f>ROUND(E335*U335,2)</f>
        <v>212.45</v>
      </c>
      <c r="W335" s="159"/>
      <c r="X335" s="159" t="s">
        <v>429</v>
      </c>
      <c r="Y335" s="159" t="s">
        <v>475</v>
      </c>
      <c r="Z335" s="214">
        <v>0.32</v>
      </c>
      <c r="AA335" s="215">
        <f t="shared" ref="AA335" si="136">G335*Z335</f>
        <v>0</v>
      </c>
      <c r="AB335" s="215">
        <f t="shared" ref="AB335" si="137">G335-AA335</f>
        <v>0</v>
      </c>
      <c r="AC335" s="148"/>
      <c r="AD335" s="148"/>
      <c r="AE335" s="148"/>
      <c r="AF335" s="148"/>
      <c r="AG335" s="148" t="s">
        <v>431</v>
      </c>
      <c r="AH335" s="148"/>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ht="22.5" outlineLevel="2" x14ac:dyDescent="0.2">
      <c r="A336" s="155"/>
      <c r="B336" s="156"/>
      <c r="C336" s="306" t="s">
        <v>888</v>
      </c>
      <c r="D336" s="307"/>
      <c r="E336" s="307"/>
      <c r="F336" s="307"/>
      <c r="G336" s="307"/>
      <c r="H336" s="159"/>
      <c r="I336" s="159"/>
      <c r="J336" s="159"/>
      <c r="K336" s="159"/>
      <c r="L336" s="159"/>
      <c r="M336" s="159"/>
      <c r="N336" s="158"/>
      <c r="O336" s="158"/>
      <c r="P336" s="158"/>
      <c r="Q336" s="158"/>
      <c r="R336" s="159"/>
      <c r="S336" s="159"/>
      <c r="T336" s="159"/>
      <c r="U336" s="159"/>
      <c r="V336" s="159"/>
      <c r="W336" s="159"/>
      <c r="X336" s="159"/>
      <c r="Y336" s="159"/>
      <c r="Z336" s="148"/>
      <c r="AA336" s="148"/>
      <c r="AB336" s="148"/>
      <c r="AC336" s="148"/>
      <c r="AD336" s="148"/>
      <c r="AE336" s="148"/>
      <c r="AF336" s="148"/>
      <c r="AG336" s="148" t="s">
        <v>433</v>
      </c>
      <c r="AH336" s="148"/>
      <c r="AI336" s="148"/>
      <c r="AJ336" s="148"/>
      <c r="AK336" s="148"/>
      <c r="AL336" s="148"/>
      <c r="AM336" s="148"/>
      <c r="AN336" s="148"/>
      <c r="AO336" s="148"/>
      <c r="AP336" s="148"/>
      <c r="AQ336" s="148"/>
      <c r="AR336" s="148"/>
      <c r="AS336" s="148"/>
      <c r="AT336" s="148"/>
      <c r="AU336" s="148"/>
      <c r="AV336" s="148"/>
      <c r="AW336" s="148"/>
      <c r="AX336" s="148"/>
      <c r="AY336" s="148"/>
      <c r="AZ336" s="148"/>
      <c r="BA336" s="179" t="str">
        <f>C336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36" s="148"/>
      <c r="BC336" s="148"/>
      <c r="BD336" s="148"/>
      <c r="BE336" s="148"/>
      <c r="BF336" s="148"/>
      <c r="BG336" s="148"/>
      <c r="BH336" s="148"/>
    </row>
    <row r="337" spans="1:60" outlineLevel="2" x14ac:dyDescent="0.2">
      <c r="A337" s="155"/>
      <c r="B337" s="156"/>
      <c r="C337" s="194" t="s">
        <v>957</v>
      </c>
      <c r="D337" s="185"/>
      <c r="E337" s="186">
        <v>5</v>
      </c>
      <c r="F337" s="159"/>
      <c r="G337" s="159"/>
      <c r="H337" s="159"/>
      <c r="I337" s="159"/>
      <c r="J337" s="159"/>
      <c r="K337" s="159"/>
      <c r="L337" s="159"/>
      <c r="M337" s="159"/>
      <c r="N337" s="158"/>
      <c r="O337" s="158"/>
      <c r="P337" s="158"/>
      <c r="Q337" s="158"/>
      <c r="R337" s="159"/>
      <c r="S337" s="159"/>
      <c r="T337" s="159"/>
      <c r="U337" s="159"/>
      <c r="V337" s="159"/>
      <c r="W337" s="159"/>
      <c r="X337" s="159"/>
      <c r="Y337" s="159"/>
      <c r="Z337" s="148"/>
      <c r="AA337" s="148"/>
      <c r="AB337" s="148"/>
      <c r="AC337" s="148"/>
      <c r="AD337" s="148"/>
      <c r="AE337" s="148"/>
      <c r="AF337" s="148"/>
      <c r="AG337" s="148" t="s">
        <v>435</v>
      </c>
      <c r="AH337" s="148">
        <v>0</v>
      </c>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outlineLevel="3" x14ac:dyDescent="0.2">
      <c r="A338" s="155"/>
      <c r="B338" s="156"/>
      <c r="C338" s="194" t="s">
        <v>958</v>
      </c>
      <c r="D338" s="185"/>
      <c r="E338" s="186">
        <v>24</v>
      </c>
      <c r="F338" s="159"/>
      <c r="G338" s="159"/>
      <c r="H338" s="159"/>
      <c r="I338" s="159"/>
      <c r="J338" s="159"/>
      <c r="K338" s="159"/>
      <c r="L338" s="159"/>
      <c r="M338" s="159"/>
      <c r="N338" s="158"/>
      <c r="O338" s="158"/>
      <c r="P338" s="158"/>
      <c r="Q338" s="158"/>
      <c r="R338" s="159"/>
      <c r="S338" s="159"/>
      <c r="T338" s="159"/>
      <c r="U338" s="159"/>
      <c r="V338" s="159"/>
      <c r="W338" s="159"/>
      <c r="X338" s="159"/>
      <c r="Y338" s="159"/>
      <c r="Z338" s="148"/>
      <c r="AA338" s="148"/>
      <c r="AB338" s="148"/>
      <c r="AC338" s="148"/>
      <c r="AD338" s="148"/>
      <c r="AE338" s="148"/>
      <c r="AF338" s="148"/>
      <c r="AG338" s="148" t="s">
        <v>435</v>
      </c>
      <c r="AH338" s="148">
        <v>0</v>
      </c>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1" x14ac:dyDescent="0.2">
      <c r="A339" s="172">
        <v>71</v>
      </c>
      <c r="B339" s="173" t="s">
        <v>959</v>
      </c>
      <c r="C339" s="181" t="s">
        <v>960</v>
      </c>
      <c r="D339" s="174" t="s">
        <v>488</v>
      </c>
      <c r="E339" s="175">
        <v>194.97880000000001</v>
      </c>
      <c r="F339" s="176"/>
      <c r="G339" s="177">
        <f>ROUND(E339*F339,2)</f>
        <v>0</v>
      </c>
      <c r="H339" s="176"/>
      <c r="I339" s="177">
        <f>ROUND(E339*H339,2)</f>
        <v>0</v>
      </c>
      <c r="J339" s="176"/>
      <c r="K339" s="177">
        <f>ROUND(E339*J339,2)</f>
        <v>0</v>
      </c>
      <c r="L339" s="177">
        <v>21</v>
      </c>
      <c r="M339" s="177">
        <f>G339*(1+L339/100)</f>
        <v>0</v>
      </c>
      <c r="N339" s="175">
        <v>1.0202899999999999</v>
      </c>
      <c r="O339" s="175">
        <f>ROUND(E339*N339,2)</f>
        <v>198.93</v>
      </c>
      <c r="P339" s="175">
        <v>0</v>
      </c>
      <c r="Q339" s="175">
        <f>ROUND(E339*P339,2)</f>
        <v>0</v>
      </c>
      <c r="R339" s="177" t="s">
        <v>724</v>
      </c>
      <c r="S339" s="177" t="s">
        <v>378</v>
      </c>
      <c r="T339" s="178" t="s">
        <v>378</v>
      </c>
      <c r="U339" s="159">
        <v>25.271000000000001</v>
      </c>
      <c r="V339" s="159">
        <f>ROUND(E339*U339,2)</f>
        <v>4927.3100000000004</v>
      </c>
      <c r="W339" s="159"/>
      <c r="X339" s="159" t="s">
        <v>429</v>
      </c>
      <c r="Y339" s="159" t="s">
        <v>481</v>
      </c>
      <c r="Z339" s="214">
        <v>0.32</v>
      </c>
      <c r="AA339" s="215">
        <f t="shared" ref="AA339" si="138">G339*Z339</f>
        <v>0</v>
      </c>
      <c r="AB339" s="215">
        <f t="shared" ref="AB339" si="139">G339-AA339</f>
        <v>0</v>
      </c>
      <c r="AC339" s="148"/>
      <c r="AD339" s="148"/>
      <c r="AE339" s="148"/>
      <c r="AF339" s="148"/>
      <c r="AG339" s="148" t="s">
        <v>431</v>
      </c>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outlineLevel="2" x14ac:dyDescent="0.2">
      <c r="A340" s="155"/>
      <c r="B340" s="156"/>
      <c r="C340" s="306" t="s">
        <v>744</v>
      </c>
      <c r="D340" s="307"/>
      <c r="E340" s="307"/>
      <c r="F340" s="307"/>
      <c r="G340" s="307"/>
      <c r="H340" s="159"/>
      <c r="I340" s="159"/>
      <c r="J340" s="159"/>
      <c r="K340" s="159"/>
      <c r="L340" s="159"/>
      <c r="M340" s="159"/>
      <c r="N340" s="158"/>
      <c r="O340" s="158"/>
      <c r="P340" s="158"/>
      <c r="Q340" s="158"/>
      <c r="R340" s="159"/>
      <c r="S340" s="159"/>
      <c r="T340" s="159"/>
      <c r="U340" s="159"/>
      <c r="V340" s="159"/>
      <c r="W340" s="159"/>
      <c r="X340" s="159"/>
      <c r="Y340" s="159"/>
      <c r="Z340" s="148"/>
      <c r="AA340" s="148"/>
      <c r="AB340" s="148"/>
      <c r="AC340" s="148"/>
      <c r="AD340" s="148"/>
      <c r="AE340" s="148"/>
      <c r="AF340" s="148"/>
      <c r="AG340" s="148" t="s">
        <v>433</v>
      </c>
      <c r="AH340" s="148"/>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outlineLevel="2" x14ac:dyDescent="0.2">
      <c r="A341" s="155"/>
      <c r="B341" s="156"/>
      <c r="C341" s="194" t="s">
        <v>961</v>
      </c>
      <c r="D341" s="185"/>
      <c r="E341" s="186">
        <v>187.57</v>
      </c>
      <c r="F341" s="159"/>
      <c r="G341" s="159"/>
      <c r="H341" s="159"/>
      <c r="I341" s="159"/>
      <c r="J341" s="159"/>
      <c r="K341" s="159"/>
      <c r="L341" s="159"/>
      <c r="M341" s="159"/>
      <c r="N341" s="158"/>
      <c r="O341" s="158"/>
      <c r="P341" s="158"/>
      <c r="Q341" s="158"/>
      <c r="R341" s="159"/>
      <c r="S341" s="159"/>
      <c r="T341" s="159"/>
      <c r="U341" s="159"/>
      <c r="V341" s="159"/>
      <c r="W341" s="159"/>
      <c r="X341" s="159"/>
      <c r="Y341" s="159"/>
      <c r="Z341" s="148"/>
      <c r="AA341" s="148"/>
      <c r="AB341" s="148"/>
      <c r="AC341" s="148"/>
      <c r="AD341" s="148"/>
      <c r="AE341" s="148"/>
      <c r="AF341" s="148"/>
      <c r="AG341" s="148" t="s">
        <v>435</v>
      </c>
      <c r="AH341" s="148">
        <v>0</v>
      </c>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3" x14ac:dyDescent="0.2">
      <c r="A342" s="155"/>
      <c r="B342" s="156"/>
      <c r="C342" s="194" t="s">
        <v>962</v>
      </c>
      <c r="D342" s="185"/>
      <c r="E342" s="186">
        <v>7.4088000000000003</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435</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x14ac:dyDescent="0.2">
      <c r="A343" s="162" t="s">
        <v>373</v>
      </c>
      <c r="B343" s="163" t="s">
        <v>247</v>
      </c>
      <c r="C343" s="180" t="s">
        <v>248</v>
      </c>
      <c r="D343" s="164"/>
      <c r="E343" s="165"/>
      <c r="F343" s="166"/>
      <c r="G343" s="166">
        <f>SUMIF(AG344:AG419,"&lt;&gt;NOR",G344:G419)</f>
        <v>0</v>
      </c>
      <c r="H343" s="166"/>
      <c r="I343" s="166">
        <f>SUM(I344:I419)</f>
        <v>0</v>
      </c>
      <c r="J343" s="166"/>
      <c r="K343" s="166">
        <f>SUM(K344:K419)</f>
        <v>0</v>
      </c>
      <c r="L343" s="166"/>
      <c r="M343" s="166">
        <f>SUM(M344:M419)</f>
        <v>0</v>
      </c>
      <c r="N343" s="165"/>
      <c r="O343" s="165">
        <f>SUM(O344:O419)</f>
        <v>675.79000000000019</v>
      </c>
      <c r="P343" s="165"/>
      <c r="Q343" s="165">
        <f>SUM(Q344:Q419)</f>
        <v>0</v>
      </c>
      <c r="R343" s="166"/>
      <c r="S343" s="166"/>
      <c r="T343" s="167"/>
      <c r="U343" s="161"/>
      <c r="V343" s="161">
        <f>SUM(V344:V365)</f>
        <v>1459.73</v>
      </c>
      <c r="W343" s="161"/>
      <c r="X343" s="161"/>
      <c r="Y343" s="161"/>
      <c r="Z343" s="166"/>
      <c r="AA343" s="166"/>
      <c r="AB343" s="207"/>
      <c r="AG343" t="s">
        <v>374</v>
      </c>
    </row>
    <row r="344" spans="1:60" outlineLevel="1" x14ac:dyDescent="0.2">
      <c r="A344" s="172">
        <v>72</v>
      </c>
      <c r="B344" s="173" t="s">
        <v>963</v>
      </c>
      <c r="C344" s="181" t="s">
        <v>964</v>
      </c>
      <c r="D344" s="174" t="s">
        <v>442</v>
      </c>
      <c r="E344" s="175">
        <v>186.18805</v>
      </c>
      <c r="F344" s="176"/>
      <c r="G344" s="177">
        <f>ROUND(E344*F344,2)</f>
        <v>0</v>
      </c>
      <c r="H344" s="176"/>
      <c r="I344" s="177">
        <f>ROUND(E344*H344,2)</f>
        <v>0</v>
      </c>
      <c r="J344" s="176"/>
      <c r="K344" s="177">
        <f>ROUND(E344*J344,2)</f>
        <v>0</v>
      </c>
      <c r="L344" s="177">
        <v>21</v>
      </c>
      <c r="M344" s="177">
        <f>G344*(1+L344/100)</f>
        <v>0</v>
      </c>
      <c r="N344" s="175">
        <v>2.53999</v>
      </c>
      <c r="O344" s="175">
        <f>ROUND(E344*N344,2)</f>
        <v>472.92</v>
      </c>
      <c r="P344" s="175">
        <v>0</v>
      </c>
      <c r="Q344" s="175">
        <f>ROUND(E344*P344,2)</f>
        <v>0</v>
      </c>
      <c r="R344" s="177"/>
      <c r="S344" s="177" t="s">
        <v>394</v>
      </c>
      <c r="T344" s="178" t="s">
        <v>379</v>
      </c>
      <c r="U344" s="159">
        <v>2.3039999999999998</v>
      </c>
      <c r="V344" s="159">
        <f>ROUND(E344*U344,2)</f>
        <v>428.98</v>
      </c>
      <c r="W344" s="159"/>
      <c r="X344" s="159" t="s">
        <v>429</v>
      </c>
      <c r="Y344" s="159" t="s">
        <v>430</v>
      </c>
      <c r="Z344" s="214">
        <v>0.32</v>
      </c>
      <c r="AA344" s="215">
        <f t="shared" ref="AA344" si="140">G344*Z344</f>
        <v>0</v>
      </c>
      <c r="AB344" s="215">
        <f t="shared" ref="AB344" si="141">G344-AA344</f>
        <v>0</v>
      </c>
      <c r="AC344" s="148"/>
      <c r="AD344" s="148"/>
      <c r="AE344" s="148"/>
      <c r="AF344" s="148"/>
      <c r="AG344" s="148" t="s">
        <v>431</v>
      </c>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2" x14ac:dyDescent="0.2">
      <c r="A345" s="155"/>
      <c r="B345" s="156"/>
      <c r="C345" s="295" t="s">
        <v>965</v>
      </c>
      <c r="D345" s="296"/>
      <c r="E345" s="296"/>
      <c r="F345" s="296"/>
      <c r="G345" s="296"/>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383</v>
      </c>
      <c r="AH345" s="148"/>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2" x14ac:dyDescent="0.2">
      <c r="A346" s="155"/>
      <c r="B346" s="156"/>
      <c r="C346" s="194" t="s">
        <v>966</v>
      </c>
      <c r="D346" s="185"/>
      <c r="E346" s="186">
        <v>50</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435</v>
      </c>
      <c r="AH346" s="148">
        <v>0</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outlineLevel="3" x14ac:dyDescent="0.2">
      <c r="A347" s="155"/>
      <c r="B347" s="156"/>
      <c r="C347" s="194" t="s">
        <v>967</v>
      </c>
      <c r="D347" s="185"/>
      <c r="E347" s="186">
        <v>74</v>
      </c>
      <c r="F347" s="159"/>
      <c r="G347" s="159"/>
      <c r="H347" s="159"/>
      <c r="I347" s="159"/>
      <c r="J347" s="159"/>
      <c r="K347" s="159"/>
      <c r="L347" s="159"/>
      <c r="M347" s="159"/>
      <c r="N347" s="158"/>
      <c r="O347" s="158"/>
      <c r="P347" s="158"/>
      <c r="Q347" s="158"/>
      <c r="R347" s="159"/>
      <c r="S347" s="159"/>
      <c r="T347" s="159"/>
      <c r="U347" s="159"/>
      <c r="V347" s="159"/>
      <c r="W347" s="159"/>
      <c r="X347" s="159"/>
      <c r="Y347" s="159"/>
      <c r="Z347" s="148"/>
      <c r="AA347" s="148"/>
      <c r="AB347" s="148"/>
      <c r="AC347" s="148"/>
      <c r="AD347" s="148"/>
      <c r="AE347" s="148"/>
      <c r="AF347" s="148"/>
      <c r="AG347" s="148" t="s">
        <v>435</v>
      </c>
      <c r="AH347" s="148">
        <v>0</v>
      </c>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3" x14ac:dyDescent="0.2">
      <c r="A348" s="155"/>
      <c r="B348" s="156"/>
      <c r="C348" s="194" t="s">
        <v>968</v>
      </c>
      <c r="D348" s="185"/>
      <c r="E348" s="186">
        <v>29</v>
      </c>
      <c r="F348" s="159"/>
      <c r="G348" s="159"/>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435</v>
      </c>
      <c r="AH348" s="148">
        <v>0</v>
      </c>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3" x14ac:dyDescent="0.2">
      <c r="A349" s="155"/>
      <c r="B349" s="156"/>
      <c r="C349" s="194" t="s">
        <v>969</v>
      </c>
      <c r="D349" s="185"/>
      <c r="E349" s="186">
        <v>29</v>
      </c>
      <c r="F349" s="159"/>
      <c r="G349" s="159"/>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435</v>
      </c>
      <c r="AH349" s="148">
        <v>0</v>
      </c>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outlineLevel="3" x14ac:dyDescent="0.2">
      <c r="A350" s="155"/>
      <c r="B350" s="156"/>
      <c r="C350" s="194" t="s">
        <v>970</v>
      </c>
      <c r="D350" s="185"/>
      <c r="E350" s="186">
        <v>15</v>
      </c>
      <c r="F350" s="159"/>
      <c r="G350" s="159"/>
      <c r="H350" s="159"/>
      <c r="I350" s="159"/>
      <c r="J350" s="159"/>
      <c r="K350" s="159"/>
      <c r="L350" s="159"/>
      <c r="M350" s="159"/>
      <c r="N350" s="158"/>
      <c r="O350" s="158"/>
      <c r="P350" s="158"/>
      <c r="Q350" s="158"/>
      <c r="R350" s="159"/>
      <c r="S350" s="159"/>
      <c r="T350" s="159"/>
      <c r="U350" s="159"/>
      <c r="V350" s="159"/>
      <c r="W350" s="159"/>
      <c r="X350" s="159"/>
      <c r="Y350" s="159"/>
      <c r="Z350" s="148"/>
      <c r="AA350" s="148"/>
      <c r="AB350" s="148"/>
      <c r="AC350" s="148"/>
      <c r="AD350" s="148"/>
      <c r="AE350" s="148"/>
      <c r="AF350" s="148"/>
      <c r="AG350" s="148" t="s">
        <v>435</v>
      </c>
      <c r="AH350" s="148">
        <v>0</v>
      </c>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3" x14ac:dyDescent="0.2">
      <c r="A351" s="155"/>
      <c r="B351" s="156"/>
      <c r="C351" s="194" t="s">
        <v>971</v>
      </c>
      <c r="D351" s="185"/>
      <c r="E351" s="186">
        <v>15</v>
      </c>
      <c r="F351" s="159"/>
      <c r="G351" s="159"/>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435</v>
      </c>
      <c r="AH351" s="148">
        <v>0</v>
      </c>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3" x14ac:dyDescent="0.2">
      <c r="A352" s="155"/>
      <c r="B352" s="156"/>
      <c r="C352" s="194" t="s">
        <v>972</v>
      </c>
      <c r="D352" s="185"/>
      <c r="E352" s="186"/>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435</v>
      </c>
      <c r="AH352" s="148">
        <v>0</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outlineLevel="3" x14ac:dyDescent="0.2">
      <c r="A353" s="155"/>
      <c r="B353" s="156"/>
      <c r="C353" s="194" t="s">
        <v>973</v>
      </c>
      <c r="D353" s="185"/>
      <c r="E353" s="186">
        <v>-25.81195</v>
      </c>
      <c r="F353" s="159"/>
      <c r="G353" s="159"/>
      <c r="H353" s="159"/>
      <c r="I353" s="159"/>
      <c r="J353" s="159"/>
      <c r="K353" s="159"/>
      <c r="L353" s="159"/>
      <c r="M353" s="159"/>
      <c r="N353" s="158"/>
      <c r="O353" s="158"/>
      <c r="P353" s="158"/>
      <c r="Q353" s="158"/>
      <c r="R353" s="159"/>
      <c r="S353" s="159"/>
      <c r="T353" s="159"/>
      <c r="U353" s="159"/>
      <c r="V353" s="159"/>
      <c r="W353" s="159"/>
      <c r="X353" s="159"/>
      <c r="Y353" s="159"/>
      <c r="Z353" s="148"/>
      <c r="AA353" s="148"/>
      <c r="AB353" s="148"/>
      <c r="AC353" s="148"/>
      <c r="AD353" s="148"/>
      <c r="AE353" s="148"/>
      <c r="AF353" s="148"/>
      <c r="AG353" s="148" t="s">
        <v>435</v>
      </c>
      <c r="AH353" s="148">
        <v>5</v>
      </c>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row>
    <row r="354" spans="1:60" outlineLevel="1" x14ac:dyDescent="0.2">
      <c r="A354" s="172">
        <v>73</v>
      </c>
      <c r="B354" s="173" t="s">
        <v>974</v>
      </c>
      <c r="C354" s="181" t="s">
        <v>975</v>
      </c>
      <c r="D354" s="174" t="s">
        <v>492</v>
      </c>
      <c r="E354" s="175">
        <v>1472.4960000000001</v>
      </c>
      <c r="F354" s="176"/>
      <c r="G354" s="177">
        <f>ROUND(E354*F354,2)</f>
        <v>0</v>
      </c>
      <c r="H354" s="176"/>
      <c r="I354" s="177">
        <f>ROUND(E354*H354,2)</f>
        <v>0</v>
      </c>
      <c r="J354" s="176"/>
      <c r="K354" s="177">
        <f>ROUND(E354*J354,2)</f>
        <v>0</v>
      </c>
      <c r="L354" s="177">
        <v>21</v>
      </c>
      <c r="M354" s="177">
        <f>G354*(1+L354/100)</f>
        <v>0</v>
      </c>
      <c r="N354" s="175">
        <v>3.8080000000000003E-2</v>
      </c>
      <c r="O354" s="175">
        <f>ROUND(E354*N354,2)</f>
        <v>56.07</v>
      </c>
      <c r="P354" s="175">
        <v>0</v>
      </c>
      <c r="Q354" s="175">
        <f>ROUND(E354*P354,2)</f>
        <v>0</v>
      </c>
      <c r="R354" s="177" t="s">
        <v>724</v>
      </c>
      <c r="S354" s="177" t="s">
        <v>378</v>
      </c>
      <c r="T354" s="178" t="s">
        <v>378</v>
      </c>
      <c r="U354" s="159">
        <v>0.7</v>
      </c>
      <c r="V354" s="159">
        <f>ROUND(E354*U354,2)</f>
        <v>1030.75</v>
      </c>
      <c r="W354" s="159"/>
      <c r="X354" s="159" t="s">
        <v>429</v>
      </c>
      <c r="Y354" s="159" t="s">
        <v>430</v>
      </c>
      <c r="Z354" s="214">
        <v>0.32</v>
      </c>
      <c r="AA354" s="215">
        <f t="shared" ref="AA354" si="142">G354*Z354</f>
        <v>0</v>
      </c>
      <c r="AB354" s="215">
        <f t="shared" ref="AB354" si="143">G354-AA354</f>
        <v>0</v>
      </c>
      <c r="AC354" s="148"/>
      <c r="AD354" s="148"/>
      <c r="AE354" s="148"/>
      <c r="AF354" s="148"/>
      <c r="AG354" s="148" t="s">
        <v>431</v>
      </c>
      <c r="AH354" s="148"/>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2" x14ac:dyDescent="0.2">
      <c r="A355" s="155"/>
      <c r="B355" s="156"/>
      <c r="C355" s="306" t="s">
        <v>976</v>
      </c>
      <c r="D355" s="307"/>
      <c r="E355" s="307"/>
      <c r="F355" s="307"/>
      <c r="G355" s="307"/>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433</v>
      </c>
      <c r="AH355" s="148"/>
      <c r="AI355" s="148"/>
      <c r="AJ355" s="148"/>
      <c r="AK355" s="148"/>
      <c r="AL355" s="148"/>
      <c r="AM355" s="148"/>
      <c r="AN355" s="148"/>
      <c r="AO355" s="148"/>
      <c r="AP355" s="148"/>
      <c r="AQ355" s="148"/>
      <c r="AR355" s="148"/>
      <c r="AS355" s="148"/>
      <c r="AT355" s="148"/>
      <c r="AU355" s="148"/>
      <c r="AV355" s="148"/>
      <c r="AW355" s="148"/>
      <c r="AX355" s="148"/>
      <c r="AY355" s="148"/>
      <c r="AZ355" s="148"/>
      <c r="BA355" s="179" t="str">
        <f>C355</f>
        <v>(pilířů), rámových stojek, táhel nebo vzpěr svislých nebo šikmých (odkloněných) o výšce do 4 m včetně vzepření</v>
      </c>
      <c r="BB355" s="148"/>
      <c r="BC355" s="148"/>
      <c r="BD355" s="148"/>
      <c r="BE355" s="148"/>
      <c r="BF355" s="148"/>
      <c r="BG355" s="148"/>
      <c r="BH355" s="148"/>
    </row>
    <row r="356" spans="1:60" outlineLevel="2" x14ac:dyDescent="0.2">
      <c r="A356" s="155"/>
      <c r="B356" s="156"/>
      <c r="C356" s="194" t="s">
        <v>977</v>
      </c>
      <c r="D356" s="185"/>
      <c r="E356" s="186"/>
      <c r="F356" s="159"/>
      <c r="G356" s="159"/>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435</v>
      </c>
      <c r="AH356" s="148">
        <v>0</v>
      </c>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outlineLevel="3" x14ac:dyDescent="0.2">
      <c r="A357" s="155"/>
      <c r="B357" s="156"/>
      <c r="C357" s="194" t="s">
        <v>978</v>
      </c>
      <c r="D357" s="185"/>
      <c r="E357" s="186">
        <v>100.64</v>
      </c>
      <c r="F357" s="159"/>
      <c r="G357" s="159"/>
      <c r="H357" s="159"/>
      <c r="I357" s="159"/>
      <c r="J357" s="159"/>
      <c r="K357" s="159"/>
      <c r="L357" s="159"/>
      <c r="M357" s="159"/>
      <c r="N357" s="158"/>
      <c r="O357" s="158"/>
      <c r="P357" s="158"/>
      <c r="Q357" s="158"/>
      <c r="R357" s="159"/>
      <c r="S357" s="159"/>
      <c r="T357" s="159"/>
      <c r="U357" s="159"/>
      <c r="V357" s="159"/>
      <c r="W357" s="159"/>
      <c r="X357" s="159"/>
      <c r="Y357" s="159"/>
      <c r="Z357" s="148"/>
      <c r="AA357" s="148"/>
      <c r="AB357" s="148"/>
      <c r="AC357" s="148"/>
      <c r="AD357" s="148"/>
      <c r="AE357" s="148"/>
      <c r="AF357" s="148"/>
      <c r="AG357" s="148" t="s">
        <v>435</v>
      </c>
      <c r="AH357" s="148">
        <v>0</v>
      </c>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3" x14ac:dyDescent="0.2">
      <c r="A358" s="155"/>
      <c r="B358" s="156"/>
      <c r="C358" s="194" t="s">
        <v>979</v>
      </c>
      <c r="D358" s="185"/>
      <c r="E358" s="186">
        <v>162.80000000000001</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435</v>
      </c>
      <c r="AH358" s="148">
        <v>0</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3" x14ac:dyDescent="0.2">
      <c r="A359" s="155"/>
      <c r="B359" s="156"/>
      <c r="C359" s="194" t="s">
        <v>980</v>
      </c>
      <c r="D359" s="185"/>
      <c r="E359" s="186"/>
      <c r="F359" s="159"/>
      <c r="G359" s="159"/>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435</v>
      </c>
      <c r="AH359" s="148">
        <v>0</v>
      </c>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outlineLevel="3" x14ac:dyDescent="0.2">
      <c r="A360" s="155"/>
      <c r="B360" s="156"/>
      <c r="C360" s="194" t="s">
        <v>981</v>
      </c>
      <c r="D360" s="185"/>
      <c r="E360" s="186">
        <v>238.4</v>
      </c>
      <c r="F360" s="159"/>
      <c r="G360" s="159"/>
      <c r="H360" s="159"/>
      <c r="I360" s="159"/>
      <c r="J360" s="159"/>
      <c r="K360" s="159"/>
      <c r="L360" s="159"/>
      <c r="M360" s="159"/>
      <c r="N360" s="158"/>
      <c r="O360" s="158"/>
      <c r="P360" s="158"/>
      <c r="Q360" s="158"/>
      <c r="R360" s="159"/>
      <c r="S360" s="159"/>
      <c r="T360" s="159"/>
      <c r="U360" s="159"/>
      <c r="V360" s="159"/>
      <c r="W360" s="159"/>
      <c r="X360" s="159"/>
      <c r="Y360" s="159"/>
      <c r="Z360" s="148"/>
      <c r="AA360" s="148"/>
      <c r="AB360" s="148"/>
      <c r="AC360" s="148"/>
      <c r="AD360" s="148"/>
      <c r="AE360" s="148"/>
      <c r="AF360" s="148"/>
      <c r="AG360" s="148" t="s">
        <v>435</v>
      </c>
      <c r="AH360" s="148">
        <v>0</v>
      </c>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3" x14ac:dyDescent="0.2">
      <c r="A361" s="155"/>
      <c r="B361" s="156"/>
      <c r="C361" s="194" t="s">
        <v>982</v>
      </c>
      <c r="D361" s="185"/>
      <c r="E361" s="186">
        <v>47.68</v>
      </c>
      <c r="F361" s="159"/>
      <c r="G361" s="159"/>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435</v>
      </c>
      <c r="AH361" s="148">
        <v>0</v>
      </c>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3" x14ac:dyDescent="0.2">
      <c r="A362" s="155"/>
      <c r="B362" s="156"/>
      <c r="C362" s="194" t="s">
        <v>983</v>
      </c>
      <c r="D362" s="185"/>
      <c r="E362" s="186">
        <v>200.06399999999999</v>
      </c>
      <c r="F362" s="159"/>
      <c r="G362" s="159"/>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435</v>
      </c>
      <c r="AH362" s="148">
        <v>0</v>
      </c>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3" x14ac:dyDescent="0.2">
      <c r="A363" s="155"/>
      <c r="B363" s="156"/>
      <c r="C363" s="194" t="s">
        <v>984</v>
      </c>
      <c r="D363" s="185"/>
      <c r="E363" s="186">
        <v>114.432</v>
      </c>
      <c r="F363" s="159"/>
      <c r="G363" s="159"/>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435</v>
      </c>
      <c r="AH363" s="148">
        <v>0</v>
      </c>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3" x14ac:dyDescent="0.2">
      <c r="A364" s="155"/>
      <c r="B364" s="156"/>
      <c r="C364" s="194" t="s">
        <v>985</v>
      </c>
      <c r="D364" s="185"/>
      <c r="E364" s="186"/>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435</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outlineLevel="3" x14ac:dyDescent="0.2">
      <c r="A365" s="155"/>
      <c r="B365" s="156"/>
      <c r="C365" s="194" t="s">
        <v>986</v>
      </c>
      <c r="D365" s="185"/>
      <c r="E365" s="186">
        <v>82.8</v>
      </c>
      <c r="F365" s="159"/>
      <c r="G365" s="159"/>
      <c r="H365" s="159"/>
      <c r="I365" s="159"/>
      <c r="J365" s="159"/>
      <c r="K365" s="159"/>
      <c r="L365" s="159"/>
      <c r="M365" s="159"/>
      <c r="N365" s="158"/>
      <c r="O365" s="158"/>
      <c r="P365" s="158"/>
      <c r="Q365" s="158"/>
      <c r="R365" s="159"/>
      <c r="S365" s="159"/>
      <c r="T365" s="159"/>
      <c r="U365" s="159"/>
      <c r="V365" s="159"/>
      <c r="W365" s="159"/>
      <c r="X365" s="159"/>
      <c r="Y365" s="159"/>
      <c r="Z365" s="148"/>
      <c r="AA365" s="148"/>
      <c r="AB365" s="148"/>
      <c r="AC365" s="148"/>
      <c r="AD365" s="148"/>
      <c r="AE365" s="148"/>
      <c r="AF365" s="148"/>
      <c r="AG365" s="148" t="s">
        <v>435</v>
      </c>
      <c r="AH365" s="148">
        <v>0</v>
      </c>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3" x14ac:dyDescent="0.2">
      <c r="A366" s="155"/>
      <c r="B366" s="156"/>
      <c r="C366" s="194" t="s">
        <v>987</v>
      </c>
      <c r="D366" s="185"/>
      <c r="E366" s="186">
        <v>22.08</v>
      </c>
      <c r="F366" s="159"/>
      <c r="G366" s="159"/>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435</v>
      </c>
      <c r="AH366" s="148">
        <v>0</v>
      </c>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3" x14ac:dyDescent="0.2">
      <c r="A367" s="155"/>
      <c r="B367" s="156"/>
      <c r="C367" s="194" t="s">
        <v>988</v>
      </c>
      <c r="D367" s="185"/>
      <c r="E367" s="186">
        <v>82.8</v>
      </c>
      <c r="F367" s="159"/>
      <c r="G367" s="159"/>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435</v>
      </c>
      <c r="AH367" s="148">
        <v>0</v>
      </c>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3" x14ac:dyDescent="0.2">
      <c r="A368" s="155"/>
      <c r="B368" s="156"/>
      <c r="C368" s="194" t="s">
        <v>989</v>
      </c>
      <c r="D368" s="185"/>
      <c r="E368" s="186">
        <v>49.68</v>
      </c>
      <c r="F368" s="159"/>
      <c r="G368" s="159"/>
      <c r="H368" s="159"/>
      <c r="I368" s="159"/>
      <c r="J368" s="159"/>
      <c r="K368" s="159"/>
      <c r="L368" s="159"/>
      <c r="M368" s="159"/>
      <c r="N368" s="158"/>
      <c r="O368" s="158"/>
      <c r="P368" s="158"/>
      <c r="Q368" s="158"/>
      <c r="R368" s="159"/>
      <c r="S368" s="159"/>
      <c r="T368" s="159"/>
      <c r="U368" s="159"/>
      <c r="V368" s="159"/>
      <c r="W368" s="159"/>
      <c r="X368" s="159"/>
      <c r="Y368" s="159"/>
      <c r="Z368" s="148"/>
      <c r="AA368" s="148"/>
      <c r="AB368" s="148"/>
      <c r="AC368" s="148"/>
      <c r="AD368" s="148"/>
      <c r="AE368" s="148"/>
      <c r="AF368" s="148"/>
      <c r="AG368" s="148" t="s">
        <v>435</v>
      </c>
      <c r="AH368" s="148">
        <v>0</v>
      </c>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3" x14ac:dyDescent="0.2">
      <c r="A369" s="155"/>
      <c r="B369" s="156"/>
      <c r="C369" s="194" t="s">
        <v>990</v>
      </c>
      <c r="D369" s="185"/>
      <c r="E369" s="186"/>
      <c r="F369" s="159"/>
      <c r="G369" s="159"/>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435</v>
      </c>
      <c r="AH369" s="148">
        <v>0</v>
      </c>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3" x14ac:dyDescent="0.2">
      <c r="A370" s="155"/>
      <c r="B370" s="156"/>
      <c r="C370" s="194" t="s">
        <v>986</v>
      </c>
      <c r="D370" s="185"/>
      <c r="E370" s="186">
        <v>82.8</v>
      </c>
      <c r="F370" s="159"/>
      <c r="G370" s="159"/>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435</v>
      </c>
      <c r="AH370" s="148">
        <v>0</v>
      </c>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3" x14ac:dyDescent="0.2">
      <c r="A371" s="155"/>
      <c r="B371" s="156"/>
      <c r="C371" s="194" t="s">
        <v>987</v>
      </c>
      <c r="D371" s="185"/>
      <c r="E371" s="186">
        <v>22.08</v>
      </c>
      <c r="F371" s="159"/>
      <c r="G371" s="159"/>
      <c r="H371" s="159"/>
      <c r="I371" s="159"/>
      <c r="J371" s="159"/>
      <c r="K371" s="159"/>
      <c r="L371" s="159"/>
      <c r="M371" s="159"/>
      <c r="N371" s="158"/>
      <c r="O371" s="158"/>
      <c r="P371" s="158"/>
      <c r="Q371" s="158"/>
      <c r="R371" s="159"/>
      <c r="S371" s="159"/>
      <c r="T371" s="159"/>
      <c r="U371" s="159"/>
      <c r="V371" s="159"/>
      <c r="W371" s="159"/>
      <c r="X371" s="159"/>
      <c r="Y371" s="159"/>
      <c r="Z371" s="148"/>
      <c r="AA371" s="148"/>
      <c r="AB371" s="148"/>
      <c r="AC371" s="148"/>
      <c r="AD371" s="148"/>
      <c r="AE371" s="148"/>
      <c r="AF371" s="148"/>
      <c r="AG371" s="148" t="s">
        <v>435</v>
      </c>
      <c r="AH371" s="148">
        <v>0</v>
      </c>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3" x14ac:dyDescent="0.2">
      <c r="A372" s="155"/>
      <c r="B372" s="156"/>
      <c r="C372" s="194" t="s">
        <v>988</v>
      </c>
      <c r="D372" s="185"/>
      <c r="E372" s="186">
        <v>82.8</v>
      </c>
      <c r="F372" s="159"/>
      <c r="G372" s="159"/>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435</v>
      </c>
      <c r="AH372" s="148">
        <v>0</v>
      </c>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outlineLevel="3" x14ac:dyDescent="0.2">
      <c r="A373" s="155"/>
      <c r="B373" s="156"/>
      <c r="C373" s="194" t="s">
        <v>989</v>
      </c>
      <c r="D373" s="185"/>
      <c r="E373" s="186">
        <v>49.68</v>
      </c>
      <c r="F373" s="159"/>
      <c r="G373" s="159"/>
      <c r="H373" s="159"/>
      <c r="I373" s="159"/>
      <c r="J373" s="159"/>
      <c r="K373" s="159"/>
      <c r="L373" s="159"/>
      <c r="M373" s="159"/>
      <c r="N373" s="158"/>
      <c r="O373" s="158"/>
      <c r="P373" s="158"/>
      <c r="Q373" s="158"/>
      <c r="R373" s="159"/>
      <c r="S373" s="159"/>
      <c r="T373" s="159"/>
      <c r="U373" s="159"/>
      <c r="V373" s="159"/>
      <c r="W373" s="159"/>
      <c r="X373" s="159"/>
      <c r="Y373" s="159"/>
      <c r="Z373" s="148"/>
      <c r="AA373" s="148"/>
      <c r="AB373" s="148"/>
      <c r="AC373" s="148"/>
      <c r="AD373" s="148"/>
      <c r="AE373" s="148"/>
      <c r="AF373" s="148"/>
      <c r="AG373" s="148" t="s">
        <v>435</v>
      </c>
      <c r="AH373" s="148">
        <v>0</v>
      </c>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3" x14ac:dyDescent="0.2">
      <c r="A374" s="155"/>
      <c r="B374" s="156"/>
      <c r="C374" s="194" t="s">
        <v>991</v>
      </c>
      <c r="D374" s="185"/>
      <c r="E374" s="186"/>
      <c r="F374" s="159"/>
      <c r="G374" s="159"/>
      <c r="H374" s="159"/>
      <c r="I374" s="159"/>
      <c r="J374" s="159"/>
      <c r="K374" s="159"/>
      <c r="L374" s="159"/>
      <c r="M374" s="159"/>
      <c r="N374" s="158"/>
      <c r="O374" s="158"/>
      <c r="P374" s="158"/>
      <c r="Q374" s="158"/>
      <c r="R374" s="159"/>
      <c r="S374" s="159"/>
      <c r="T374" s="159"/>
      <c r="U374" s="159"/>
      <c r="V374" s="159"/>
      <c r="W374" s="159"/>
      <c r="X374" s="159"/>
      <c r="Y374" s="159"/>
      <c r="Z374" s="148"/>
      <c r="AA374" s="148"/>
      <c r="AB374" s="148"/>
      <c r="AC374" s="148"/>
      <c r="AD374" s="148"/>
      <c r="AE374" s="148"/>
      <c r="AF374" s="148"/>
      <c r="AG374" s="148" t="s">
        <v>435</v>
      </c>
      <c r="AH374" s="148">
        <v>0</v>
      </c>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3" x14ac:dyDescent="0.2">
      <c r="A375" s="155"/>
      <c r="B375" s="156"/>
      <c r="C375" s="194" t="s">
        <v>992</v>
      </c>
      <c r="D375" s="185"/>
      <c r="E375" s="186">
        <v>41.4</v>
      </c>
      <c r="F375" s="159"/>
      <c r="G375" s="159"/>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t="s">
        <v>435</v>
      </c>
      <c r="AH375" s="148">
        <v>0</v>
      </c>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3" x14ac:dyDescent="0.2">
      <c r="A376" s="155"/>
      <c r="B376" s="156"/>
      <c r="C376" s="194" t="s">
        <v>993</v>
      </c>
      <c r="D376" s="185"/>
      <c r="E376" s="186">
        <v>11.04</v>
      </c>
      <c r="F376" s="159"/>
      <c r="G376" s="159"/>
      <c r="H376" s="159"/>
      <c r="I376" s="159"/>
      <c r="J376" s="159"/>
      <c r="K376" s="159"/>
      <c r="L376" s="159"/>
      <c r="M376" s="159"/>
      <c r="N376" s="158"/>
      <c r="O376" s="158"/>
      <c r="P376" s="158"/>
      <c r="Q376" s="158"/>
      <c r="R376" s="159"/>
      <c r="S376" s="159"/>
      <c r="T376" s="159"/>
      <c r="U376" s="159"/>
      <c r="V376" s="159"/>
      <c r="W376" s="159"/>
      <c r="X376" s="159"/>
      <c r="Y376" s="159"/>
      <c r="Z376" s="148"/>
      <c r="AA376" s="148"/>
      <c r="AB376" s="148"/>
      <c r="AC376" s="148"/>
      <c r="AD376" s="148"/>
      <c r="AE376" s="148"/>
      <c r="AF376" s="148"/>
      <c r="AG376" s="148" t="s">
        <v>435</v>
      </c>
      <c r="AH376" s="148">
        <v>0</v>
      </c>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outlineLevel="3" x14ac:dyDescent="0.2">
      <c r="A377" s="155"/>
      <c r="B377" s="156"/>
      <c r="C377" s="194" t="s">
        <v>994</v>
      </c>
      <c r="D377" s="185"/>
      <c r="E377" s="186">
        <v>41.4</v>
      </c>
      <c r="F377" s="159"/>
      <c r="G377" s="159"/>
      <c r="H377" s="159"/>
      <c r="I377" s="159"/>
      <c r="J377" s="159"/>
      <c r="K377" s="159"/>
      <c r="L377" s="159"/>
      <c r="M377" s="159"/>
      <c r="N377" s="158"/>
      <c r="O377" s="158"/>
      <c r="P377" s="158"/>
      <c r="Q377" s="158"/>
      <c r="R377" s="159"/>
      <c r="S377" s="159"/>
      <c r="T377" s="159"/>
      <c r="U377" s="159"/>
      <c r="V377" s="159"/>
      <c r="W377" s="159"/>
      <c r="X377" s="159"/>
      <c r="Y377" s="159"/>
      <c r="Z377" s="148"/>
      <c r="AA377" s="148"/>
      <c r="AB377" s="148"/>
      <c r="AC377" s="148"/>
      <c r="AD377" s="148"/>
      <c r="AE377" s="148"/>
      <c r="AF377" s="148"/>
      <c r="AG377" s="148" t="s">
        <v>435</v>
      </c>
      <c r="AH377" s="148">
        <v>0</v>
      </c>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row>
    <row r="378" spans="1:60" outlineLevel="3" x14ac:dyDescent="0.2">
      <c r="A378" s="155"/>
      <c r="B378" s="156"/>
      <c r="C378" s="194" t="s">
        <v>995</v>
      </c>
      <c r="D378" s="185"/>
      <c r="E378" s="186">
        <v>24.84</v>
      </c>
      <c r="F378" s="159"/>
      <c r="G378" s="159"/>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435</v>
      </c>
      <c r="AH378" s="148">
        <v>0</v>
      </c>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row>
    <row r="379" spans="1:60" outlineLevel="3" x14ac:dyDescent="0.2">
      <c r="A379" s="155"/>
      <c r="B379" s="156"/>
      <c r="C379" s="194" t="s">
        <v>996</v>
      </c>
      <c r="D379" s="185"/>
      <c r="E379" s="186"/>
      <c r="F379" s="159"/>
      <c r="G379" s="159"/>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435</v>
      </c>
      <c r="AH379" s="148">
        <v>0</v>
      </c>
      <c r="AI379" s="148"/>
      <c r="AJ379" s="148"/>
      <c r="AK379" s="148"/>
      <c r="AL379" s="148"/>
      <c r="AM379" s="148"/>
      <c r="AN379" s="148"/>
      <c r="AO379" s="148"/>
      <c r="AP379" s="148"/>
      <c r="AQ379" s="148"/>
      <c r="AR379" s="148"/>
      <c r="AS379" s="148"/>
      <c r="AT379" s="148"/>
      <c r="AU379" s="148"/>
      <c r="AV379" s="148"/>
      <c r="AW379" s="148"/>
      <c r="AX379" s="148"/>
      <c r="AY379" s="148"/>
      <c r="AZ379" s="148"/>
      <c r="BA379" s="148"/>
      <c r="BB379" s="148"/>
      <c r="BC379" s="148"/>
      <c r="BD379" s="148"/>
      <c r="BE379" s="148"/>
      <c r="BF379" s="148"/>
      <c r="BG379" s="148"/>
      <c r="BH379" s="148"/>
    </row>
    <row r="380" spans="1:60" outlineLevel="3" x14ac:dyDescent="0.2">
      <c r="A380" s="155"/>
      <c r="B380" s="156"/>
      <c r="C380" s="194" t="s">
        <v>992</v>
      </c>
      <c r="D380" s="185"/>
      <c r="E380" s="186">
        <v>41.4</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435</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3" x14ac:dyDescent="0.2">
      <c r="A381" s="155"/>
      <c r="B381" s="156"/>
      <c r="C381" s="194" t="s">
        <v>993</v>
      </c>
      <c r="D381" s="185"/>
      <c r="E381" s="186">
        <v>11.04</v>
      </c>
      <c r="F381" s="159"/>
      <c r="G381" s="159"/>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435</v>
      </c>
      <c r="AH381" s="148">
        <v>0</v>
      </c>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outlineLevel="3" x14ac:dyDescent="0.2">
      <c r="A382" s="155"/>
      <c r="B382" s="156"/>
      <c r="C382" s="194" t="s">
        <v>994</v>
      </c>
      <c r="D382" s="185"/>
      <c r="E382" s="186">
        <v>41.4</v>
      </c>
      <c r="F382" s="159"/>
      <c r="G382" s="159"/>
      <c r="H382" s="159"/>
      <c r="I382" s="159"/>
      <c r="J382" s="159"/>
      <c r="K382" s="159"/>
      <c r="L382" s="159"/>
      <c r="M382" s="159"/>
      <c r="N382" s="158"/>
      <c r="O382" s="158"/>
      <c r="P382" s="158"/>
      <c r="Q382" s="158"/>
      <c r="R382" s="159"/>
      <c r="S382" s="159"/>
      <c r="T382" s="159"/>
      <c r="U382" s="159"/>
      <c r="V382" s="159"/>
      <c r="W382" s="159"/>
      <c r="X382" s="159"/>
      <c r="Y382" s="159"/>
      <c r="Z382" s="148"/>
      <c r="AA382" s="148"/>
      <c r="AB382" s="148"/>
      <c r="AC382" s="148"/>
      <c r="AD382" s="148"/>
      <c r="AE382" s="148"/>
      <c r="AF382" s="148"/>
      <c r="AG382" s="148" t="s">
        <v>435</v>
      </c>
      <c r="AH382" s="148">
        <v>0</v>
      </c>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outlineLevel="3" x14ac:dyDescent="0.2">
      <c r="A383" s="155"/>
      <c r="B383" s="156"/>
      <c r="C383" s="194" t="s">
        <v>995</v>
      </c>
      <c r="D383" s="185"/>
      <c r="E383" s="186">
        <v>24.84</v>
      </c>
      <c r="F383" s="159"/>
      <c r="G383" s="159"/>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435</v>
      </c>
      <c r="AH383" s="148">
        <v>0</v>
      </c>
      <c r="AI383" s="148"/>
      <c r="AJ383" s="148"/>
      <c r="AK383" s="148"/>
      <c r="AL383" s="148"/>
      <c r="AM383" s="148"/>
      <c r="AN383" s="148"/>
      <c r="AO383" s="148"/>
      <c r="AP383" s="148"/>
      <c r="AQ383" s="148"/>
      <c r="AR383" s="148"/>
      <c r="AS383" s="148"/>
      <c r="AT383" s="148"/>
      <c r="AU383" s="148"/>
      <c r="AV383" s="148"/>
      <c r="AW383" s="148"/>
      <c r="AX383" s="148"/>
      <c r="AY383" s="148"/>
      <c r="AZ383" s="148"/>
      <c r="BA383" s="148"/>
      <c r="BB383" s="148"/>
      <c r="BC383" s="148"/>
      <c r="BD383" s="148"/>
      <c r="BE383" s="148"/>
      <c r="BF383" s="148"/>
      <c r="BG383" s="148"/>
      <c r="BH383" s="148"/>
    </row>
    <row r="384" spans="1:60" outlineLevel="3" x14ac:dyDescent="0.2">
      <c r="A384" s="155"/>
      <c r="B384" s="156"/>
      <c r="C384" s="194" t="s">
        <v>972</v>
      </c>
      <c r="D384" s="185"/>
      <c r="E384" s="186"/>
      <c r="F384" s="159"/>
      <c r="G384" s="159"/>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435</v>
      </c>
      <c r="AH384" s="148">
        <v>0</v>
      </c>
      <c r="AI384" s="148"/>
      <c r="AJ384" s="148"/>
      <c r="AK384" s="148"/>
      <c r="AL384" s="148"/>
      <c r="AM384" s="148"/>
      <c r="AN384" s="148"/>
      <c r="AO384" s="148"/>
      <c r="AP384" s="148"/>
      <c r="AQ384" s="148"/>
      <c r="AR384" s="148"/>
      <c r="AS384" s="148"/>
      <c r="AT384" s="148"/>
      <c r="AU384" s="148"/>
      <c r="AV384" s="148"/>
      <c r="AW384" s="148"/>
      <c r="AX384" s="148"/>
      <c r="AY384" s="148"/>
      <c r="AZ384" s="148"/>
      <c r="BA384" s="148"/>
      <c r="BB384" s="148"/>
      <c r="BC384" s="148"/>
      <c r="BD384" s="148"/>
      <c r="BE384" s="148"/>
      <c r="BF384" s="148"/>
      <c r="BG384" s="148"/>
      <c r="BH384" s="148"/>
    </row>
    <row r="385" spans="1:60" outlineLevel="3" x14ac:dyDescent="0.2">
      <c r="A385" s="155"/>
      <c r="B385" s="156"/>
      <c r="C385" s="194" t="s">
        <v>997</v>
      </c>
      <c r="D385" s="185"/>
      <c r="E385" s="186">
        <v>-103.6</v>
      </c>
      <c r="F385" s="159"/>
      <c r="G385" s="159"/>
      <c r="H385" s="159"/>
      <c r="I385" s="159"/>
      <c r="J385" s="159"/>
      <c r="K385" s="159"/>
      <c r="L385" s="159"/>
      <c r="M385" s="159"/>
      <c r="N385" s="158"/>
      <c r="O385" s="158"/>
      <c r="P385" s="158"/>
      <c r="Q385" s="158"/>
      <c r="R385" s="159"/>
      <c r="S385" s="159"/>
      <c r="T385" s="159"/>
      <c r="U385" s="159"/>
      <c r="V385" s="159"/>
      <c r="W385" s="159"/>
      <c r="X385" s="159"/>
      <c r="Y385" s="159"/>
      <c r="Z385" s="148"/>
      <c r="AA385" s="148"/>
      <c r="AB385" s="148"/>
      <c r="AC385" s="148"/>
      <c r="AD385" s="148"/>
      <c r="AE385" s="148"/>
      <c r="AF385" s="148"/>
      <c r="AG385" s="148" t="s">
        <v>435</v>
      </c>
      <c r="AH385" s="148">
        <v>5</v>
      </c>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1" x14ac:dyDescent="0.2">
      <c r="A386" s="172">
        <v>74</v>
      </c>
      <c r="B386" s="173" t="s">
        <v>998</v>
      </c>
      <c r="C386" s="181" t="s">
        <v>999</v>
      </c>
      <c r="D386" s="174" t="s">
        <v>492</v>
      </c>
      <c r="E386" s="175">
        <v>1472.4960000000001</v>
      </c>
      <c r="F386" s="176"/>
      <c r="G386" s="177">
        <f>ROUND(E386*F386,2)</f>
        <v>0</v>
      </c>
      <c r="H386" s="176"/>
      <c r="I386" s="177">
        <f>ROUND(E386*H386,2)</f>
        <v>0</v>
      </c>
      <c r="J386" s="176"/>
      <c r="K386" s="177">
        <f>ROUND(E386*J386,2)</f>
        <v>0</v>
      </c>
      <c r="L386" s="177">
        <v>21</v>
      </c>
      <c r="M386" s="177">
        <f>G386*(1+L386/100)</f>
        <v>0</v>
      </c>
      <c r="N386" s="175">
        <v>0</v>
      </c>
      <c r="O386" s="175">
        <f>ROUND(E386*N386,2)</f>
        <v>0</v>
      </c>
      <c r="P386" s="175">
        <v>0</v>
      </c>
      <c r="Q386" s="175">
        <f>ROUND(E386*P386,2)</f>
        <v>0</v>
      </c>
      <c r="R386" s="177" t="s">
        <v>724</v>
      </c>
      <c r="S386" s="177" t="s">
        <v>378</v>
      </c>
      <c r="T386" s="178" t="s">
        <v>378</v>
      </c>
      <c r="U386" s="159">
        <v>0.3</v>
      </c>
      <c r="V386" s="159">
        <f>ROUND(E386*U386,2)</f>
        <v>441.75</v>
      </c>
      <c r="W386" s="159"/>
      <c r="X386" s="159" t="s">
        <v>429</v>
      </c>
      <c r="Y386" s="159" t="s">
        <v>430</v>
      </c>
      <c r="Z386" s="214">
        <v>0.32</v>
      </c>
      <c r="AA386" s="215">
        <f t="shared" ref="AA386" si="144">G386*Z386</f>
        <v>0</v>
      </c>
      <c r="AB386" s="215">
        <f t="shared" ref="AB386" si="145">G386-AA386</f>
        <v>0</v>
      </c>
      <c r="AC386" s="148"/>
      <c r="AD386" s="148"/>
      <c r="AE386" s="148"/>
      <c r="AF386" s="148"/>
      <c r="AG386" s="148" t="s">
        <v>431</v>
      </c>
      <c r="AH386" s="148"/>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outlineLevel="2" x14ac:dyDescent="0.2">
      <c r="A387" s="155"/>
      <c r="B387" s="156"/>
      <c r="C387" s="306" t="s">
        <v>976</v>
      </c>
      <c r="D387" s="307"/>
      <c r="E387" s="307"/>
      <c r="F387" s="307"/>
      <c r="G387" s="307"/>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433</v>
      </c>
      <c r="AH387" s="148"/>
      <c r="AI387" s="148"/>
      <c r="AJ387" s="148"/>
      <c r="AK387" s="148"/>
      <c r="AL387" s="148"/>
      <c r="AM387" s="148"/>
      <c r="AN387" s="148"/>
      <c r="AO387" s="148"/>
      <c r="AP387" s="148"/>
      <c r="AQ387" s="148"/>
      <c r="AR387" s="148"/>
      <c r="AS387" s="148"/>
      <c r="AT387" s="148"/>
      <c r="AU387" s="148"/>
      <c r="AV387" s="148"/>
      <c r="AW387" s="148"/>
      <c r="AX387" s="148"/>
      <c r="AY387" s="148"/>
      <c r="AZ387" s="148"/>
      <c r="BA387" s="179" t="str">
        <f>C387</f>
        <v>(pilířů), rámových stojek, táhel nebo vzpěr svislých nebo šikmých (odkloněných) o výšce do 4 m včetně vzepření</v>
      </c>
      <c r="BB387" s="148"/>
      <c r="BC387" s="148"/>
      <c r="BD387" s="148"/>
      <c r="BE387" s="148"/>
      <c r="BF387" s="148"/>
      <c r="BG387" s="148"/>
      <c r="BH387" s="148"/>
    </row>
    <row r="388" spans="1:60" outlineLevel="2" x14ac:dyDescent="0.2">
      <c r="A388" s="155"/>
      <c r="B388" s="156"/>
      <c r="C388" s="194" t="s">
        <v>1000</v>
      </c>
      <c r="D388" s="185"/>
      <c r="E388" s="186">
        <v>1472.4960000000001</v>
      </c>
      <c r="F388" s="159"/>
      <c r="G388" s="159"/>
      <c r="H388" s="159"/>
      <c r="I388" s="159"/>
      <c r="J388" s="159"/>
      <c r="K388" s="159"/>
      <c r="L388" s="159"/>
      <c r="M388" s="159"/>
      <c r="N388" s="158"/>
      <c r="O388" s="158"/>
      <c r="P388" s="158"/>
      <c r="Q388" s="158"/>
      <c r="R388" s="159"/>
      <c r="S388" s="159"/>
      <c r="T388" s="159"/>
      <c r="U388" s="159"/>
      <c r="V388" s="159"/>
      <c r="W388" s="159"/>
      <c r="X388" s="159"/>
      <c r="Y388" s="159"/>
      <c r="Z388" s="148"/>
      <c r="AA388" s="148"/>
      <c r="AB388" s="148"/>
      <c r="AC388" s="148"/>
      <c r="AD388" s="148"/>
      <c r="AE388" s="148"/>
      <c r="AF388" s="148"/>
      <c r="AG388" s="148" t="s">
        <v>435</v>
      </c>
      <c r="AH388" s="148">
        <v>5</v>
      </c>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1" x14ac:dyDescent="0.2">
      <c r="A389" s="172">
        <v>75</v>
      </c>
      <c r="B389" s="173" t="s">
        <v>1001</v>
      </c>
      <c r="C389" s="181" t="s">
        <v>1002</v>
      </c>
      <c r="D389" s="174" t="s">
        <v>492</v>
      </c>
      <c r="E389" s="175">
        <v>600.57600000000002</v>
      </c>
      <c r="F389" s="176"/>
      <c r="G389" s="177">
        <f>ROUND(E389*F389,2)</f>
        <v>0</v>
      </c>
      <c r="H389" s="176"/>
      <c r="I389" s="177">
        <f>ROUND(E389*H389,2)</f>
        <v>0</v>
      </c>
      <c r="J389" s="176"/>
      <c r="K389" s="177">
        <f>ROUND(E389*J389,2)</f>
        <v>0</v>
      </c>
      <c r="L389" s="177">
        <v>21</v>
      </c>
      <c r="M389" s="177">
        <f>G389*(1+L389/100)</f>
        <v>0</v>
      </c>
      <c r="N389" s="175">
        <v>8.0999999999999996E-3</v>
      </c>
      <c r="O389" s="175">
        <f>ROUND(E389*N389,2)</f>
        <v>4.8600000000000003</v>
      </c>
      <c r="P389" s="175">
        <v>0</v>
      </c>
      <c r="Q389" s="175">
        <f>ROUND(E389*P389,2)</f>
        <v>0</v>
      </c>
      <c r="R389" s="177" t="s">
        <v>724</v>
      </c>
      <c r="S389" s="177" t="s">
        <v>378</v>
      </c>
      <c r="T389" s="178" t="s">
        <v>378</v>
      </c>
      <c r="U389" s="159">
        <v>0.22500000000000001</v>
      </c>
      <c r="V389" s="159">
        <f>ROUND(E389*U389,2)</f>
        <v>135.13</v>
      </c>
      <c r="W389" s="159"/>
      <c r="X389" s="159" t="s">
        <v>429</v>
      </c>
      <c r="Y389" s="159" t="s">
        <v>430</v>
      </c>
      <c r="Z389" s="214">
        <v>0.32</v>
      </c>
      <c r="AA389" s="215">
        <f t="shared" ref="AA389" si="146">G389*Z389</f>
        <v>0</v>
      </c>
      <c r="AB389" s="215">
        <f t="shared" ref="AB389" si="147">G389-AA389</f>
        <v>0</v>
      </c>
      <c r="AC389" s="148"/>
      <c r="AD389" s="148"/>
      <c r="AE389" s="148"/>
      <c r="AF389" s="148"/>
      <c r="AG389" s="148" t="s">
        <v>431</v>
      </c>
      <c r="AH389" s="148"/>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2" x14ac:dyDescent="0.2">
      <c r="A390" s="155"/>
      <c r="B390" s="156"/>
      <c r="C390" s="306" t="s">
        <v>976</v>
      </c>
      <c r="D390" s="307"/>
      <c r="E390" s="307"/>
      <c r="F390" s="307"/>
      <c r="G390" s="307"/>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433</v>
      </c>
      <c r="AH390" s="148"/>
      <c r="AI390" s="148"/>
      <c r="AJ390" s="148"/>
      <c r="AK390" s="148"/>
      <c r="AL390" s="148"/>
      <c r="AM390" s="148"/>
      <c r="AN390" s="148"/>
      <c r="AO390" s="148"/>
      <c r="AP390" s="148"/>
      <c r="AQ390" s="148"/>
      <c r="AR390" s="148"/>
      <c r="AS390" s="148"/>
      <c r="AT390" s="148"/>
      <c r="AU390" s="148"/>
      <c r="AV390" s="148"/>
      <c r="AW390" s="148"/>
      <c r="AX390" s="148"/>
      <c r="AY390" s="148"/>
      <c r="AZ390" s="148"/>
      <c r="BA390" s="179" t="str">
        <f>C390</f>
        <v>(pilířů), rámových stojek, táhel nebo vzpěr svislých nebo šikmých (odkloněných) o výšce do 4 m včetně vzepření</v>
      </c>
      <c r="BB390" s="148"/>
      <c r="BC390" s="148"/>
      <c r="BD390" s="148"/>
      <c r="BE390" s="148"/>
      <c r="BF390" s="148"/>
      <c r="BG390" s="148"/>
      <c r="BH390" s="148"/>
    </row>
    <row r="391" spans="1:60" outlineLevel="2" x14ac:dyDescent="0.2">
      <c r="A391" s="155"/>
      <c r="B391" s="156"/>
      <c r="C391" s="194" t="s">
        <v>980</v>
      </c>
      <c r="D391" s="185"/>
      <c r="E391" s="186"/>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435</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3" x14ac:dyDescent="0.2">
      <c r="A392" s="155"/>
      <c r="B392" s="156"/>
      <c r="C392" s="194" t="s">
        <v>981</v>
      </c>
      <c r="D392" s="185"/>
      <c r="E392" s="186">
        <v>238.4</v>
      </c>
      <c r="F392" s="159"/>
      <c r="G392" s="159"/>
      <c r="H392" s="159"/>
      <c r="I392" s="159"/>
      <c r="J392" s="159"/>
      <c r="K392" s="159"/>
      <c r="L392" s="159"/>
      <c r="M392" s="159"/>
      <c r="N392" s="158"/>
      <c r="O392" s="158"/>
      <c r="P392" s="158"/>
      <c r="Q392" s="158"/>
      <c r="R392" s="159"/>
      <c r="S392" s="159"/>
      <c r="T392" s="159"/>
      <c r="U392" s="159"/>
      <c r="V392" s="159"/>
      <c r="W392" s="159"/>
      <c r="X392" s="159"/>
      <c r="Y392" s="159"/>
      <c r="Z392" s="148"/>
      <c r="AA392" s="148"/>
      <c r="AB392" s="148"/>
      <c r="AC392" s="148"/>
      <c r="AD392" s="148"/>
      <c r="AE392" s="148"/>
      <c r="AF392" s="148"/>
      <c r="AG392" s="148" t="s">
        <v>435</v>
      </c>
      <c r="AH392" s="148">
        <v>0</v>
      </c>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3" x14ac:dyDescent="0.2">
      <c r="A393" s="155"/>
      <c r="B393" s="156"/>
      <c r="C393" s="194" t="s">
        <v>982</v>
      </c>
      <c r="D393" s="185"/>
      <c r="E393" s="186">
        <v>47.68</v>
      </c>
      <c r="F393" s="159"/>
      <c r="G393" s="159"/>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435</v>
      </c>
      <c r="AH393" s="148">
        <v>0</v>
      </c>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3" x14ac:dyDescent="0.2">
      <c r="A394" s="155"/>
      <c r="B394" s="156"/>
      <c r="C394" s="194" t="s">
        <v>983</v>
      </c>
      <c r="D394" s="185"/>
      <c r="E394" s="186">
        <v>200.06399999999999</v>
      </c>
      <c r="F394" s="159"/>
      <c r="G394" s="159"/>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435</v>
      </c>
      <c r="AH394" s="148">
        <v>0</v>
      </c>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3" x14ac:dyDescent="0.2">
      <c r="A395" s="155"/>
      <c r="B395" s="156"/>
      <c r="C395" s="194" t="s">
        <v>984</v>
      </c>
      <c r="D395" s="185"/>
      <c r="E395" s="186">
        <v>114.432</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435</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1" x14ac:dyDescent="0.2">
      <c r="A396" s="172">
        <v>76</v>
      </c>
      <c r="B396" s="173" t="s">
        <v>1003</v>
      </c>
      <c r="C396" s="181" t="s">
        <v>1004</v>
      </c>
      <c r="D396" s="174" t="s">
        <v>442</v>
      </c>
      <c r="E396" s="175">
        <v>25.81195</v>
      </c>
      <c r="F396" s="176"/>
      <c r="G396" s="177">
        <f>ROUND(E396*F396,2)</f>
        <v>0</v>
      </c>
      <c r="H396" s="176"/>
      <c r="I396" s="177">
        <f>ROUND(E396*H396,2)</f>
        <v>0</v>
      </c>
      <c r="J396" s="176"/>
      <c r="K396" s="177">
        <f>ROUND(E396*J396,2)</f>
        <v>0</v>
      </c>
      <c r="L396" s="177">
        <v>21</v>
      </c>
      <c r="M396" s="177">
        <f>G396*(1+L396/100)</f>
        <v>0</v>
      </c>
      <c r="N396" s="175">
        <v>2.53999</v>
      </c>
      <c r="O396" s="175">
        <f>ROUND(E396*N396,2)</f>
        <v>65.56</v>
      </c>
      <c r="P396" s="175">
        <v>0</v>
      </c>
      <c r="Q396" s="175">
        <f>ROUND(E396*P396,2)</f>
        <v>0</v>
      </c>
      <c r="R396" s="177"/>
      <c r="S396" s="177" t="s">
        <v>394</v>
      </c>
      <c r="T396" s="178" t="s">
        <v>379</v>
      </c>
      <c r="U396" s="159">
        <v>2.3039999999999998</v>
      </c>
      <c r="V396" s="159">
        <f>ROUND(E396*U396,2)</f>
        <v>59.47</v>
      </c>
      <c r="W396" s="159"/>
      <c r="X396" s="159" t="s">
        <v>429</v>
      </c>
      <c r="Y396" s="159" t="s">
        <v>453</v>
      </c>
      <c r="Z396" s="214">
        <v>0.32</v>
      </c>
      <c r="AA396" s="215">
        <f t="shared" ref="AA396" si="148">G396*Z396</f>
        <v>0</v>
      </c>
      <c r="AB396" s="215">
        <f t="shared" ref="AB396" si="149">G396-AA396</f>
        <v>0</v>
      </c>
      <c r="AC396" s="148"/>
      <c r="AD396" s="148"/>
      <c r="AE396" s="148"/>
      <c r="AF396" s="148"/>
      <c r="AG396" s="148" t="s">
        <v>431</v>
      </c>
      <c r="AH396" s="148"/>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2" x14ac:dyDescent="0.2">
      <c r="A397" s="155"/>
      <c r="B397" s="156"/>
      <c r="C397" s="295" t="s">
        <v>965</v>
      </c>
      <c r="D397" s="296"/>
      <c r="E397" s="296"/>
      <c r="F397" s="296"/>
      <c r="G397" s="296"/>
      <c r="H397" s="159"/>
      <c r="I397" s="159"/>
      <c r="J397" s="159"/>
      <c r="K397" s="159"/>
      <c r="L397" s="159"/>
      <c r="M397" s="159"/>
      <c r="N397" s="158"/>
      <c r="O397" s="158"/>
      <c r="P397" s="158"/>
      <c r="Q397" s="158"/>
      <c r="R397" s="159"/>
      <c r="S397" s="159"/>
      <c r="T397" s="159"/>
      <c r="U397" s="159"/>
      <c r="V397" s="159"/>
      <c r="W397" s="159"/>
      <c r="X397" s="159"/>
      <c r="Y397" s="159"/>
      <c r="Z397" s="148"/>
      <c r="AA397" s="148"/>
      <c r="AB397" s="148"/>
      <c r="AC397" s="148"/>
      <c r="AD397" s="148"/>
      <c r="AE397" s="148"/>
      <c r="AF397" s="148"/>
      <c r="AG397" s="148" t="s">
        <v>383</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3" x14ac:dyDescent="0.2">
      <c r="A398" s="155"/>
      <c r="B398" s="156"/>
      <c r="C398" s="304" t="s">
        <v>923</v>
      </c>
      <c r="D398" s="305"/>
      <c r="E398" s="305"/>
      <c r="F398" s="305"/>
      <c r="G398" s="305"/>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383</v>
      </c>
      <c r="AH398" s="148"/>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outlineLevel="2" x14ac:dyDescent="0.2">
      <c r="A399" s="155"/>
      <c r="B399" s="156"/>
      <c r="C399" s="194" t="s">
        <v>977</v>
      </c>
      <c r="D399" s="185"/>
      <c r="E399" s="186"/>
      <c r="F399" s="159"/>
      <c r="G399" s="159"/>
      <c r="H399" s="159"/>
      <c r="I399" s="159"/>
      <c r="J399" s="159"/>
      <c r="K399" s="159"/>
      <c r="L399" s="159"/>
      <c r="M399" s="159"/>
      <c r="N399" s="158"/>
      <c r="O399" s="158"/>
      <c r="P399" s="158"/>
      <c r="Q399" s="158"/>
      <c r="R399" s="159"/>
      <c r="S399" s="159"/>
      <c r="T399" s="159"/>
      <c r="U399" s="159"/>
      <c r="V399" s="159"/>
      <c r="W399" s="159"/>
      <c r="X399" s="159"/>
      <c r="Y399" s="159"/>
      <c r="Z399" s="148"/>
      <c r="AA399" s="148"/>
      <c r="AB399" s="148"/>
      <c r="AC399" s="148"/>
      <c r="AD399" s="148"/>
      <c r="AE399" s="148"/>
      <c r="AF399" s="148"/>
      <c r="AG399" s="148" t="s">
        <v>435</v>
      </c>
      <c r="AH399" s="148">
        <v>0</v>
      </c>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row>
    <row r="400" spans="1:60" outlineLevel="3" x14ac:dyDescent="0.2">
      <c r="A400" s="155"/>
      <c r="B400" s="156"/>
      <c r="C400" s="194" t="s">
        <v>1005</v>
      </c>
      <c r="D400" s="185"/>
      <c r="E400" s="186">
        <v>7.4732000000000003</v>
      </c>
      <c r="F400" s="159"/>
      <c r="G400" s="159"/>
      <c r="H400" s="159"/>
      <c r="I400" s="159"/>
      <c r="J400" s="159"/>
      <c r="K400" s="159"/>
      <c r="L400" s="159"/>
      <c r="M400" s="159"/>
      <c r="N400" s="158"/>
      <c r="O400" s="158"/>
      <c r="P400" s="158"/>
      <c r="Q400" s="158"/>
      <c r="R400" s="159"/>
      <c r="S400" s="159"/>
      <c r="T400" s="159"/>
      <c r="U400" s="159"/>
      <c r="V400" s="159"/>
      <c r="W400" s="159"/>
      <c r="X400" s="159"/>
      <c r="Y400" s="159"/>
      <c r="Z400" s="148"/>
      <c r="AA400" s="148"/>
      <c r="AB400" s="148"/>
      <c r="AC400" s="148"/>
      <c r="AD400" s="148"/>
      <c r="AE400" s="148"/>
      <c r="AF400" s="148"/>
      <c r="AG400" s="148" t="s">
        <v>435</v>
      </c>
      <c r="AH400" s="148">
        <v>0</v>
      </c>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3" x14ac:dyDescent="0.2">
      <c r="A401" s="155"/>
      <c r="B401" s="156"/>
      <c r="C401" s="194" t="s">
        <v>1006</v>
      </c>
      <c r="D401" s="185"/>
      <c r="E401" s="186">
        <v>6.8687500000000004</v>
      </c>
      <c r="F401" s="159"/>
      <c r="G401" s="159"/>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435</v>
      </c>
      <c r="AH401" s="148">
        <v>0</v>
      </c>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3" x14ac:dyDescent="0.2">
      <c r="A402" s="155"/>
      <c r="B402" s="156"/>
      <c r="C402" s="194" t="s">
        <v>1007</v>
      </c>
      <c r="D402" s="185"/>
      <c r="E402" s="186">
        <v>5.92</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435</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outlineLevel="3" x14ac:dyDescent="0.2">
      <c r="A403" s="155"/>
      <c r="B403" s="156"/>
      <c r="C403" s="194" t="s">
        <v>1008</v>
      </c>
      <c r="D403" s="185"/>
      <c r="E403" s="186">
        <v>5.55</v>
      </c>
      <c r="F403" s="159"/>
      <c r="G403" s="159"/>
      <c r="H403" s="159"/>
      <c r="I403" s="159"/>
      <c r="J403" s="159"/>
      <c r="K403" s="159"/>
      <c r="L403" s="159"/>
      <c r="M403" s="159"/>
      <c r="N403" s="158"/>
      <c r="O403" s="158"/>
      <c r="P403" s="158"/>
      <c r="Q403" s="158"/>
      <c r="R403" s="159"/>
      <c r="S403" s="159"/>
      <c r="T403" s="159"/>
      <c r="U403" s="159"/>
      <c r="V403" s="159"/>
      <c r="W403" s="159"/>
      <c r="X403" s="159"/>
      <c r="Y403" s="159"/>
      <c r="Z403" s="148"/>
      <c r="AA403" s="148"/>
      <c r="AB403" s="148"/>
      <c r="AC403" s="148"/>
      <c r="AD403" s="148"/>
      <c r="AE403" s="148"/>
      <c r="AF403" s="148"/>
      <c r="AG403" s="148" t="s">
        <v>435</v>
      </c>
      <c r="AH403" s="148">
        <v>0</v>
      </c>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1" x14ac:dyDescent="0.2">
      <c r="A404" s="172">
        <v>77</v>
      </c>
      <c r="B404" s="173" t="s">
        <v>1009</v>
      </c>
      <c r="C404" s="181" t="s">
        <v>1010</v>
      </c>
      <c r="D404" s="174" t="s">
        <v>492</v>
      </c>
      <c r="E404" s="175">
        <v>103.6</v>
      </c>
      <c r="F404" s="176"/>
      <c r="G404" s="177">
        <f>ROUND(E404*F404,2)</f>
        <v>0</v>
      </c>
      <c r="H404" s="176"/>
      <c r="I404" s="177">
        <f>ROUND(E404*H404,2)</f>
        <v>0</v>
      </c>
      <c r="J404" s="176"/>
      <c r="K404" s="177">
        <f>ROUND(E404*J404,2)</f>
        <v>0</v>
      </c>
      <c r="L404" s="177">
        <v>21</v>
      </c>
      <c r="M404" s="177">
        <f>G404*(1+L404/100)</f>
        <v>0</v>
      </c>
      <c r="N404" s="175">
        <v>3.8080000000000003E-2</v>
      </c>
      <c r="O404" s="175">
        <f>ROUND(E404*N404,2)</f>
        <v>3.95</v>
      </c>
      <c r="P404" s="175">
        <v>0</v>
      </c>
      <c r="Q404" s="175">
        <f>ROUND(E404*P404,2)</f>
        <v>0</v>
      </c>
      <c r="R404" s="177"/>
      <c r="S404" s="177" t="s">
        <v>394</v>
      </c>
      <c r="T404" s="178" t="s">
        <v>379</v>
      </c>
      <c r="U404" s="159">
        <v>0.7</v>
      </c>
      <c r="V404" s="159">
        <f>ROUND(E404*U404,2)</f>
        <v>72.52</v>
      </c>
      <c r="W404" s="159"/>
      <c r="X404" s="159" t="s">
        <v>429</v>
      </c>
      <c r="Y404" s="159" t="s">
        <v>453</v>
      </c>
      <c r="Z404" s="214">
        <v>0.32</v>
      </c>
      <c r="AA404" s="215">
        <f t="shared" ref="AA404" si="150">G404*Z404</f>
        <v>0</v>
      </c>
      <c r="AB404" s="215">
        <f t="shared" ref="AB404" si="151">G404-AA404</f>
        <v>0</v>
      </c>
      <c r="AC404" s="148"/>
      <c r="AD404" s="148"/>
      <c r="AE404" s="148"/>
      <c r="AF404" s="148"/>
      <c r="AG404" s="148" t="s">
        <v>431</v>
      </c>
      <c r="AH404" s="148"/>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2" x14ac:dyDescent="0.2">
      <c r="A405" s="155"/>
      <c r="B405" s="156"/>
      <c r="C405" s="194" t="s">
        <v>977</v>
      </c>
      <c r="D405" s="185"/>
      <c r="E405" s="186"/>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435</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
      <c r="A406" s="155"/>
      <c r="B406" s="156"/>
      <c r="C406" s="194" t="s">
        <v>1011</v>
      </c>
      <c r="D406" s="185"/>
      <c r="E406" s="186">
        <v>59.2</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435</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3" x14ac:dyDescent="0.2">
      <c r="A407" s="155"/>
      <c r="B407" s="156"/>
      <c r="C407" s="194" t="s">
        <v>1012</v>
      </c>
      <c r="D407" s="185"/>
      <c r="E407" s="186">
        <v>44.4</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435</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1" x14ac:dyDescent="0.2">
      <c r="A408" s="172">
        <v>78</v>
      </c>
      <c r="B408" s="173" t="s">
        <v>1013</v>
      </c>
      <c r="C408" s="181" t="s">
        <v>1014</v>
      </c>
      <c r="D408" s="174" t="s">
        <v>492</v>
      </c>
      <c r="E408" s="175">
        <v>103.6</v>
      </c>
      <c r="F408" s="176"/>
      <c r="G408" s="177">
        <f>ROUND(E408*F408,2)</f>
        <v>0</v>
      </c>
      <c r="H408" s="176"/>
      <c r="I408" s="177">
        <f>ROUND(E408*H408,2)</f>
        <v>0</v>
      </c>
      <c r="J408" s="176"/>
      <c r="K408" s="177">
        <f>ROUND(E408*J408,2)</f>
        <v>0</v>
      </c>
      <c r="L408" s="177">
        <v>21</v>
      </c>
      <c r="M408" s="177">
        <f>G408*(1+L408/100)</f>
        <v>0</v>
      </c>
      <c r="N408" s="175">
        <v>0</v>
      </c>
      <c r="O408" s="175">
        <f>ROUND(E408*N408,2)</f>
        <v>0</v>
      </c>
      <c r="P408" s="175">
        <v>0</v>
      </c>
      <c r="Q408" s="175">
        <f>ROUND(E408*P408,2)</f>
        <v>0</v>
      </c>
      <c r="R408" s="177"/>
      <c r="S408" s="177" t="s">
        <v>394</v>
      </c>
      <c r="T408" s="178" t="s">
        <v>378</v>
      </c>
      <c r="U408" s="159">
        <v>0.3</v>
      </c>
      <c r="V408" s="159">
        <f>ROUND(E408*U408,2)</f>
        <v>31.08</v>
      </c>
      <c r="W408" s="159"/>
      <c r="X408" s="159" t="s">
        <v>429</v>
      </c>
      <c r="Y408" s="159" t="s">
        <v>453</v>
      </c>
      <c r="Z408" s="214">
        <v>0.32</v>
      </c>
      <c r="AA408" s="215">
        <f t="shared" ref="AA408" si="152">G408*Z408</f>
        <v>0</v>
      </c>
      <c r="AB408" s="215">
        <f t="shared" ref="AB408" si="153">G408-AA408</f>
        <v>0</v>
      </c>
      <c r="AC408" s="148"/>
      <c r="AD408" s="148"/>
      <c r="AE408" s="148"/>
      <c r="AF408" s="148"/>
      <c r="AG408" s="148" t="s">
        <v>431</v>
      </c>
      <c r="AH408" s="148"/>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outlineLevel="2" x14ac:dyDescent="0.2">
      <c r="A409" s="155"/>
      <c r="B409" s="156"/>
      <c r="C409" s="194" t="s">
        <v>1015</v>
      </c>
      <c r="D409" s="185"/>
      <c r="E409" s="186">
        <v>103.6</v>
      </c>
      <c r="F409" s="159"/>
      <c r="G409" s="159"/>
      <c r="H409" s="159"/>
      <c r="I409" s="159"/>
      <c r="J409" s="159"/>
      <c r="K409" s="159"/>
      <c r="L409" s="159"/>
      <c r="M409" s="159"/>
      <c r="N409" s="158"/>
      <c r="O409" s="158"/>
      <c r="P409" s="158"/>
      <c r="Q409" s="158"/>
      <c r="R409" s="159"/>
      <c r="S409" s="159"/>
      <c r="T409" s="159"/>
      <c r="U409" s="159"/>
      <c r="V409" s="159"/>
      <c r="W409" s="159"/>
      <c r="X409" s="159"/>
      <c r="Y409" s="159"/>
      <c r="Z409" s="148"/>
      <c r="AA409" s="148"/>
      <c r="AB409" s="148"/>
      <c r="AC409" s="148"/>
      <c r="AD409" s="148"/>
      <c r="AE409" s="148"/>
      <c r="AF409" s="148"/>
      <c r="AG409" s="148" t="s">
        <v>435</v>
      </c>
      <c r="AH409" s="148">
        <v>5</v>
      </c>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1" x14ac:dyDescent="0.2">
      <c r="A410" s="172">
        <v>79</v>
      </c>
      <c r="B410" s="173" t="s">
        <v>1016</v>
      </c>
      <c r="C410" s="181" t="s">
        <v>1017</v>
      </c>
      <c r="D410" s="174" t="s">
        <v>492</v>
      </c>
      <c r="E410" s="175">
        <v>129.68199999999999</v>
      </c>
      <c r="F410" s="176"/>
      <c r="G410" s="177">
        <f>ROUND(E410*F410,2)</f>
        <v>0</v>
      </c>
      <c r="H410" s="176"/>
      <c r="I410" s="177">
        <f>ROUND(E410*H410,2)</f>
        <v>0</v>
      </c>
      <c r="J410" s="176"/>
      <c r="K410" s="177">
        <f>ROUND(E410*J410,2)</f>
        <v>0</v>
      </c>
      <c r="L410" s="177">
        <v>21</v>
      </c>
      <c r="M410" s="177">
        <f>G410*(1+L410/100)</f>
        <v>0</v>
      </c>
      <c r="N410" s="175">
        <v>5.7000000000000002E-3</v>
      </c>
      <c r="O410" s="175">
        <f>ROUND(E410*N410,2)</f>
        <v>0.74</v>
      </c>
      <c r="P410" s="175">
        <v>0</v>
      </c>
      <c r="Q410" s="175">
        <f>ROUND(E410*P410,2)</f>
        <v>0</v>
      </c>
      <c r="R410" s="177"/>
      <c r="S410" s="177" t="s">
        <v>394</v>
      </c>
      <c r="T410" s="178" t="s">
        <v>379</v>
      </c>
      <c r="U410" s="159">
        <v>2.5150000000000001</v>
      </c>
      <c r="V410" s="159">
        <f>ROUND(E410*U410,2)</f>
        <v>326.14999999999998</v>
      </c>
      <c r="W410" s="159"/>
      <c r="X410" s="159" t="s">
        <v>429</v>
      </c>
      <c r="Y410" s="159" t="s">
        <v>453</v>
      </c>
      <c r="Z410" s="214">
        <v>0.32</v>
      </c>
      <c r="AA410" s="215">
        <f t="shared" ref="AA410" si="154">G410*Z410</f>
        <v>0</v>
      </c>
      <c r="AB410" s="215">
        <f t="shared" ref="AB410" si="155">G410-AA410</f>
        <v>0</v>
      </c>
      <c r="AC410" s="148"/>
      <c r="AD410" s="148"/>
      <c r="AE410" s="148"/>
      <c r="AF410" s="148"/>
      <c r="AG410" s="148" t="s">
        <v>431</v>
      </c>
      <c r="AH410" s="148"/>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outlineLevel="2" x14ac:dyDescent="0.2">
      <c r="A411" s="155"/>
      <c r="B411" s="156"/>
      <c r="C411" s="194" t="s">
        <v>977</v>
      </c>
      <c r="D411" s="185"/>
      <c r="E411" s="186"/>
      <c r="F411" s="159"/>
      <c r="G411" s="159"/>
      <c r="H411" s="159"/>
      <c r="I411" s="159"/>
      <c r="J411" s="159"/>
      <c r="K411" s="159"/>
      <c r="L411" s="159"/>
      <c r="M411" s="159"/>
      <c r="N411" s="158"/>
      <c r="O411" s="158"/>
      <c r="P411" s="158"/>
      <c r="Q411" s="158"/>
      <c r="R411" s="159"/>
      <c r="S411" s="159"/>
      <c r="T411" s="159"/>
      <c r="U411" s="159"/>
      <c r="V411" s="159"/>
      <c r="W411" s="159"/>
      <c r="X411" s="159"/>
      <c r="Y411" s="159"/>
      <c r="Z411" s="148"/>
      <c r="AA411" s="148"/>
      <c r="AB411" s="148"/>
      <c r="AC411" s="148"/>
      <c r="AD411" s="148"/>
      <c r="AE411" s="148"/>
      <c r="AF411" s="148"/>
      <c r="AG411" s="148" t="s">
        <v>435</v>
      </c>
      <c r="AH411" s="148">
        <v>0</v>
      </c>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row>
    <row r="412" spans="1:60" outlineLevel="3" x14ac:dyDescent="0.2">
      <c r="A412" s="155"/>
      <c r="B412" s="156"/>
      <c r="C412" s="194" t="s">
        <v>1018</v>
      </c>
      <c r="D412" s="185"/>
      <c r="E412" s="186">
        <v>74.731999999999999</v>
      </c>
      <c r="F412" s="159"/>
      <c r="G412" s="159"/>
      <c r="H412" s="159"/>
      <c r="I412" s="159"/>
      <c r="J412" s="159"/>
      <c r="K412" s="159"/>
      <c r="L412" s="159"/>
      <c r="M412" s="159"/>
      <c r="N412" s="158"/>
      <c r="O412" s="158"/>
      <c r="P412" s="158"/>
      <c r="Q412" s="158"/>
      <c r="R412" s="159"/>
      <c r="S412" s="159"/>
      <c r="T412" s="159"/>
      <c r="U412" s="159"/>
      <c r="V412" s="159"/>
      <c r="W412" s="159"/>
      <c r="X412" s="159"/>
      <c r="Y412" s="159"/>
      <c r="Z412" s="148"/>
      <c r="AA412" s="148"/>
      <c r="AB412" s="148"/>
      <c r="AC412" s="148"/>
      <c r="AD412" s="148"/>
      <c r="AE412" s="148"/>
      <c r="AF412" s="148"/>
      <c r="AG412" s="148" t="s">
        <v>435</v>
      </c>
      <c r="AH412" s="148">
        <v>0</v>
      </c>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outlineLevel="3" x14ac:dyDescent="0.2">
      <c r="A413" s="155"/>
      <c r="B413" s="156"/>
      <c r="C413" s="194" t="s">
        <v>1019</v>
      </c>
      <c r="D413" s="185"/>
      <c r="E413" s="186">
        <v>54.95</v>
      </c>
      <c r="F413" s="159"/>
      <c r="G413" s="159"/>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435</v>
      </c>
      <c r="AH413" s="148">
        <v>0</v>
      </c>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row>
    <row r="414" spans="1:60" outlineLevel="1" x14ac:dyDescent="0.2">
      <c r="A414" s="172">
        <v>80</v>
      </c>
      <c r="B414" s="173" t="s">
        <v>1020</v>
      </c>
      <c r="C414" s="181" t="s">
        <v>1021</v>
      </c>
      <c r="D414" s="174" t="s">
        <v>492</v>
      </c>
      <c r="E414" s="175">
        <v>129.68199999999999</v>
      </c>
      <c r="F414" s="176"/>
      <c r="G414" s="177">
        <f>ROUND(E414*F414,2)</f>
        <v>0</v>
      </c>
      <c r="H414" s="176"/>
      <c r="I414" s="177">
        <f>ROUND(E414*H414,2)</f>
        <v>0</v>
      </c>
      <c r="J414" s="176"/>
      <c r="K414" s="177">
        <f>ROUND(E414*J414,2)</f>
        <v>0</v>
      </c>
      <c r="L414" s="177">
        <v>21</v>
      </c>
      <c r="M414" s="177">
        <f>G414*(1+L414/100)</f>
        <v>0</v>
      </c>
      <c r="N414" s="175">
        <v>0</v>
      </c>
      <c r="O414" s="175">
        <f>ROUND(E414*N414,2)</f>
        <v>0</v>
      </c>
      <c r="P414" s="175">
        <v>0</v>
      </c>
      <c r="Q414" s="175">
        <f>ROUND(E414*P414,2)</f>
        <v>0</v>
      </c>
      <c r="R414" s="177"/>
      <c r="S414" s="177" t="s">
        <v>394</v>
      </c>
      <c r="T414" s="178" t="s">
        <v>378</v>
      </c>
      <c r="U414" s="159">
        <v>0.31</v>
      </c>
      <c r="V414" s="159">
        <f>ROUND(E414*U414,2)</f>
        <v>40.200000000000003</v>
      </c>
      <c r="W414" s="159"/>
      <c r="X414" s="159" t="s">
        <v>429</v>
      </c>
      <c r="Y414" s="159" t="s">
        <v>453</v>
      </c>
      <c r="Z414" s="214">
        <v>0.32</v>
      </c>
      <c r="AA414" s="215">
        <f t="shared" ref="AA414" si="156">G414*Z414</f>
        <v>0</v>
      </c>
      <c r="AB414" s="215">
        <f t="shared" ref="AB414" si="157">G414-AA414</f>
        <v>0</v>
      </c>
      <c r="AC414" s="148"/>
      <c r="AD414" s="148"/>
      <c r="AE414" s="148"/>
      <c r="AF414" s="148"/>
      <c r="AG414" s="148" t="s">
        <v>431</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row>
    <row r="415" spans="1:60" outlineLevel="2" x14ac:dyDescent="0.2">
      <c r="A415" s="155"/>
      <c r="B415" s="156"/>
      <c r="C415" s="194" t="s">
        <v>1022</v>
      </c>
      <c r="D415" s="185"/>
      <c r="E415" s="186">
        <v>129.68199999999999</v>
      </c>
      <c r="F415" s="159"/>
      <c r="G415" s="159"/>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435</v>
      </c>
      <c r="AH415" s="148">
        <v>5</v>
      </c>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outlineLevel="1" x14ac:dyDescent="0.2">
      <c r="A416" s="172">
        <v>81</v>
      </c>
      <c r="B416" s="173" t="s">
        <v>1023</v>
      </c>
      <c r="C416" s="181" t="s">
        <v>1024</v>
      </c>
      <c r="D416" s="174" t="s">
        <v>488</v>
      </c>
      <c r="E416" s="175">
        <v>70.010000000000005</v>
      </c>
      <c r="F416" s="176"/>
      <c r="G416" s="177">
        <f>ROUND(E416*F416,2)</f>
        <v>0</v>
      </c>
      <c r="H416" s="176"/>
      <c r="I416" s="177">
        <f>ROUND(E416*H416,2)</f>
        <v>0</v>
      </c>
      <c r="J416" s="176"/>
      <c r="K416" s="177">
        <f>ROUND(E416*J416,2)</f>
        <v>0</v>
      </c>
      <c r="L416" s="177">
        <v>21</v>
      </c>
      <c r="M416" s="177">
        <f>G416*(1+L416/100)</f>
        <v>0</v>
      </c>
      <c r="N416" s="175">
        <v>1.02396</v>
      </c>
      <c r="O416" s="175">
        <f>ROUND(E416*N416,2)</f>
        <v>71.69</v>
      </c>
      <c r="P416" s="175">
        <v>0</v>
      </c>
      <c r="Q416" s="175">
        <f>ROUND(E416*P416,2)</f>
        <v>0</v>
      </c>
      <c r="R416" s="177" t="s">
        <v>724</v>
      </c>
      <c r="S416" s="177" t="s">
        <v>378</v>
      </c>
      <c r="T416" s="178" t="s">
        <v>378</v>
      </c>
      <c r="U416" s="159">
        <v>29.568000000000001</v>
      </c>
      <c r="V416" s="159">
        <f>ROUND(E416*U416,2)</f>
        <v>2070.06</v>
      </c>
      <c r="W416" s="159"/>
      <c r="X416" s="159" t="s">
        <v>429</v>
      </c>
      <c r="Y416" s="159" t="s">
        <v>475</v>
      </c>
      <c r="Z416" s="214">
        <v>0.32</v>
      </c>
      <c r="AA416" s="215">
        <f t="shared" ref="AA416" si="158">G416*Z416</f>
        <v>0</v>
      </c>
      <c r="AB416" s="215">
        <f t="shared" ref="AB416" si="159">G416-AA416</f>
        <v>0</v>
      </c>
      <c r="AC416" s="148"/>
      <c r="AD416" s="148"/>
      <c r="AE416" s="148"/>
      <c r="AF416" s="148"/>
      <c r="AG416" s="148" t="s">
        <v>431</v>
      </c>
      <c r="AH416" s="148"/>
      <c r="AI416" s="148"/>
      <c r="AJ416" s="148"/>
      <c r="AK416" s="148"/>
      <c r="AL416" s="148"/>
      <c r="AM416" s="148"/>
      <c r="AN416" s="148"/>
      <c r="AO416" s="148"/>
      <c r="AP416" s="148"/>
      <c r="AQ416" s="148"/>
      <c r="AR416" s="148"/>
      <c r="AS416" s="148"/>
      <c r="AT416" s="148"/>
      <c r="AU416" s="148"/>
      <c r="AV416" s="148"/>
      <c r="AW416" s="148"/>
      <c r="AX416" s="148"/>
      <c r="AY416" s="148"/>
      <c r="AZ416" s="148"/>
      <c r="BA416" s="148"/>
      <c r="BB416" s="148"/>
      <c r="BC416" s="148"/>
      <c r="BD416" s="148"/>
      <c r="BE416" s="148"/>
      <c r="BF416" s="148"/>
      <c r="BG416" s="148"/>
      <c r="BH416" s="148"/>
    </row>
    <row r="417" spans="1:60" outlineLevel="2" x14ac:dyDescent="0.2">
      <c r="A417" s="155"/>
      <c r="B417" s="156"/>
      <c r="C417" s="306" t="s">
        <v>1025</v>
      </c>
      <c r="D417" s="307"/>
      <c r="E417" s="307"/>
      <c r="F417" s="307"/>
      <c r="G417" s="307"/>
      <c r="H417" s="159"/>
      <c r="I417" s="159"/>
      <c r="J417" s="159"/>
      <c r="K417" s="159"/>
      <c r="L417" s="159"/>
      <c r="M417" s="159"/>
      <c r="N417" s="158"/>
      <c r="O417" s="158"/>
      <c r="P417" s="158"/>
      <c r="Q417" s="158"/>
      <c r="R417" s="159"/>
      <c r="S417" s="159"/>
      <c r="T417" s="159"/>
      <c r="U417" s="159"/>
      <c r="V417" s="159"/>
      <c r="W417" s="159"/>
      <c r="X417" s="159"/>
      <c r="Y417" s="159"/>
      <c r="Z417" s="148"/>
      <c r="AA417" s="148"/>
      <c r="AB417" s="148"/>
      <c r="AC417" s="148"/>
      <c r="AD417" s="148"/>
      <c r="AE417" s="148"/>
      <c r="AF417" s="148"/>
      <c r="AG417" s="148" t="s">
        <v>433</v>
      </c>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2" x14ac:dyDescent="0.2">
      <c r="A418" s="155"/>
      <c r="B418" s="156"/>
      <c r="C418" s="304" t="s">
        <v>1026</v>
      </c>
      <c r="D418" s="305"/>
      <c r="E418" s="305"/>
      <c r="F418" s="305"/>
      <c r="G418" s="305"/>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383</v>
      </c>
      <c r="AH418" s="148"/>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2" x14ac:dyDescent="0.2">
      <c r="A419" s="155"/>
      <c r="B419" s="156"/>
      <c r="C419" s="194" t="s">
        <v>1027</v>
      </c>
      <c r="D419" s="185"/>
      <c r="E419" s="186">
        <v>70.010000000000005</v>
      </c>
      <c r="F419" s="159"/>
      <c r="G419" s="159"/>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435</v>
      </c>
      <c r="AH419" s="148">
        <v>0</v>
      </c>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x14ac:dyDescent="0.2">
      <c r="A420" s="162" t="s">
        <v>373</v>
      </c>
      <c r="B420" s="163" t="s">
        <v>249</v>
      </c>
      <c r="C420" s="180" t="s">
        <v>250</v>
      </c>
      <c r="D420" s="164"/>
      <c r="E420" s="165"/>
      <c r="F420" s="166"/>
      <c r="G420" s="166">
        <f>SUMIF(AG421:AG459,"&lt;&gt;NOR",G421:G459)</f>
        <v>0</v>
      </c>
      <c r="H420" s="166"/>
      <c r="I420" s="166">
        <f>SUM(I421:I459)</f>
        <v>0</v>
      </c>
      <c r="J420" s="166"/>
      <c r="K420" s="166">
        <f>SUM(K421:K459)</f>
        <v>0</v>
      </c>
      <c r="L420" s="166"/>
      <c r="M420" s="166">
        <f>SUM(M421:M459)</f>
        <v>0</v>
      </c>
      <c r="N420" s="165"/>
      <c r="O420" s="165">
        <f>SUM(O421:O459)</f>
        <v>25.979999999999997</v>
      </c>
      <c r="P420" s="165"/>
      <c r="Q420" s="165">
        <f>SUM(Q421:Q459)</f>
        <v>0</v>
      </c>
      <c r="R420" s="166"/>
      <c r="S420" s="166"/>
      <c r="T420" s="167"/>
      <c r="U420" s="161"/>
      <c r="V420" s="161">
        <f>SUM(V421:V442)</f>
        <v>706.76</v>
      </c>
      <c r="W420" s="161"/>
      <c r="X420" s="161"/>
      <c r="Y420" s="161"/>
      <c r="Z420" s="166"/>
      <c r="AA420" s="166"/>
      <c r="AB420" s="207"/>
      <c r="AG420" t="s">
        <v>374</v>
      </c>
    </row>
    <row r="421" spans="1:60" ht="33.75" outlineLevel="1" x14ac:dyDescent="0.2">
      <c r="A421" s="172">
        <v>82</v>
      </c>
      <c r="B421" s="173" t="s">
        <v>1028</v>
      </c>
      <c r="C421" s="181" t="s">
        <v>1029</v>
      </c>
      <c r="D421" s="174" t="s">
        <v>492</v>
      </c>
      <c r="E421" s="175">
        <v>10.557</v>
      </c>
      <c r="F421" s="176"/>
      <c r="G421" s="177">
        <f>ROUND(E421*F421,2)</f>
        <v>0</v>
      </c>
      <c r="H421" s="176"/>
      <c r="I421" s="177">
        <f>ROUND(E421*H421,2)</f>
        <v>0</v>
      </c>
      <c r="J421" s="176"/>
      <c r="K421" s="177">
        <f>ROUND(E421*J421,2)</f>
        <v>0</v>
      </c>
      <c r="L421" s="177">
        <v>21</v>
      </c>
      <c r="M421" s="177">
        <f>G421*(1+L421/100)</f>
        <v>0</v>
      </c>
      <c r="N421" s="175">
        <v>1.226E-2</v>
      </c>
      <c r="O421" s="175">
        <f>ROUND(E421*N421,2)</f>
        <v>0.13</v>
      </c>
      <c r="P421" s="175">
        <v>0</v>
      </c>
      <c r="Q421" s="175">
        <f>ROUND(E421*P421,2)</f>
        <v>0</v>
      </c>
      <c r="R421" s="177" t="s">
        <v>724</v>
      </c>
      <c r="S421" s="177" t="s">
        <v>378</v>
      </c>
      <c r="T421" s="178" t="s">
        <v>378</v>
      </c>
      <c r="U421" s="159">
        <v>0.69</v>
      </c>
      <c r="V421" s="159">
        <f>ROUND(E421*U421,2)</f>
        <v>7.28</v>
      </c>
      <c r="W421" s="159"/>
      <c r="X421" s="159" t="s">
        <v>429</v>
      </c>
      <c r="Y421" s="159" t="s">
        <v>381</v>
      </c>
      <c r="Z421" s="216">
        <v>0.32</v>
      </c>
      <c r="AA421" s="217">
        <f t="shared" ref="AA421" si="160">G421*Z421</f>
        <v>0</v>
      </c>
      <c r="AB421" s="217">
        <f t="shared" ref="AB421" si="161">G421-AA421</f>
        <v>0</v>
      </c>
      <c r="AC421" s="148"/>
      <c r="AD421" s="148"/>
      <c r="AE421" s="148"/>
      <c r="AF421" s="148"/>
      <c r="AG421" s="148" t="s">
        <v>431</v>
      </c>
      <c r="AH421" s="148"/>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2" x14ac:dyDescent="0.2">
      <c r="A422" s="155"/>
      <c r="B422" s="156"/>
      <c r="C422" s="194" t="s">
        <v>1030</v>
      </c>
      <c r="D422" s="185"/>
      <c r="E422" s="186">
        <v>10.557</v>
      </c>
      <c r="F422" s="159"/>
      <c r="G422" s="159"/>
      <c r="H422" s="159"/>
      <c r="I422" s="159"/>
      <c r="J422" s="159"/>
      <c r="K422" s="159"/>
      <c r="L422" s="159"/>
      <c r="M422" s="159"/>
      <c r="N422" s="158"/>
      <c r="O422" s="158"/>
      <c r="P422" s="158"/>
      <c r="Q422" s="158"/>
      <c r="R422" s="159"/>
      <c r="S422" s="159"/>
      <c r="T422" s="159"/>
      <c r="U422" s="159"/>
      <c r="V422" s="159"/>
      <c r="W422" s="159"/>
      <c r="X422" s="159"/>
      <c r="Y422" s="159"/>
      <c r="Z422" s="148"/>
      <c r="AA422" s="148"/>
      <c r="AB422" s="148"/>
      <c r="AC422" s="148"/>
      <c r="AD422" s="148"/>
      <c r="AE422" s="148"/>
      <c r="AF422" s="148"/>
      <c r="AG422" s="148" t="s">
        <v>435</v>
      </c>
      <c r="AH422" s="148">
        <v>0</v>
      </c>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ht="22.5" outlineLevel="1" x14ac:dyDescent="0.2">
      <c r="A423" s="172">
        <v>83</v>
      </c>
      <c r="B423" s="173" t="s">
        <v>1031</v>
      </c>
      <c r="C423" s="181" t="s">
        <v>1032</v>
      </c>
      <c r="D423" s="174" t="s">
        <v>492</v>
      </c>
      <c r="E423" s="175">
        <v>136.01</v>
      </c>
      <c r="F423" s="176"/>
      <c r="G423" s="177">
        <f>ROUND(E423*F423,2)</f>
        <v>0</v>
      </c>
      <c r="H423" s="176"/>
      <c r="I423" s="177">
        <f>ROUND(E423*H423,2)</f>
        <v>0</v>
      </c>
      <c r="J423" s="176"/>
      <c r="K423" s="177">
        <f>ROUND(E423*J423,2)</f>
        <v>0</v>
      </c>
      <c r="L423" s="177">
        <v>21</v>
      </c>
      <c r="M423" s="177">
        <f>G423*(1+L423/100)</f>
        <v>0</v>
      </c>
      <c r="N423" s="175">
        <v>1.226E-2</v>
      </c>
      <c r="O423" s="175">
        <f>ROUND(E423*N423,2)</f>
        <v>1.67</v>
      </c>
      <c r="P423" s="175">
        <v>0</v>
      </c>
      <c r="Q423" s="175">
        <f>ROUND(E423*P423,2)</f>
        <v>0</v>
      </c>
      <c r="R423" s="177" t="s">
        <v>724</v>
      </c>
      <c r="S423" s="177" t="s">
        <v>394</v>
      </c>
      <c r="T423" s="178" t="s">
        <v>379</v>
      </c>
      <c r="U423" s="159">
        <v>0.69</v>
      </c>
      <c r="V423" s="159">
        <f>ROUND(E423*U423,2)</f>
        <v>93.85</v>
      </c>
      <c r="W423" s="159"/>
      <c r="X423" s="159" t="s">
        <v>429</v>
      </c>
      <c r="Y423" s="159" t="s">
        <v>381</v>
      </c>
      <c r="Z423" s="214">
        <v>0.32</v>
      </c>
      <c r="AA423" s="215">
        <f t="shared" ref="AA423" si="162">G423*Z423</f>
        <v>0</v>
      </c>
      <c r="AB423" s="215">
        <f t="shared" ref="AB423" si="163">G423-AA423</f>
        <v>0</v>
      </c>
      <c r="AC423" s="148"/>
      <c r="AD423" s="148"/>
      <c r="AE423" s="148"/>
      <c r="AF423" s="148"/>
      <c r="AG423" s="148" t="s">
        <v>431</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row>
    <row r="424" spans="1:60" outlineLevel="2" x14ac:dyDescent="0.2">
      <c r="A424" s="155"/>
      <c r="B424" s="156"/>
      <c r="C424" s="295" t="s">
        <v>1033</v>
      </c>
      <c r="D424" s="296"/>
      <c r="E424" s="296"/>
      <c r="F424" s="296"/>
      <c r="G424" s="296"/>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383</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row>
    <row r="425" spans="1:60" outlineLevel="2" x14ac:dyDescent="0.2">
      <c r="A425" s="155"/>
      <c r="B425" s="156"/>
      <c r="C425" s="194" t="s">
        <v>1034</v>
      </c>
      <c r="D425" s="185"/>
      <c r="E425" s="186"/>
      <c r="F425" s="159"/>
      <c r="G425" s="159"/>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435</v>
      </c>
      <c r="AH425" s="148">
        <v>0</v>
      </c>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
      <c r="A426" s="155"/>
      <c r="B426" s="156"/>
      <c r="C426" s="194" t="s">
        <v>1035</v>
      </c>
      <c r="D426" s="185"/>
      <c r="E426" s="186">
        <v>28.574999999999999</v>
      </c>
      <c r="F426" s="159"/>
      <c r="G426" s="159"/>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435</v>
      </c>
      <c r="AH426" s="148">
        <v>0</v>
      </c>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
      <c r="A427" s="155"/>
      <c r="B427" s="156"/>
      <c r="C427" s="194" t="s">
        <v>1036</v>
      </c>
      <c r="D427" s="185"/>
      <c r="E427" s="186">
        <v>36</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435</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
      <c r="A428" s="155"/>
      <c r="B428" s="156"/>
      <c r="C428" s="194" t="s">
        <v>1037</v>
      </c>
      <c r="D428" s="185"/>
      <c r="E428" s="186">
        <v>51.435000000000002</v>
      </c>
      <c r="F428" s="159"/>
      <c r="G428" s="159"/>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435</v>
      </c>
      <c r="AH428" s="148">
        <v>0</v>
      </c>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3" x14ac:dyDescent="0.2">
      <c r="A429" s="155"/>
      <c r="B429" s="156"/>
      <c r="C429" s="194" t="s">
        <v>1038</v>
      </c>
      <c r="D429" s="185"/>
      <c r="E429" s="186">
        <v>20</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435</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ht="33.75" outlineLevel="1" x14ac:dyDescent="0.2">
      <c r="A430" s="172">
        <v>84</v>
      </c>
      <c r="B430" s="173" t="s">
        <v>1039</v>
      </c>
      <c r="C430" s="181" t="s">
        <v>1040</v>
      </c>
      <c r="D430" s="174" t="s">
        <v>492</v>
      </c>
      <c r="E430" s="175">
        <v>205.49719999999999</v>
      </c>
      <c r="F430" s="176"/>
      <c r="G430" s="177">
        <f>ROUND(E430*F430,2)</f>
        <v>0</v>
      </c>
      <c r="H430" s="176"/>
      <c r="I430" s="177">
        <f>ROUND(E430*H430,2)</f>
        <v>0</v>
      </c>
      <c r="J430" s="176"/>
      <c r="K430" s="177">
        <f>ROUND(E430*J430,2)</f>
        <v>0</v>
      </c>
      <c r="L430" s="177">
        <v>21</v>
      </c>
      <c r="M430" s="177">
        <f>G430*(1+L430/100)</f>
        <v>0</v>
      </c>
      <c r="N430" s="175">
        <v>2.962E-2</v>
      </c>
      <c r="O430" s="175">
        <f>ROUND(E430*N430,2)</f>
        <v>6.09</v>
      </c>
      <c r="P430" s="175">
        <v>0</v>
      </c>
      <c r="Q430" s="175">
        <f>ROUND(E430*P430,2)</f>
        <v>0</v>
      </c>
      <c r="R430" s="177" t="s">
        <v>724</v>
      </c>
      <c r="S430" s="177" t="s">
        <v>394</v>
      </c>
      <c r="T430" s="178" t="s">
        <v>379</v>
      </c>
      <c r="U430" s="159">
        <v>0.83848999999999996</v>
      </c>
      <c r="V430" s="159">
        <f>ROUND(E430*U430,2)</f>
        <v>172.31</v>
      </c>
      <c r="W430" s="159"/>
      <c r="X430" s="159" t="s">
        <v>429</v>
      </c>
      <c r="Y430" s="159" t="s">
        <v>381</v>
      </c>
      <c r="Z430" s="214">
        <v>0.32</v>
      </c>
      <c r="AA430" s="215">
        <f t="shared" ref="AA430" si="164">G430*Z430</f>
        <v>0</v>
      </c>
      <c r="AB430" s="215">
        <f t="shared" ref="AB430" si="165">G430-AA430</f>
        <v>0</v>
      </c>
      <c r="AC430" s="148"/>
      <c r="AD430" s="148"/>
      <c r="AE430" s="148"/>
      <c r="AF430" s="148"/>
      <c r="AG430" s="148" t="s">
        <v>431</v>
      </c>
      <c r="AH430" s="148"/>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2" x14ac:dyDescent="0.2">
      <c r="A431" s="155"/>
      <c r="B431" s="156"/>
      <c r="C431" s="194" t="s">
        <v>1041</v>
      </c>
      <c r="D431" s="185"/>
      <c r="E431" s="186"/>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435</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3" x14ac:dyDescent="0.2">
      <c r="A432" s="155"/>
      <c r="B432" s="156"/>
      <c r="C432" s="194" t="s">
        <v>1042</v>
      </c>
      <c r="D432" s="185"/>
      <c r="E432" s="186">
        <v>197.40119999999999</v>
      </c>
      <c r="F432" s="159"/>
      <c r="G432" s="159"/>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435</v>
      </c>
      <c r="AH432" s="148">
        <v>0</v>
      </c>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3" x14ac:dyDescent="0.2">
      <c r="A433" s="155"/>
      <c r="B433" s="156"/>
      <c r="C433" s="194" t="s">
        <v>1043</v>
      </c>
      <c r="D433" s="185"/>
      <c r="E433" s="186">
        <v>8.0960000000000001</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435</v>
      </c>
      <c r="AH433" s="148">
        <v>0</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ht="33.75" outlineLevel="1" x14ac:dyDescent="0.2">
      <c r="A434" s="172">
        <v>85</v>
      </c>
      <c r="B434" s="173" t="s">
        <v>1044</v>
      </c>
      <c r="C434" s="181" t="s">
        <v>1045</v>
      </c>
      <c r="D434" s="174" t="s">
        <v>492</v>
      </c>
      <c r="E434" s="175">
        <v>516.78674999999998</v>
      </c>
      <c r="F434" s="176"/>
      <c r="G434" s="177">
        <f>ROUND(E434*F434,2)</f>
        <v>0</v>
      </c>
      <c r="H434" s="176"/>
      <c r="I434" s="177">
        <f>ROUND(E434*H434,2)</f>
        <v>0</v>
      </c>
      <c r="J434" s="176"/>
      <c r="K434" s="177">
        <f>ROUND(E434*J434,2)</f>
        <v>0</v>
      </c>
      <c r="L434" s="177">
        <v>21</v>
      </c>
      <c r="M434" s="177">
        <f>G434*(1+L434/100)</f>
        <v>0</v>
      </c>
      <c r="N434" s="175">
        <v>2.2100000000000002E-2</v>
      </c>
      <c r="O434" s="175">
        <f>ROUND(E434*N434,2)</f>
        <v>11.42</v>
      </c>
      <c r="P434" s="175">
        <v>0</v>
      </c>
      <c r="Q434" s="175">
        <f>ROUND(E434*P434,2)</f>
        <v>0</v>
      </c>
      <c r="R434" s="177" t="s">
        <v>724</v>
      </c>
      <c r="S434" s="177" t="s">
        <v>394</v>
      </c>
      <c r="T434" s="178" t="s">
        <v>379</v>
      </c>
      <c r="U434" s="159">
        <v>0.83848999999999996</v>
      </c>
      <c r="V434" s="159">
        <f>ROUND(E434*U434,2)</f>
        <v>433.32</v>
      </c>
      <c r="W434" s="159"/>
      <c r="X434" s="159" t="s">
        <v>429</v>
      </c>
      <c r="Y434" s="159" t="s">
        <v>381</v>
      </c>
      <c r="Z434" s="214">
        <v>0.32</v>
      </c>
      <c r="AA434" s="215">
        <f t="shared" ref="AA434" si="166">G434*Z434</f>
        <v>0</v>
      </c>
      <c r="AB434" s="215">
        <f t="shared" ref="AB434" si="167">G434-AA434</f>
        <v>0</v>
      </c>
      <c r="AC434" s="148"/>
      <c r="AD434" s="148"/>
      <c r="AE434" s="148"/>
      <c r="AF434" s="148"/>
      <c r="AG434" s="148" t="s">
        <v>431</v>
      </c>
      <c r="AH434" s="148"/>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2" x14ac:dyDescent="0.2">
      <c r="A435" s="155"/>
      <c r="B435" s="156"/>
      <c r="C435" s="194" t="s">
        <v>1046</v>
      </c>
      <c r="D435" s="185"/>
      <c r="E435" s="186"/>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435</v>
      </c>
      <c r="AH435" s="148">
        <v>0</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
      <c r="A436" s="155"/>
      <c r="B436" s="156"/>
      <c r="C436" s="194" t="s">
        <v>1047</v>
      </c>
      <c r="D436" s="185"/>
      <c r="E436" s="186">
        <v>138.13800000000001</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435</v>
      </c>
      <c r="AH436" s="148">
        <v>0</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
      <c r="A437" s="155"/>
      <c r="B437" s="156"/>
      <c r="C437" s="194" t="s">
        <v>1048</v>
      </c>
      <c r="D437" s="185"/>
      <c r="E437" s="186">
        <v>116.688</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435</v>
      </c>
      <c r="AH437" s="148">
        <v>0</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outlineLevel="3" x14ac:dyDescent="0.2">
      <c r="A438" s="155"/>
      <c r="B438" s="156"/>
      <c r="C438" s="194" t="s">
        <v>1049</v>
      </c>
      <c r="D438" s="185"/>
      <c r="E438" s="186"/>
      <c r="F438" s="159"/>
      <c r="G438" s="159"/>
      <c r="H438" s="159"/>
      <c r="I438" s="159"/>
      <c r="J438" s="159"/>
      <c r="K438" s="159"/>
      <c r="L438" s="159"/>
      <c r="M438" s="159"/>
      <c r="N438" s="158"/>
      <c r="O438" s="158"/>
      <c r="P438" s="158"/>
      <c r="Q438" s="158"/>
      <c r="R438" s="159"/>
      <c r="S438" s="159"/>
      <c r="T438" s="159"/>
      <c r="U438" s="159"/>
      <c r="V438" s="159"/>
      <c r="W438" s="159"/>
      <c r="X438" s="159"/>
      <c r="Y438" s="159"/>
      <c r="Z438" s="148"/>
      <c r="AA438" s="148"/>
      <c r="AB438" s="148"/>
      <c r="AC438" s="148"/>
      <c r="AD438" s="148"/>
      <c r="AE438" s="148"/>
      <c r="AF438" s="148"/>
      <c r="AG438" s="148" t="s">
        <v>435</v>
      </c>
      <c r="AH438" s="148">
        <v>0</v>
      </c>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outlineLevel="3" x14ac:dyDescent="0.2">
      <c r="A439" s="155"/>
      <c r="B439" s="156"/>
      <c r="C439" s="194" t="s">
        <v>1050</v>
      </c>
      <c r="D439" s="185"/>
      <c r="E439" s="186">
        <v>61.789499999999997</v>
      </c>
      <c r="F439" s="159"/>
      <c r="G439" s="159"/>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435</v>
      </c>
      <c r="AH439" s="148">
        <v>0</v>
      </c>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row>
    <row r="440" spans="1:60" outlineLevel="3" x14ac:dyDescent="0.2">
      <c r="A440" s="155"/>
      <c r="B440" s="156"/>
      <c r="C440" s="194" t="s">
        <v>1051</v>
      </c>
      <c r="D440" s="185"/>
      <c r="E440" s="186">
        <v>40.140749999999997</v>
      </c>
      <c r="F440" s="159"/>
      <c r="G440" s="159"/>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435</v>
      </c>
      <c r="AH440" s="148">
        <v>0</v>
      </c>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row>
    <row r="441" spans="1:60" outlineLevel="3" x14ac:dyDescent="0.2">
      <c r="A441" s="155"/>
      <c r="B441" s="156"/>
      <c r="C441" s="194" t="s">
        <v>1052</v>
      </c>
      <c r="D441" s="185"/>
      <c r="E441" s="186"/>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435</v>
      </c>
      <c r="AH441" s="148">
        <v>0</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
      <c r="A442" s="155"/>
      <c r="B442" s="156"/>
      <c r="C442" s="194" t="s">
        <v>1050</v>
      </c>
      <c r="D442" s="185"/>
      <c r="E442" s="186">
        <v>61.789499999999997</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435</v>
      </c>
      <c r="AH442" s="148">
        <v>0</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3" x14ac:dyDescent="0.2">
      <c r="A443" s="155"/>
      <c r="B443" s="156"/>
      <c r="C443" s="194" t="s">
        <v>1053</v>
      </c>
      <c r="D443" s="185"/>
      <c r="E443" s="186">
        <v>20.631</v>
      </c>
      <c r="F443" s="159"/>
      <c r="G443" s="159"/>
      <c r="H443" s="159"/>
      <c r="I443" s="159"/>
      <c r="J443" s="159"/>
      <c r="K443" s="159"/>
      <c r="L443" s="159"/>
      <c r="M443" s="159"/>
      <c r="N443" s="158"/>
      <c r="O443" s="158"/>
      <c r="P443" s="158"/>
      <c r="Q443" s="158"/>
      <c r="R443" s="159"/>
      <c r="S443" s="159"/>
      <c r="T443" s="159"/>
      <c r="U443" s="159"/>
      <c r="V443" s="159"/>
      <c r="W443" s="159"/>
      <c r="X443" s="159"/>
      <c r="Y443" s="159"/>
      <c r="Z443" s="148"/>
      <c r="AA443" s="148"/>
      <c r="AB443" s="148"/>
      <c r="AC443" s="148"/>
      <c r="AD443" s="148"/>
      <c r="AE443" s="148"/>
      <c r="AF443" s="148"/>
      <c r="AG443" s="148" t="s">
        <v>435</v>
      </c>
      <c r="AH443" s="148">
        <v>0</v>
      </c>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3" x14ac:dyDescent="0.2">
      <c r="A444" s="155"/>
      <c r="B444" s="156"/>
      <c r="C444" s="194" t="s">
        <v>1054</v>
      </c>
      <c r="D444" s="185"/>
      <c r="E444" s="186"/>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435</v>
      </c>
      <c r="AH444" s="148">
        <v>0</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
      <c r="A445" s="155"/>
      <c r="B445" s="156"/>
      <c r="C445" s="194" t="s">
        <v>1055</v>
      </c>
      <c r="D445" s="185"/>
      <c r="E445" s="186">
        <v>38.805</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435</v>
      </c>
      <c r="AH445" s="148">
        <v>0</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
      <c r="A446" s="155"/>
      <c r="B446" s="156"/>
      <c r="C446" s="194" t="s">
        <v>1056</v>
      </c>
      <c r="D446" s="185"/>
      <c r="E446" s="186"/>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435</v>
      </c>
      <c r="AH446" s="148">
        <v>0</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
      <c r="A447" s="155"/>
      <c r="B447" s="156"/>
      <c r="C447" s="194" t="s">
        <v>1055</v>
      </c>
      <c r="D447" s="185"/>
      <c r="E447" s="186">
        <v>38.805</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435</v>
      </c>
      <c r="AH447" s="148">
        <v>0</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ht="33.75" outlineLevel="1" x14ac:dyDescent="0.2">
      <c r="A448" s="172">
        <v>86</v>
      </c>
      <c r="B448" s="173" t="s">
        <v>1057</v>
      </c>
      <c r="C448" s="181" t="s">
        <v>1058</v>
      </c>
      <c r="D448" s="174" t="s">
        <v>492</v>
      </c>
      <c r="E448" s="175">
        <v>71.891000000000005</v>
      </c>
      <c r="F448" s="176"/>
      <c r="G448" s="177">
        <f>ROUND(E448*F448,2)</f>
        <v>0</v>
      </c>
      <c r="H448" s="176"/>
      <c r="I448" s="177">
        <f>ROUND(E448*H448,2)</f>
        <v>0</v>
      </c>
      <c r="J448" s="176"/>
      <c r="K448" s="177">
        <f>ROUND(E448*J448,2)</f>
        <v>0</v>
      </c>
      <c r="L448" s="177">
        <v>21</v>
      </c>
      <c r="M448" s="177">
        <f>G448*(1+L448/100)</f>
        <v>0</v>
      </c>
      <c r="N448" s="175">
        <v>3.117E-2</v>
      </c>
      <c r="O448" s="175">
        <f>ROUND(E448*N448,2)</f>
        <v>2.2400000000000002</v>
      </c>
      <c r="P448" s="175">
        <v>0</v>
      </c>
      <c r="Q448" s="175">
        <f>ROUND(E448*P448,2)</f>
        <v>0</v>
      </c>
      <c r="R448" s="177" t="s">
        <v>724</v>
      </c>
      <c r="S448" s="177" t="s">
        <v>394</v>
      </c>
      <c r="T448" s="178" t="s">
        <v>379</v>
      </c>
      <c r="U448" s="159">
        <v>0.83848999999999996</v>
      </c>
      <c r="V448" s="159">
        <f>ROUND(E448*U448,2)</f>
        <v>60.28</v>
      </c>
      <c r="W448" s="159"/>
      <c r="X448" s="159" t="s">
        <v>429</v>
      </c>
      <c r="Y448" s="159" t="s">
        <v>381</v>
      </c>
      <c r="Z448" s="214">
        <v>0.32</v>
      </c>
      <c r="AA448" s="215">
        <f t="shared" ref="AA448" si="168">G448*Z448</f>
        <v>0</v>
      </c>
      <c r="AB448" s="215">
        <f t="shared" ref="AB448" si="169">G448-AA448</f>
        <v>0</v>
      </c>
      <c r="AC448" s="148"/>
      <c r="AD448" s="148"/>
      <c r="AE448" s="148"/>
      <c r="AF448" s="148"/>
      <c r="AG448" s="148" t="s">
        <v>431</v>
      </c>
      <c r="AH448" s="148"/>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2" x14ac:dyDescent="0.2">
      <c r="A449" s="155"/>
      <c r="B449" s="156"/>
      <c r="C449" s="295" t="s">
        <v>1033</v>
      </c>
      <c r="D449" s="296"/>
      <c r="E449" s="296"/>
      <c r="F449" s="296"/>
      <c r="G449" s="296"/>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383</v>
      </c>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2" x14ac:dyDescent="0.2">
      <c r="A450" s="155"/>
      <c r="B450" s="156"/>
      <c r="C450" s="194" t="s">
        <v>1034</v>
      </c>
      <c r="D450" s="185"/>
      <c r="E450" s="186"/>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435</v>
      </c>
      <c r="AH450" s="148">
        <v>0</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3" x14ac:dyDescent="0.2">
      <c r="A451" s="155"/>
      <c r="B451" s="156"/>
      <c r="C451" s="194" t="s">
        <v>1059</v>
      </c>
      <c r="D451" s="185"/>
      <c r="E451" s="186">
        <v>42.290999999999997</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435</v>
      </c>
      <c r="AH451" s="148">
        <v>0</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
      <c r="A452" s="155"/>
      <c r="B452" s="156"/>
      <c r="C452" s="194" t="s">
        <v>1060</v>
      </c>
      <c r="D452" s="185"/>
      <c r="E452" s="186">
        <v>29.6</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435</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1" x14ac:dyDescent="0.2">
      <c r="A453" s="172">
        <v>87</v>
      </c>
      <c r="B453" s="173" t="s">
        <v>1061</v>
      </c>
      <c r="C453" s="181" t="s">
        <v>1062</v>
      </c>
      <c r="D453" s="174" t="s">
        <v>492</v>
      </c>
      <c r="E453" s="175">
        <v>111.49</v>
      </c>
      <c r="F453" s="176"/>
      <c r="G453" s="177">
        <f>ROUND(E453*F453,2)</f>
        <v>0</v>
      </c>
      <c r="H453" s="176"/>
      <c r="I453" s="177">
        <f>ROUND(E453*H453,2)</f>
        <v>0</v>
      </c>
      <c r="J453" s="176"/>
      <c r="K453" s="177">
        <f>ROUND(E453*J453,2)</f>
        <v>0</v>
      </c>
      <c r="L453" s="177">
        <v>21</v>
      </c>
      <c r="M453" s="177">
        <f>G453*(1+L453/100)</f>
        <v>0</v>
      </c>
      <c r="N453" s="175">
        <v>2.9839999999999998E-2</v>
      </c>
      <c r="O453" s="175">
        <f>ROUND(E453*N453,2)</f>
        <v>3.33</v>
      </c>
      <c r="P453" s="175">
        <v>0</v>
      </c>
      <c r="Q453" s="175">
        <f>ROUND(E453*P453,2)</f>
        <v>0</v>
      </c>
      <c r="R453" s="177"/>
      <c r="S453" s="177" t="s">
        <v>394</v>
      </c>
      <c r="T453" s="178" t="s">
        <v>379</v>
      </c>
      <c r="U453" s="159">
        <v>0.94799999999999995</v>
      </c>
      <c r="V453" s="159">
        <f>ROUND(E453*U453,2)</f>
        <v>105.69</v>
      </c>
      <c r="W453" s="159"/>
      <c r="X453" s="159" t="s">
        <v>429</v>
      </c>
      <c r="Y453" s="159" t="s">
        <v>381</v>
      </c>
      <c r="Z453" s="214">
        <v>0.32</v>
      </c>
      <c r="AA453" s="215">
        <f t="shared" ref="AA453" si="170">G453*Z453</f>
        <v>0</v>
      </c>
      <c r="AB453" s="215">
        <f t="shared" ref="AB453" si="171">G453-AA453</f>
        <v>0</v>
      </c>
      <c r="AC453" s="148"/>
      <c r="AD453" s="148"/>
      <c r="AE453" s="148"/>
      <c r="AF453" s="148"/>
      <c r="AG453" s="148" t="s">
        <v>431</v>
      </c>
      <c r="AH453" s="148"/>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2" x14ac:dyDescent="0.2">
      <c r="A454" s="155"/>
      <c r="B454" s="156"/>
      <c r="C454" s="194" t="s">
        <v>1063</v>
      </c>
      <c r="D454" s="185"/>
      <c r="E454" s="186"/>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435</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
      <c r="A455" s="155"/>
      <c r="B455" s="156"/>
      <c r="C455" s="194" t="s">
        <v>1064</v>
      </c>
      <c r="D455" s="185"/>
      <c r="E455" s="186">
        <v>32.22</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435</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3" x14ac:dyDescent="0.2">
      <c r="A456" s="155"/>
      <c r="B456" s="156"/>
      <c r="C456" s="194" t="s">
        <v>1065</v>
      </c>
      <c r="D456" s="185"/>
      <c r="E456" s="186">
        <v>79.27</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435</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1" x14ac:dyDescent="0.2">
      <c r="A457" s="172">
        <v>88</v>
      </c>
      <c r="B457" s="173" t="s">
        <v>1066</v>
      </c>
      <c r="C457" s="181" t="s">
        <v>1067</v>
      </c>
      <c r="D457" s="174" t="s">
        <v>492</v>
      </c>
      <c r="E457" s="175">
        <v>80.73</v>
      </c>
      <c r="F457" s="176"/>
      <c r="G457" s="177">
        <f>ROUND(E457*F457,2)</f>
        <v>0</v>
      </c>
      <c r="H457" s="176"/>
      <c r="I457" s="177">
        <f>ROUND(E457*H457,2)</f>
        <v>0</v>
      </c>
      <c r="J457" s="176"/>
      <c r="K457" s="177">
        <f>ROUND(E457*J457,2)</f>
        <v>0</v>
      </c>
      <c r="L457" s="177">
        <v>21</v>
      </c>
      <c r="M457" s="177">
        <f>G457*(1+L457/100)</f>
        <v>0</v>
      </c>
      <c r="N457" s="175">
        <v>1.366E-2</v>
      </c>
      <c r="O457" s="175">
        <f>ROUND(E457*N457,2)</f>
        <v>1.1000000000000001</v>
      </c>
      <c r="P457" s="175">
        <v>0</v>
      </c>
      <c r="Q457" s="175">
        <f>ROUND(E457*P457,2)</f>
        <v>0</v>
      </c>
      <c r="R457" s="177"/>
      <c r="S457" s="177" t="s">
        <v>394</v>
      </c>
      <c r="T457" s="178" t="s">
        <v>379</v>
      </c>
      <c r="U457" s="159">
        <v>1.1100000000000001</v>
      </c>
      <c r="V457" s="159">
        <f>ROUND(E457*U457,2)</f>
        <v>89.61</v>
      </c>
      <c r="W457" s="159"/>
      <c r="X457" s="159" t="s">
        <v>429</v>
      </c>
      <c r="Y457" s="159" t="s">
        <v>381</v>
      </c>
      <c r="Z457" s="214">
        <v>0.32</v>
      </c>
      <c r="AA457" s="215">
        <f t="shared" ref="AA457" si="172">G457*Z457</f>
        <v>0</v>
      </c>
      <c r="AB457" s="215">
        <f t="shared" ref="AB457" si="173">G457-AA457</f>
        <v>0</v>
      </c>
      <c r="AC457" s="148"/>
      <c r="AD457" s="148"/>
      <c r="AE457" s="148"/>
      <c r="AF457" s="148"/>
      <c r="AG457" s="148" t="s">
        <v>431</v>
      </c>
      <c r="AH457" s="148"/>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2" x14ac:dyDescent="0.2">
      <c r="A458" s="155"/>
      <c r="B458" s="156"/>
      <c r="C458" s="194" t="s">
        <v>1068</v>
      </c>
      <c r="D458" s="185"/>
      <c r="E458" s="186"/>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435</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3" x14ac:dyDescent="0.2">
      <c r="A459" s="155"/>
      <c r="B459" s="156"/>
      <c r="C459" s="194" t="s">
        <v>1069</v>
      </c>
      <c r="D459" s="185"/>
      <c r="E459" s="186">
        <v>80.73</v>
      </c>
      <c r="F459" s="159"/>
      <c r="G459" s="159"/>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435</v>
      </c>
      <c r="AH459" s="148">
        <v>0</v>
      </c>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x14ac:dyDescent="0.2">
      <c r="A460" s="162" t="s">
        <v>373</v>
      </c>
      <c r="B460" s="163" t="s">
        <v>251</v>
      </c>
      <c r="C460" s="180" t="s">
        <v>252</v>
      </c>
      <c r="D460" s="164"/>
      <c r="E460" s="165"/>
      <c r="F460" s="166"/>
      <c r="G460" s="166">
        <f>SUMIF(AG461:AG540,"&lt;&gt;NOR",G461:G540)</f>
        <v>0</v>
      </c>
      <c r="H460" s="166"/>
      <c r="I460" s="166">
        <f>SUM(I461:I540)</f>
        <v>0</v>
      </c>
      <c r="J460" s="166"/>
      <c r="K460" s="166">
        <f>SUM(K461:K540)</f>
        <v>0</v>
      </c>
      <c r="L460" s="166"/>
      <c r="M460" s="166">
        <f>SUM(M461:M540)</f>
        <v>0</v>
      </c>
      <c r="N460" s="165"/>
      <c r="O460" s="165">
        <f>SUM(O461:O540)</f>
        <v>4214.88</v>
      </c>
      <c r="P460" s="165"/>
      <c r="Q460" s="165">
        <f>SUM(Q461:Q540)</f>
        <v>0</v>
      </c>
      <c r="R460" s="166"/>
      <c r="S460" s="166"/>
      <c r="T460" s="167"/>
      <c r="U460" s="161"/>
      <c r="V460" s="161">
        <f>SUM(V461:V482)</f>
        <v>7642.6600000000008</v>
      </c>
      <c r="W460" s="161"/>
      <c r="X460" s="161"/>
      <c r="Y460" s="161"/>
      <c r="Z460" s="166"/>
      <c r="AA460" s="166"/>
      <c r="AB460" s="207"/>
      <c r="AG460" t="s">
        <v>374</v>
      </c>
    </row>
    <row r="461" spans="1:60" ht="33.75" outlineLevel="1" x14ac:dyDescent="0.2">
      <c r="A461" s="172">
        <v>89</v>
      </c>
      <c r="B461" s="173" t="s">
        <v>1070</v>
      </c>
      <c r="C461" s="181" t="s">
        <v>1071</v>
      </c>
      <c r="D461" s="174" t="s">
        <v>442</v>
      </c>
      <c r="E461" s="175">
        <v>1112</v>
      </c>
      <c r="F461" s="176"/>
      <c r="G461" s="177">
        <f>ROUND(E461*F461,2)</f>
        <v>0</v>
      </c>
      <c r="H461" s="176"/>
      <c r="I461" s="177">
        <f>ROUND(E461*H461,2)</f>
        <v>0</v>
      </c>
      <c r="J461" s="176"/>
      <c r="K461" s="177">
        <f>ROUND(E461*J461,2)</f>
        <v>0</v>
      </c>
      <c r="L461" s="177">
        <v>21</v>
      </c>
      <c r="M461" s="177">
        <f>G461*(1+L461/100)</f>
        <v>0</v>
      </c>
      <c r="N461" s="175">
        <v>2.5251399999999999</v>
      </c>
      <c r="O461" s="175">
        <f>ROUND(E461*N461,2)</f>
        <v>2807.96</v>
      </c>
      <c r="P461" s="175">
        <v>0</v>
      </c>
      <c r="Q461" s="175">
        <f>ROUND(E461*P461,2)</f>
        <v>0</v>
      </c>
      <c r="R461" s="177" t="s">
        <v>724</v>
      </c>
      <c r="S461" s="177" t="s">
        <v>378</v>
      </c>
      <c r="T461" s="178" t="s">
        <v>378</v>
      </c>
      <c r="U461" s="159">
        <v>0.98699999999999999</v>
      </c>
      <c r="V461" s="159">
        <f>ROUND(E461*U461,2)</f>
        <v>1097.54</v>
      </c>
      <c r="W461" s="159"/>
      <c r="X461" s="159" t="s">
        <v>429</v>
      </c>
      <c r="Y461" s="159" t="s">
        <v>430</v>
      </c>
      <c r="Z461" s="214">
        <v>0.32</v>
      </c>
      <c r="AA461" s="215">
        <f t="shared" ref="AA461" si="174">G461*Z461</f>
        <v>0</v>
      </c>
      <c r="AB461" s="215">
        <f t="shared" ref="AB461" si="175">G461-AA461</f>
        <v>0</v>
      </c>
      <c r="AC461" s="148"/>
      <c r="AD461" s="148"/>
      <c r="AE461" s="148"/>
      <c r="AF461" s="148"/>
      <c r="AG461" s="148" t="s">
        <v>431</v>
      </c>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2" x14ac:dyDescent="0.2">
      <c r="A462" s="155"/>
      <c r="B462" s="156"/>
      <c r="C462" s="295" t="s">
        <v>965</v>
      </c>
      <c r="D462" s="296"/>
      <c r="E462" s="296"/>
      <c r="F462" s="296"/>
      <c r="G462" s="296"/>
      <c r="H462" s="159"/>
      <c r="I462" s="159"/>
      <c r="J462" s="159"/>
      <c r="K462" s="159"/>
      <c r="L462" s="159"/>
      <c r="M462" s="159"/>
      <c r="N462" s="158"/>
      <c r="O462" s="158"/>
      <c r="P462" s="158"/>
      <c r="Q462" s="158"/>
      <c r="R462" s="159"/>
      <c r="S462" s="159"/>
      <c r="T462" s="159"/>
      <c r="U462" s="159"/>
      <c r="V462" s="159"/>
      <c r="W462" s="159"/>
      <c r="X462" s="159"/>
      <c r="Y462" s="159"/>
      <c r="Z462" s="148"/>
      <c r="AA462" s="148"/>
      <c r="AB462" s="148"/>
      <c r="AC462" s="148"/>
      <c r="AD462" s="148"/>
      <c r="AE462" s="148"/>
      <c r="AF462" s="148"/>
      <c r="AG462" s="148" t="s">
        <v>383</v>
      </c>
      <c r="AH462" s="148"/>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2" x14ac:dyDescent="0.2">
      <c r="A463" s="155"/>
      <c r="B463" s="156"/>
      <c r="C463" s="194" t="s">
        <v>1072</v>
      </c>
      <c r="D463" s="185"/>
      <c r="E463" s="186">
        <v>424</v>
      </c>
      <c r="F463" s="159"/>
      <c r="G463" s="159"/>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435</v>
      </c>
      <c r="AH463" s="148">
        <v>0</v>
      </c>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3" x14ac:dyDescent="0.2">
      <c r="A464" s="155"/>
      <c r="B464" s="156"/>
      <c r="C464" s="194" t="s">
        <v>1073</v>
      </c>
      <c r="D464" s="185"/>
      <c r="E464" s="186">
        <v>362</v>
      </c>
      <c r="F464" s="159"/>
      <c r="G464" s="159"/>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435</v>
      </c>
      <c r="AH464" s="148">
        <v>0</v>
      </c>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3" x14ac:dyDescent="0.2">
      <c r="A465" s="155"/>
      <c r="B465" s="156"/>
      <c r="C465" s="194" t="s">
        <v>1074</v>
      </c>
      <c r="D465" s="185"/>
      <c r="E465" s="186">
        <v>101</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435</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3" x14ac:dyDescent="0.2">
      <c r="A466" s="155"/>
      <c r="B466" s="156"/>
      <c r="C466" s="194" t="s">
        <v>1075</v>
      </c>
      <c r="D466" s="185"/>
      <c r="E466" s="186">
        <v>112</v>
      </c>
      <c r="F466" s="159"/>
      <c r="G466" s="159"/>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435</v>
      </c>
      <c r="AH466" s="148">
        <v>0</v>
      </c>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3" x14ac:dyDescent="0.2">
      <c r="A467" s="155"/>
      <c r="B467" s="156"/>
      <c r="C467" s="194" t="s">
        <v>1076</v>
      </c>
      <c r="D467" s="185"/>
      <c r="E467" s="186">
        <v>51</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435</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3" x14ac:dyDescent="0.2">
      <c r="A468" s="155"/>
      <c r="B468" s="156"/>
      <c r="C468" s="194" t="s">
        <v>1077</v>
      </c>
      <c r="D468" s="185"/>
      <c r="E468" s="186">
        <v>62</v>
      </c>
      <c r="F468" s="159"/>
      <c r="G468" s="159"/>
      <c r="H468" s="159"/>
      <c r="I468" s="159"/>
      <c r="J468" s="159"/>
      <c r="K468" s="159"/>
      <c r="L468" s="159"/>
      <c r="M468" s="159"/>
      <c r="N468" s="158"/>
      <c r="O468" s="158"/>
      <c r="P468" s="158"/>
      <c r="Q468" s="158"/>
      <c r="R468" s="159"/>
      <c r="S468" s="159"/>
      <c r="T468" s="159"/>
      <c r="U468" s="159"/>
      <c r="V468" s="159"/>
      <c r="W468" s="159"/>
      <c r="X468" s="159"/>
      <c r="Y468" s="159"/>
      <c r="Z468" s="148"/>
      <c r="AA468" s="148"/>
      <c r="AB468" s="148"/>
      <c r="AC468" s="148"/>
      <c r="AD468" s="148"/>
      <c r="AE468" s="148"/>
      <c r="AF468" s="148"/>
      <c r="AG468" s="148" t="s">
        <v>435</v>
      </c>
      <c r="AH468" s="148">
        <v>0</v>
      </c>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ht="22.5" outlineLevel="1" x14ac:dyDescent="0.2">
      <c r="A469" s="172">
        <v>90</v>
      </c>
      <c r="B469" s="173" t="s">
        <v>1078</v>
      </c>
      <c r="C469" s="181" t="s">
        <v>1079</v>
      </c>
      <c r="D469" s="174" t="s">
        <v>492</v>
      </c>
      <c r="E469" s="175">
        <v>3684.8339999999998</v>
      </c>
      <c r="F469" s="176"/>
      <c r="G469" s="177">
        <f>ROUND(E469*F469,2)</f>
        <v>0</v>
      </c>
      <c r="H469" s="176"/>
      <c r="I469" s="177">
        <f>ROUND(E469*H469,2)</f>
        <v>0</v>
      </c>
      <c r="J469" s="176"/>
      <c r="K469" s="177">
        <f>ROUND(E469*J469,2)</f>
        <v>0</v>
      </c>
      <c r="L469" s="177">
        <v>21</v>
      </c>
      <c r="M469" s="177">
        <f>G469*(1+L469/100)</f>
        <v>0</v>
      </c>
      <c r="N469" s="175">
        <v>3.3910000000000003E-2</v>
      </c>
      <c r="O469" s="175">
        <f>ROUND(E469*N469,2)</f>
        <v>124.95</v>
      </c>
      <c r="P469" s="175">
        <v>0</v>
      </c>
      <c r="Q469" s="175">
        <f>ROUND(E469*P469,2)</f>
        <v>0</v>
      </c>
      <c r="R469" s="177" t="s">
        <v>724</v>
      </c>
      <c r="S469" s="177" t="s">
        <v>378</v>
      </c>
      <c r="T469" s="178" t="s">
        <v>378</v>
      </c>
      <c r="U469" s="159">
        <v>0.79100000000000004</v>
      </c>
      <c r="V469" s="159">
        <f>ROUND(E469*U469,2)</f>
        <v>2914.7</v>
      </c>
      <c r="W469" s="159"/>
      <c r="X469" s="159" t="s">
        <v>429</v>
      </c>
      <c r="Y469" s="159" t="s">
        <v>430</v>
      </c>
      <c r="Z469" s="214">
        <v>0.32</v>
      </c>
      <c r="AA469" s="215">
        <f t="shared" ref="AA469" si="176">G469*Z469</f>
        <v>0</v>
      </c>
      <c r="AB469" s="215">
        <f t="shared" ref="AB469" si="177">G469-AA469</f>
        <v>0</v>
      </c>
      <c r="AC469" s="148"/>
      <c r="AD469" s="148"/>
      <c r="AE469" s="148"/>
      <c r="AF469" s="148"/>
      <c r="AG469" s="148" t="s">
        <v>431</v>
      </c>
      <c r="AH469" s="148"/>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2" x14ac:dyDescent="0.2">
      <c r="A470" s="155"/>
      <c r="B470" s="156"/>
      <c r="C470" s="306" t="s">
        <v>1080</v>
      </c>
      <c r="D470" s="307"/>
      <c r="E470" s="307"/>
      <c r="F470" s="307"/>
      <c r="G470" s="307"/>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433</v>
      </c>
      <c r="AH470" s="148"/>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2" x14ac:dyDescent="0.2">
      <c r="A471" s="155"/>
      <c r="B471" s="156"/>
      <c r="C471" s="194" t="s">
        <v>1081</v>
      </c>
      <c r="D471" s="185"/>
      <c r="E471" s="186">
        <v>2064.9899999999998</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435</v>
      </c>
      <c r="AH471" s="148">
        <v>0</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
      <c r="A472" s="155"/>
      <c r="B472" s="156"/>
      <c r="C472" s="194" t="s">
        <v>1082</v>
      </c>
      <c r="D472" s="185"/>
      <c r="E472" s="186">
        <v>502.40199999999999</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435</v>
      </c>
      <c r="AH472" s="148">
        <v>0</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3" x14ac:dyDescent="0.2">
      <c r="A473" s="155"/>
      <c r="B473" s="156"/>
      <c r="C473" s="194" t="s">
        <v>1083</v>
      </c>
      <c r="D473" s="185"/>
      <c r="E473" s="186">
        <v>558.721</v>
      </c>
      <c r="F473" s="159"/>
      <c r="G473" s="159"/>
      <c r="H473" s="159"/>
      <c r="I473" s="159"/>
      <c r="J473" s="159"/>
      <c r="K473" s="159"/>
      <c r="L473" s="159"/>
      <c r="M473" s="159"/>
      <c r="N473" s="158"/>
      <c r="O473" s="158"/>
      <c r="P473" s="158"/>
      <c r="Q473" s="158"/>
      <c r="R473" s="159"/>
      <c r="S473" s="159"/>
      <c r="T473" s="159"/>
      <c r="U473" s="159"/>
      <c r="V473" s="159"/>
      <c r="W473" s="159"/>
      <c r="X473" s="159"/>
      <c r="Y473" s="159"/>
      <c r="Z473" s="148"/>
      <c r="AA473" s="148"/>
      <c r="AB473" s="148"/>
      <c r="AC473" s="148"/>
      <c r="AD473" s="148"/>
      <c r="AE473" s="148"/>
      <c r="AF473" s="148"/>
      <c r="AG473" s="148" t="s">
        <v>435</v>
      </c>
      <c r="AH473" s="148">
        <v>0</v>
      </c>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3" x14ac:dyDescent="0.2">
      <c r="A474" s="155"/>
      <c r="B474" s="156"/>
      <c r="C474" s="194" t="s">
        <v>1084</v>
      </c>
      <c r="D474" s="185"/>
      <c r="E474" s="186">
        <v>251.20099999999999</v>
      </c>
      <c r="F474" s="159"/>
      <c r="G474" s="159"/>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435</v>
      </c>
      <c r="AH474" s="148">
        <v>0</v>
      </c>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3" x14ac:dyDescent="0.2">
      <c r="A475" s="155"/>
      <c r="B475" s="156"/>
      <c r="C475" s="194" t="s">
        <v>1085</v>
      </c>
      <c r="D475" s="185"/>
      <c r="E475" s="186">
        <v>307.52</v>
      </c>
      <c r="F475" s="159"/>
      <c r="G475" s="159"/>
      <c r="H475" s="159"/>
      <c r="I475" s="159"/>
      <c r="J475" s="159"/>
      <c r="K475" s="159"/>
      <c r="L475" s="159"/>
      <c r="M475" s="159"/>
      <c r="N475" s="158"/>
      <c r="O475" s="158"/>
      <c r="P475" s="158"/>
      <c r="Q475" s="158"/>
      <c r="R475" s="159"/>
      <c r="S475" s="159"/>
      <c r="T475" s="159"/>
      <c r="U475" s="159"/>
      <c r="V475" s="159"/>
      <c r="W475" s="159"/>
      <c r="X475" s="159"/>
      <c r="Y475" s="159"/>
      <c r="Z475" s="148"/>
      <c r="AA475" s="148"/>
      <c r="AB475" s="148"/>
      <c r="AC475" s="148"/>
      <c r="AD475" s="148"/>
      <c r="AE475" s="148"/>
      <c r="AF475" s="148"/>
      <c r="AG475" s="148" t="s">
        <v>435</v>
      </c>
      <c r="AH475" s="148">
        <v>0</v>
      </c>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ht="22.5" outlineLevel="1" x14ac:dyDescent="0.2">
      <c r="A476" s="172">
        <v>91</v>
      </c>
      <c r="B476" s="173" t="s">
        <v>1086</v>
      </c>
      <c r="C476" s="181" t="s">
        <v>1087</v>
      </c>
      <c r="D476" s="174" t="s">
        <v>492</v>
      </c>
      <c r="E476" s="175">
        <v>3684.8339999999998</v>
      </c>
      <c r="F476" s="176"/>
      <c r="G476" s="177">
        <f>ROUND(E476*F476,2)</f>
        <v>0</v>
      </c>
      <c r="H476" s="176"/>
      <c r="I476" s="177">
        <f>ROUND(E476*H476,2)</f>
        <v>0</v>
      </c>
      <c r="J476" s="176"/>
      <c r="K476" s="177">
        <f>ROUND(E476*J476,2)</f>
        <v>0</v>
      </c>
      <c r="L476" s="177">
        <v>21</v>
      </c>
      <c r="M476" s="177">
        <f>G476*(1+L476/100)</f>
        <v>0</v>
      </c>
      <c r="N476" s="175">
        <v>0</v>
      </c>
      <c r="O476" s="175">
        <f>ROUND(E476*N476,2)</f>
        <v>0</v>
      </c>
      <c r="P476" s="175">
        <v>0</v>
      </c>
      <c r="Q476" s="175">
        <f>ROUND(E476*P476,2)</f>
        <v>0</v>
      </c>
      <c r="R476" s="177" t="s">
        <v>724</v>
      </c>
      <c r="S476" s="177" t="s">
        <v>378</v>
      </c>
      <c r="T476" s="178" t="s">
        <v>378</v>
      </c>
      <c r="U476" s="159">
        <v>0.39600000000000002</v>
      </c>
      <c r="V476" s="159">
        <f>ROUND(E476*U476,2)</f>
        <v>1459.19</v>
      </c>
      <c r="W476" s="159"/>
      <c r="X476" s="159" t="s">
        <v>429</v>
      </c>
      <c r="Y476" s="159" t="s">
        <v>430</v>
      </c>
      <c r="Z476" s="214">
        <v>0.32</v>
      </c>
      <c r="AA476" s="215">
        <f t="shared" ref="AA476" si="178">G476*Z476</f>
        <v>0</v>
      </c>
      <c r="AB476" s="215">
        <f t="shared" ref="AB476" si="179">G476-AA476</f>
        <v>0</v>
      </c>
      <c r="AC476" s="148"/>
      <c r="AD476" s="148"/>
      <c r="AE476" s="148"/>
      <c r="AF476" s="148"/>
      <c r="AG476" s="148" t="s">
        <v>431</v>
      </c>
      <c r="AH476" s="148"/>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2" x14ac:dyDescent="0.2">
      <c r="A477" s="155"/>
      <c r="B477" s="156"/>
      <c r="C477" s="306" t="s">
        <v>1080</v>
      </c>
      <c r="D477" s="307"/>
      <c r="E477" s="307"/>
      <c r="F477" s="307"/>
      <c r="G477" s="307"/>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433</v>
      </c>
      <c r="AH477" s="148"/>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2" x14ac:dyDescent="0.2">
      <c r="A478" s="155"/>
      <c r="B478" s="156"/>
      <c r="C478" s="194" t="s">
        <v>1088</v>
      </c>
      <c r="D478" s="185"/>
      <c r="E478" s="186">
        <v>3684.8339999999998</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435</v>
      </c>
      <c r="AH478" s="148">
        <v>5</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ht="22.5" outlineLevel="1" x14ac:dyDescent="0.2">
      <c r="A479" s="172">
        <v>92</v>
      </c>
      <c r="B479" s="173" t="s">
        <v>1089</v>
      </c>
      <c r="C479" s="181" t="s">
        <v>1090</v>
      </c>
      <c r="D479" s="174" t="s">
        <v>492</v>
      </c>
      <c r="E479" s="175">
        <v>1755.24</v>
      </c>
      <c r="F479" s="176"/>
      <c r="G479" s="177">
        <f>ROUND(E479*F479,2)</f>
        <v>0</v>
      </c>
      <c r="H479" s="176"/>
      <c r="I479" s="177">
        <f>ROUND(E479*H479,2)</f>
        <v>0</v>
      </c>
      <c r="J479" s="176"/>
      <c r="K479" s="177">
        <f>ROUND(E479*J479,2)</f>
        <v>0</v>
      </c>
      <c r="L479" s="177">
        <v>21</v>
      </c>
      <c r="M479" s="177">
        <f>G479*(1+L479/100)</f>
        <v>0</v>
      </c>
      <c r="N479" s="175">
        <v>4.8099999999999997E-2</v>
      </c>
      <c r="O479" s="175">
        <f>ROUND(E479*N479,2)</f>
        <v>84.43</v>
      </c>
      <c r="P479" s="175">
        <v>0</v>
      </c>
      <c r="Q479" s="175">
        <f>ROUND(E479*P479,2)</f>
        <v>0</v>
      </c>
      <c r="R479" s="177" t="s">
        <v>724</v>
      </c>
      <c r="S479" s="177" t="s">
        <v>378</v>
      </c>
      <c r="T479" s="178" t="s">
        <v>378</v>
      </c>
      <c r="U479" s="159">
        <v>0.82099999999999995</v>
      </c>
      <c r="V479" s="159">
        <f>ROUND(E479*U479,2)</f>
        <v>1441.05</v>
      </c>
      <c r="W479" s="159"/>
      <c r="X479" s="159" t="s">
        <v>429</v>
      </c>
      <c r="Y479" s="159" t="s">
        <v>430</v>
      </c>
      <c r="Z479" s="214">
        <v>0.32</v>
      </c>
      <c r="AA479" s="215">
        <f t="shared" ref="AA479" si="180">G479*Z479</f>
        <v>0</v>
      </c>
      <c r="AB479" s="215">
        <f t="shared" ref="AB479" si="181">G479-AA479</f>
        <v>0</v>
      </c>
      <c r="AC479" s="148"/>
      <c r="AD479" s="148"/>
      <c r="AE479" s="148"/>
      <c r="AF479" s="148"/>
      <c r="AG479" s="148" t="s">
        <v>431</v>
      </c>
      <c r="AH479" s="148"/>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2" x14ac:dyDescent="0.2">
      <c r="A480" s="155"/>
      <c r="B480" s="156"/>
      <c r="C480" s="306" t="s">
        <v>1080</v>
      </c>
      <c r="D480" s="307"/>
      <c r="E480" s="307"/>
      <c r="F480" s="307"/>
      <c r="G480" s="307"/>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433</v>
      </c>
      <c r="AH480" s="148"/>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2" x14ac:dyDescent="0.2">
      <c r="A481" s="155"/>
      <c r="B481" s="156"/>
      <c r="C481" s="194" t="s">
        <v>1091</v>
      </c>
      <c r="D481" s="185"/>
      <c r="E481" s="186">
        <v>1755.24</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435</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ht="22.5" outlineLevel="1" x14ac:dyDescent="0.2">
      <c r="A482" s="172">
        <v>93</v>
      </c>
      <c r="B482" s="173" t="s">
        <v>1092</v>
      </c>
      <c r="C482" s="181" t="s">
        <v>1093</v>
      </c>
      <c r="D482" s="174" t="s">
        <v>492</v>
      </c>
      <c r="E482" s="175">
        <v>1755.24</v>
      </c>
      <c r="F482" s="176"/>
      <c r="G482" s="177">
        <f>ROUND(E482*F482,2)</f>
        <v>0</v>
      </c>
      <c r="H482" s="176"/>
      <c r="I482" s="177">
        <f>ROUND(E482*H482,2)</f>
        <v>0</v>
      </c>
      <c r="J482" s="176"/>
      <c r="K482" s="177">
        <f>ROUND(E482*J482,2)</f>
        <v>0</v>
      </c>
      <c r="L482" s="177">
        <v>21</v>
      </c>
      <c r="M482" s="177">
        <f>G482*(1+L482/100)</f>
        <v>0</v>
      </c>
      <c r="N482" s="175">
        <v>0</v>
      </c>
      <c r="O482" s="175">
        <f>ROUND(E482*N482,2)</f>
        <v>0</v>
      </c>
      <c r="P482" s="175">
        <v>0</v>
      </c>
      <c r="Q482" s="175">
        <f>ROUND(E482*P482,2)</f>
        <v>0</v>
      </c>
      <c r="R482" s="177" t="s">
        <v>724</v>
      </c>
      <c r="S482" s="177" t="s">
        <v>378</v>
      </c>
      <c r="T482" s="178" t="s">
        <v>378</v>
      </c>
      <c r="U482" s="159">
        <v>0.41599999999999998</v>
      </c>
      <c r="V482" s="159">
        <f>ROUND(E482*U482,2)</f>
        <v>730.18</v>
      </c>
      <c r="W482" s="159"/>
      <c r="X482" s="159" t="s">
        <v>429</v>
      </c>
      <c r="Y482" s="159" t="s">
        <v>430</v>
      </c>
      <c r="Z482" s="214">
        <v>0.32</v>
      </c>
      <c r="AA482" s="215">
        <f t="shared" ref="AA482" si="182">G482*Z482</f>
        <v>0</v>
      </c>
      <c r="AB482" s="215">
        <f t="shared" ref="AB482" si="183">G482-AA482</f>
        <v>0</v>
      </c>
      <c r="AC482" s="148"/>
      <c r="AD482" s="148"/>
      <c r="AE482" s="148"/>
      <c r="AF482" s="148"/>
      <c r="AG482" s="148" t="s">
        <v>431</v>
      </c>
      <c r="AH482" s="148"/>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2" x14ac:dyDescent="0.2">
      <c r="A483" s="155"/>
      <c r="B483" s="156"/>
      <c r="C483" s="306" t="s">
        <v>1080</v>
      </c>
      <c r="D483" s="307"/>
      <c r="E483" s="307"/>
      <c r="F483" s="307"/>
      <c r="G483" s="307"/>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433</v>
      </c>
      <c r="AH483" s="148"/>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2" x14ac:dyDescent="0.2">
      <c r="A484" s="155"/>
      <c r="B484" s="156"/>
      <c r="C484" s="194" t="s">
        <v>1094</v>
      </c>
      <c r="D484" s="185"/>
      <c r="E484" s="186">
        <v>1755.24</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435</v>
      </c>
      <c r="AH484" s="148">
        <v>5</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1" x14ac:dyDescent="0.2">
      <c r="A485" s="172">
        <v>94</v>
      </c>
      <c r="B485" s="173" t="s">
        <v>1095</v>
      </c>
      <c r="C485" s="181" t="s">
        <v>1096</v>
      </c>
      <c r="D485" s="174" t="s">
        <v>671</v>
      </c>
      <c r="E485" s="175">
        <v>465.76</v>
      </c>
      <c r="F485" s="176"/>
      <c r="G485" s="177">
        <f>ROUND(E485*F485,2)</f>
        <v>0</v>
      </c>
      <c r="H485" s="176"/>
      <c r="I485" s="177">
        <f>ROUND(E485*H485,2)</f>
        <v>0</v>
      </c>
      <c r="J485" s="176"/>
      <c r="K485" s="177">
        <f>ROUND(E485*J485,2)</f>
        <v>0</v>
      </c>
      <c r="L485" s="177">
        <v>21</v>
      </c>
      <c r="M485" s="177">
        <f>G485*(1+L485/100)</f>
        <v>0</v>
      </c>
      <c r="N485" s="175">
        <v>3.0470000000000001E-2</v>
      </c>
      <c r="O485" s="175">
        <f>ROUND(E485*N485,2)</f>
        <v>14.19</v>
      </c>
      <c r="P485" s="175">
        <v>0</v>
      </c>
      <c r="Q485" s="175">
        <f>ROUND(E485*P485,2)</f>
        <v>0</v>
      </c>
      <c r="R485" s="177" t="s">
        <v>724</v>
      </c>
      <c r="S485" s="177" t="s">
        <v>378</v>
      </c>
      <c r="T485" s="178" t="s">
        <v>378</v>
      </c>
      <c r="U485" s="159">
        <v>0.87</v>
      </c>
      <c r="V485" s="159">
        <f>ROUND(E485*U485,2)</f>
        <v>405.21</v>
      </c>
      <c r="W485" s="159"/>
      <c r="X485" s="159" t="s">
        <v>429</v>
      </c>
      <c r="Y485" s="159" t="s">
        <v>475</v>
      </c>
      <c r="Z485" s="214">
        <v>0.32</v>
      </c>
      <c r="AA485" s="215">
        <f t="shared" ref="AA485" si="184">G485*Z485</f>
        <v>0</v>
      </c>
      <c r="AB485" s="215">
        <f t="shared" ref="AB485" si="185">G485-AA485</f>
        <v>0</v>
      </c>
      <c r="AC485" s="148"/>
      <c r="AD485" s="148"/>
      <c r="AE485" s="148"/>
      <c r="AF485" s="148"/>
      <c r="AG485" s="148" t="s">
        <v>431</v>
      </c>
      <c r="AH485" s="148"/>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outlineLevel="2" x14ac:dyDescent="0.2">
      <c r="A486" s="155"/>
      <c r="B486" s="156"/>
      <c r="C486" s="306" t="s">
        <v>1080</v>
      </c>
      <c r="D486" s="307"/>
      <c r="E486" s="307"/>
      <c r="F486" s="307"/>
      <c r="G486" s="307"/>
      <c r="H486" s="159"/>
      <c r="I486" s="159"/>
      <c r="J486" s="159"/>
      <c r="K486" s="159"/>
      <c r="L486" s="159"/>
      <c r="M486" s="159"/>
      <c r="N486" s="158"/>
      <c r="O486" s="158"/>
      <c r="P486" s="158"/>
      <c r="Q486" s="158"/>
      <c r="R486" s="159"/>
      <c r="S486" s="159"/>
      <c r="T486" s="159"/>
      <c r="U486" s="159"/>
      <c r="V486" s="159"/>
      <c r="W486" s="159"/>
      <c r="X486" s="159"/>
      <c r="Y486" s="159"/>
      <c r="Z486" s="148"/>
      <c r="AA486" s="148"/>
      <c r="AB486" s="148"/>
      <c r="AC486" s="148"/>
      <c r="AD486" s="148"/>
      <c r="AE486" s="148"/>
      <c r="AF486" s="148"/>
      <c r="AG486" s="148" t="s">
        <v>433</v>
      </c>
      <c r="AH486" s="148"/>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2" x14ac:dyDescent="0.2">
      <c r="A487" s="155"/>
      <c r="B487" s="156"/>
      <c r="C487" s="194" t="s">
        <v>1097</v>
      </c>
      <c r="D487" s="185"/>
      <c r="E487" s="186">
        <v>188</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435</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
      <c r="A488" s="155"/>
      <c r="B488" s="156"/>
      <c r="C488" s="194" t="s">
        <v>1098</v>
      </c>
      <c r="D488" s="185"/>
      <c r="E488" s="186">
        <v>188</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435</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
      <c r="A489" s="155"/>
      <c r="B489" s="156"/>
      <c r="C489" s="194" t="s">
        <v>1099</v>
      </c>
      <c r="D489" s="185"/>
      <c r="E489" s="186">
        <v>22.88</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435</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
      <c r="A490" s="155"/>
      <c r="B490" s="156"/>
      <c r="C490" s="194" t="s">
        <v>1100</v>
      </c>
      <c r="D490" s="185"/>
      <c r="E490" s="186">
        <v>22.88</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435</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3" x14ac:dyDescent="0.2">
      <c r="A491" s="155"/>
      <c r="B491" s="156"/>
      <c r="C491" s="194" t="s">
        <v>1101</v>
      </c>
      <c r="D491" s="185"/>
      <c r="E491" s="186">
        <v>44</v>
      </c>
      <c r="F491" s="159"/>
      <c r="G491" s="159"/>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435</v>
      </c>
      <c r="AH491" s="148">
        <v>0</v>
      </c>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1" x14ac:dyDescent="0.2">
      <c r="A492" s="172">
        <v>95</v>
      </c>
      <c r="B492" s="173" t="s">
        <v>1102</v>
      </c>
      <c r="C492" s="181" t="s">
        <v>1103</v>
      </c>
      <c r="D492" s="174" t="s">
        <v>671</v>
      </c>
      <c r="E492" s="175">
        <v>465.76</v>
      </c>
      <c r="F492" s="176"/>
      <c r="G492" s="177">
        <f>ROUND(E492*F492,2)</f>
        <v>0</v>
      </c>
      <c r="H492" s="176"/>
      <c r="I492" s="177">
        <f>ROUND(E492*H492,2)</f>
        <v>0</v>
      </c>
      <c r="J492" s="176"/>
      <c r="K492" s="177">
        <f>ROUND(E492*J492,2)</f>
        <v>0</v>
      </c>
      <c r="L492" s="177">
        <v>21</v>
      </c>
      <c r="M492" s="177">
        <f>G492*(1+L492/100)</f>
        <v>0</v>
      </c>
      <c r="N492" s="175">
        <v>0</v>
      </c>
      <c r="O492" s="175">
        <f>ROUND(E492*N492,2)</f>
        <v>0</v>
      </c>
      <c r="P492" s="175">
        <v>0</v>
      </c>
      <c r="Q492" s="175">
        <f>ROUND(E492*P492,2)</f>
        <v>0</v>
      </c>
      <c r="R492" s="177" t="s">
        <v>724</v>
      </c>
      <c r="S492" s="177" t="s">
        <v>378</v>
      </c>
      <c r="T492" s="178" t="s">
        <v>378</v>
      </c>
      <c r="U492" s="159">
        <v>0.23200000000000001</v>
      </c>
      <c r="V492" s="159">
        <f>ROUND(E492*U492,2)</f>
        <v>108.06</v>
      </c>
      <c r="W492" s="159"/>
      <c r="X492" s="159" t="s">
        <v>429</v>
      </c>
      <c r="Y492" s="159" t="s">
        <v>475</v>
      </c>
      <c r="Z492" s="214">
        <v>0.32</v>
      </c>
      <c r="AA492" s="215">
        <f t="shared" ref="AA492" si="186">G492*Z492</f>
        <v>0</v>
      </c>
      <c r="AB492" s="215">
        <f t="shared" ref="AB492" si="187">G492-AA492</f>
        <v>0</v>
      </c>
      <c r="AC492" s="148"/>
      <c r="AD492" s="148"/>
      <c r="AE492" s="148"/>
      <c r="AF492" s="148"/>
      <c r="AG492" s="148" t="s">
        <v>431</v>
      </c>
      <c r="AH492" s="148"/>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outlineLevel="2" x14ac:dyDescent="0.2">
      <c r="A493" s="155"/>
      <c r="B493" s="156"/>
      <c r="C493" s="306" t="s">
        <v>1080</v>
      </c>
      <c r="D493" s="307"/>
      <c r="E493" s="307"/>
      <c r="F493" s="307"/>
      <c r="G493" s="307"/>
      <c r="H493" s="159"/>
      <c r="I493" s="159"/>
      <c r="J493" s="159"/>
      <c r="K493" s="159"/>
      <c r="L493" s="159"/>
      <c r="M493" s="159"/>
      <c r="N493" s="158"/>
      <c r="O493" s="158"/>
      <c r="P493" s="158"/>
      <c r="Q493" s="158"/>
      <c r="R493" s="159"/>
      <c r="S493" s="159"/>
      <c r="T493" s="159"/>
      <c r="U493" s="159"/>
      <c r="V493" s="159"/>
      <c r="W493" s="159"/>
      <c r="X493" s="159"/>
      <c r="Y493" s="159"/>
      <c r="Z493" s="148"/>
      <c r="AA493" s="148"/>
      <c r="AB493" s="148"/>
      <c r="AC493" s="148"/>
      <c r="AD493" s="148"/>
      <c r="AE493" s="148"/>
      <c r="AF493" s="148"/>
      <c r="AG493" s="148" t="s">
        <v>433</v>
      </c>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2" x14ac:dyDescent="0.2">
      <c r="A494" s="155"/>
      <c r="B494" s="156"/>
      <c r="C494" s="194" t="s">
        <v>1104</v>
      </c>
      <c r="D494" s="185"/>
      <c r="E494" s="186">
        <v>465.76</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435</v>
      </c>
      <c r="AH494" s="148">
        <v>5</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1" x14ac:dyDescent="0.2">
      <c r="A495" s="172">
        <v>96</v>
      </c>
      <c r="B495" s="173" t="s">
        <v>1105</v>
      </c>
      <c r="C495" s="181" t="s">
        <v>1106</v>
      </c>
      <c r="D495" s="174" t="s">
        <v>488</v>
      </c>
      <c r="E495" s="175">
        <v>130.06</v>
      </c>
      <c r="F495" s="176"/>
      <c r="G495" s="177">
        <f>ROUND(E495*F495,2)</f>
        <v>0</v>
      </c>
      <c r="H495" s="176"/>
      <c r="I495" s="177">
        <f>ROUND(E495*H495,2)</f>
        <v>0</v>
      </c>
      <c r="J495" s="176"/>
      <c r="K495" s="177">
        <f>ROUND(E495*J495,2)</f>
        <v>0</v>
      </c>
      <c r="L495" s="177">
        <v>21</v>
      </c>
      <c r="M495" s="177">
        <f>G495*(1+L495/100)</f>
        <v>0</v>
      </c>
      <c r="N495" s="175">
        <v>1.02139</v>
      </c>
      <c r="O495" s="175">
        <f>ROUND(E495*N495,2)</f>
        <v>132.84</v>
      </c>
      <c r="P495" s="175">
        <v>0</v>
      </c>
      <c r="Q495" s="175">
        <f>ROUND(E495*P495,2)</f>
        <v>0</v>
      </c>
      <c r="R495" s="177" t="s">
        <v>724</v>
      </c>
      <c r="S495" s="177" t="s">
        <v>378</v>
      </c>
      <c r="T495" s="178" t="s">
        <v>378</v>
      </c>
      <c r="U495" s="159">
        <v>26.616</v>
      </c>
      <c r="V495" s="159">
        <f>ROUND(E495*U495,2)</f>
        <v>3461.68</v>
      </c>
      <c r="W495" s="159"/>
      <c r="X495" s="159" t="s">
        <v>429</v>
      </c>
      <c r="Y495" s="159" t="s">
        <v>475</v>
      </c>
      <c r="Z495" s="214">
        <v>0.32</v>
      </c>
      <c r="AA495" s="215">
        <f t="shared" ref="AA495" si="188">G495*Z495</f>
        <v>0</v>
      </c>
      <c r="AB495" s="215">
        <f t="shared" ref="AB495" si="189">G495-AA495</f>
        <v>0</v>
      </c>
      <c r="AC495" s="148"/>
      <c r="AD495" s="148"/>
      <c r="AE495" s="148"/>
      <c r="AF495" s="148"/>
      <c r="AG495" s="148" t="s">
        <v>431</v>
      </c>
      <c r="AH495" s="148"/>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ht="33.75" outlineLevel="2" x14ac:dyDescent="0.2">
      <c r="A496" s="155"/>
      <c r="B496" s="156"/>
      <c r="C496" s="306" t="s">
        <v>1107</v>
      </c>
      <c r="D496" s="307"/>
      <c r="E496" s="307"/>
      <c r="F496" s="307"/>
      <c r="G496" s="307"/>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433</v>
      </c>
      <c r="AH496" s="148"/>
      <c r="AI496" s="148"/>
      <c r="AJ496" s="148"/>
      <c r="AK496" s="148"/>
      <c r="AL496" s="148"/>
      <c r="AM496" s="148"/>
      <c r="AN496" s="148"/>
      <c r="AO496" s="148"/>
      <c r="AP496" s="148"/>
      <c r="AQ496" s="148"/>
      <c r="AR496" s="148"/>
      <c r="AS496" s="148"/>
      <c r="AT496" s="148"/>
      <c r="AU496" s="148"/>
      <c r="AV496" s="148"/>
      <c r="AW496" s="148"/>
      <c r="AX496" s="148"/>
      <c r="AY496" s="148"/>
      <c r="AZ496" s="148"/>
      <c r="BA496" s="179" t="str">
        <f>C496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6" s="148"/>
      <c r="BC496" s="148"/>
      <c r="BD496" s="148"/>
      <c r="BE496" s="148"/>
      <c r="BF496" s="148"/>
      <c r="BG496" s="148"/>
      <c r="BH496" s="148"/>
    </row>
    <row r="497" spans="1:60" outlineLevel="2" x14ac:dyDescent="0.2">
      <c r="A497" s="155"/>
      <c r="B497" s="156"/>
      <c r="C497" s="194" t="s">
        <v>1108</v>
      </c>
      <c r="D497" s="185"/>
      <c r="E497" s="186">
        <v>130.06</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435</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1" x14ac:dyDescent="0.2">
      <c r="A498" s="172">
        <v>97</v>
      </c>
      <c r="B498" s="173" t="s">
        <v>1109</v>
      </c>
      <c r="C498" s="181" t="s">
        <v>1110</v>
      </c>
      <c r="D498" s="174" t="s">
        <v>442</v>
      </c>
      <c r="E498" s="175">
        <v>278</v>
      </c>
      <c r="F498" s="176"/>
      <c r="G498" s="177">
        <f>ROUND(E498*F498,2)</f>
        <v>0</v>
      </c>
      <c r="H498" s="176"/>
      <c r="I498" s="177">
        <f>ROUND(E498*H498,2)</f>
        <v>0</v>
      </c>
      <c r="J498" s="176"/>
      <c r="K498" s="177">
        <f>ROUND(E498*J498,2)</f>
        <v>0</v>
      </c>
      <c r="L498" s="177">
        <v>21</v>
      </c>
      <c r="M498" s="177">
        <f>G498*(1+L498/100)</f>
        <v>0</v>
      </c>
      <c r="N498" s="175">
        <v>2.5250699999999999</v>
      </c>
      <c r="O498" s="175">
        <f>ROUND(E498*N498,2)</f>
        <v>701.97</v>
      </c>
      <c r="P498" s="175">
        <v>0</v>
      </c>
      <c r="Q498" s="175">
        <f>ROUND(E498*P498,2)</f>
        <v>0</v>
      </c>
      <c r="R498" s="177" t="s">
        <v>724</v>
      </c>
      <c r="S498" s="177" t="s">
        <v>378</v>
      </c>
      <c r="T498" s="178" t="s">
        <v>378</v>
      </c>
      <c r="U498" s="159">
        <v>0.86499999999999999</v>
      </c>
      <c r="V498" s="159">
        <f>ROUND(E498*U498,2)</f>
        <v>240.47</v>
      </c>
      <c r="W498" s="159"/>
      <c r="X498" s="159" t="s">
        <v>429</v>
      </c>
      <c r="Y498" s="159" t="s">
        <v>481</v>
      </c>
      <c r="Z498" s="214">
        <v>0.32</v>
      </c>
      <c r="AA498" s="215">
        <f t="shared" ref="AA498" si="190">G498*Z498</f>
        <v>0</v>
      </c>
      <c r="AB498" s="215">
        <f t="shared" ref="AB498" si="191">G498-AA498</f>
        <v>0</v>
      </c>
      <c r="AC498" s="148"/>
      <c r="AD498" s="148"/>
      <c r="AE498" s="148"/>
      <c r="AF498" s="148"/>
      <c r="AG498" s="148" t="s">
        <v>431</v>
      </c>
      <c r="AH498" s="148"/>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ht="22.5" outlineLevel="2" x14ac:dyDescent="0.2">
      <c r="A499" s="155"/>
      <c r="B499" s="156"/>
      <c r="C499" s="306" t="s">
        <v>1111</v>
      </c>
      <c r="D499" s="307"/>
      <c r="E499" s="307"/>
      <c r="F499" s="307"/>
      <c r="G499" s="307"/>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433</v>
      </c>
      <c r="AH499" s="148"/>
      <c r="AI499" s="148"/>
      <c r="AJ499" s="148"/>
      <c r="AK499" s="148"/>
      <c r="AL499" s="148"/>
      <c r="AM499" s="148"/>
      <c r="AN499" s="148"/>
      <c r="AO499" s="148"/>
      <c r="AP499" s="148"/>
      <c r="AQ499" s="148"/>
      <c r="AR499" s="148"/>
      <c r="AS499" s="148"/>
      <c r="AT499" s="148"/>
      <c r="AU499" s="148"/>
      <c r="AV499" s="148"/>
      <c r="AW499" s="148"/>
      <c r="AX499" s="148"/>
      <c r="AY499" s="148"/>
      <c r="AZ499" s="148"/>
      <c r="BA499" s="179" t="str">
        <f>C499</f>
        <v>včetně stěnových, nosníků jeřábových drah, volných trámů, průvlaků, rámových příčlí, ztužidel, konzol, vodorovných táhel a podobných tyčových konstrukcí,</v>
      </c>
      <c r="BB499" s="148"/>
      <c r="BC499" s="148"/>
      <c r="BD499" s="148"/>
      <c r="BE499" s="148"/>
      <c r="BF499" s="148"/>
      <c r="BG499" s="148"/>
      <c r="BH499" s="148"/>
    </row>
    <row r="500" spans="1:60" outlineLevel="2" x14ac:dyDescent="0.2">
      <c r="A500" s="155"/>
      <c r="B500" s="156"/>
      <c r="C500" s="304" t="s">
        <v>965</v>
      </c>
      <c r="D500" s="305"/>
      <c r="E500" s="305"/>
      <c r="F500" s="305"/>
      <c r="G500" s="305"/>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383</v>
      </c>
      <c r="AH500" s="148"/>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2" x14ac:dyDescent="0.2">
      <c r="A501" s="155"/>
      <c r="B501" s="156"/>
      <c r="C501" s="194" t="s">
        <v>1112</v>
      </c>
      <c r="D501" s="185"/>
      <c r="E501" s="186">
        <v>87</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435</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
      <c r="A502" s="155"/>
      <c r="B502" s="156"/>
      <c r="C502" s="194" t="s">
        <v>1113</v>
      </c>
      <c r="D502" s="185"/>
      <c r="E502" s="186">
        <v>103</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435</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3" x14ac:dyDescent="0.2">
      <c r="A503" s="155"/>
      <c r="B503" s="156"/>
      <c r="C503" s="194" t="s">
        <v>968</v>
      </c>
      <c r="D503" s="185"/>
      <c r="E503" s="186">
        <v>29</v>
      </c>
      <c r="F503" s="159"/>
      <c r="G503" s="159"/>
      <c r="H503" s="159"/>
      <c r="I503" s="159"/>
      <c r="J503" s="159"/>
      <c r="K503" s="159"/>
      <c r="L503" s="159"/>
      <c r="M503" s="159"/>
      <c r="N503" s="158"/>
      <c r="O503" s="158"/>
      <c r="P503" s="158"/>
      <c r="Q503" s="158"/>
      <c r="R503" s="159"/>
      <c r="S503" s="159"/>
      <c r="T503" s="159"/>
      <c r="U503" s="159"/>
      <c r="V503" s="159"/>
      <c r="W503" s="159"/>
      <c r="X503" s="159"/>
      <c r="Y503" s="159"/>
      <c r="Z503" s="148"/>
      <c r="AA503" s="148"/>
      <c r="AB503" s="148"/>
      <c r="AC503" s="148"/>
      <c r="AD503" s="148"/>
      <c r="AE503" s="148"/>
      <c r="AF503" s="148"/>
      <c r="AG503" s="148" t="s">
        <v>435</v>
      </c>
      <c r="AH503" s="148">
        <v>0</v>
      </c>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3" x14ac:dyDescent="0.2">
      <c r="A504" s="155"/>
      <c r="B504" s="156"/>
      <c r="C504" s="194" t="s">
        <v>969</v>
      </c>
      <c r="D504" s="185"/>
      <c r="E504" s="186">
        <v>29</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435</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3" x14ac:dyDescent="0.2">
      <c r="A505" s="155"/>
      <c r="B505" s="156"/>
      <c r="C505" s="194" t="s">
        <v>970</v>
      </c>
      <c r="D505" s="185"/>
      <c r="E505" s="186">
        <v>15</v>
      </c>
      <c r="F505" s="159"/>
      <c r="G505" s="159"/>
      <c r="H505" s="159"/>
      <c r="I505" s="159"/>
      <c r="J505" s="159"/>
      <c r="K505" s="159"/>
      <c r="L505" s="159"/>
      <c r="M505" s="159"/>
      <c r="N505" s="158"/>
      <c r="O505" s="158"/>
      <c r="P505" s="158"/>
      <c r="Q505" s="158"/>
      <c r="R505" s="159"/>
      <c r="S505" s="159"/>
      <c r="T505" s="159"/>
      <c r="U505" s="159"/>
      <c r="V505" s="159"/>
      <c r="W505" s="159"/>
      <c r="X505" s="159"/>
      <c r="Y505" s="159"/>
      <c r="Z505" s="148"/>
      <c r="AA505" s="148"/>
      <c r="AB505" s="148"/>
      <c r="AC505" s="148"/>
      <c r="AD505" s="148"/>
      <c r="AE505" s="148"/>
      <c r="AF505" s="148"/>
      <c r="AG505" s="148" t="s">
        <v>435</v>
      </c>
      <c r="AH505" s="148">
        <v>0</v>
      </c>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outlineLevel="3" x14ac:dyDescent="0.2">
      <c r="A506" s="155"/>
      <c r="B506" s="156"/>
      <c r="C506" s="194" t="s">
        <v>971</v>
      </c>
      <c r="D506" s="185"/>
      <c r="E506" s="186">
        <v>15</v>
      </c>
      <c r="F506" s="159"/>
      <c r="G506" s="159"/>
      <c r="H506" s="159"/>
      <c r="I506" s="159"/>
      <c r="J506" s="159"/>
      <c r="K506" s="159"/>
      <c r="L506" s="159"/>
      <c r="M506" s="159"/>
      <c r="N506" s="158"/>
      <c r="O506" s="158"/>
      <c r="P506" s="158"/>
      <c r="Q506" s="158"/>
      <c r="R506" s="159"/>
      <c r="S506" s="159"/>
      <c r="T506" s="159"/>
      <c r="U506" s="159"/>
      <c r="V506" s="159"/>
      <c r="W506" s="159"/>
      <c r="X506" s="159"/>
      <c r="Y506" s="159"/>
      <c r="Z506" s="148"/>
      <c r="AA506" s="148"/>
      <c r="AB506" s="148"/>
      <c r="AC506" s="148"/>
      <c r="AD506" s="148"/>
      <c r="AE506" s="148"/>
      <c r="AF506" s="148"/>
      <c r="AG506" s="148" t="s">
        <v>435</v>
      </c>
      <c r="AH506" s="148">
        <v>0</v>
      </c>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1" x14ac:dyDescent="0.2">
      <c r="A507" s="172">
        <v>98</v>
      </c>
      <c r="B507" s="173" t="s">
        <v>1114</v>
      </c>
      <c r="C507" s="181" t="s">
        <v>1115</v>
      </c>
      <c r="D507" s="174" t="s">
        <v>671</v>
      </c>
      <c r="E507" s="175">
        <v>1655.25</v>
      </c>
      <c r="F507" s="176"/>
      <c r="G507" s="177">
        <f>ROUND(E507*F507,2)</f>
        <v>0</v>
      </c>
      <c r="H507" s="176"/>
      <c r="I507" s="177">
        <f>ROUND(E507*H507,2)</f>
        <v>0</v>
      </c>
      <c r="J507" s="176"/>
      <c r="K507" s="177">
        <f>ROUND(E507*J507,2)</f>
        <v>0</v>
      </c>
      <c r="L507" s="177">
        <v>21</v>
      </c>
      <c r="M507" s="177">
        <f>G507*(1+L507/100)</f>
        <v>0</v>
      </c>
      <c r="N507" s="175">
        <v>0.14124</v>
      </c>
      <c r="O507" s="175">
        <f>ROUND(E507*N507,2)</f>
        <v>233.79</v>
      </c>
      <c r="P507" s="175">
        <v>0</v>
      </c>
      <c r="Q507" s="175">
        <f>ROUND(E507*P507,2)</f>
        <v>0</v>
      </c>
      <c r="R507" s="177" t="s">
        <v>724</v>
      </c>
      <c r="S507" s="177" t="s">
        <v>378</v>
      </c>
      <c r="T507" s="178" t="s">
        <v>378</v>
      </c>
      <c r="U507" s="159">
        <v>1.71</v>
      </c>
      <c r="V507" s="159">
        <f>ROUND(E507*U507,2)</f>
        <v>2830.48</v>
      </c>
      <c r="W507" s="159"/>
      <c r="X507" s="159" t="s">
        <v>429</v>
      </c>
      <c r="Y507" s="159" t="s">
        <v>481</v>
      </c>
      <c r="Z507" s="214">
        <v>0.32</v>
      </c>
      <c r="AA507" s="215">
        <f t="shared" ref="AA507" si="192">G507*Z507</f>
        <v>0</v>
      </c>
      <c r="AB507" s="215">
        <f t="shared" ref="AB507" si="193">G507-AA507</f>
        <v>0</v>
      </c>
      <c r="AC507" s="148"/>
      <c r="AD507" s="148"/>
      <c r="AE507" s="148"/>
      <c r="AF507" s="148"/>
      <c r="AG507" s="148" t="s">
        <v>431</v>
      </c>
      <c r="AH507" s="148"/>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ht="33.75" outlineLevel="2" x14ac:dyDescent="0.2">
      <c r="A508" s="155"/>
      <c r="B508" s="156"/>
      <c r="C508" s="306" t="s">
        <v>1116</v>
      </c>
      <c r="D508" s="307"/>
      <c r="E508" s="307"/>
      <c r="F508" s="307"/>
      <c r="G508" s="307"/>
      <c r="H508" s="159"/>
      <c r="I508" s="159"/>
      <c r="J508" s="159"/>
      <c r="K508" s="159"/>
      <c r="L508" s="159"/>
      <c r="M508" s="159"/>
      <c r="N508" s="158"/>
      <c r="O508" s="158"/>
      <c r="P508" s="158"/>
      <c r="Q508" s="158"/>
      <c r="R508" s="159"/>
      <c r="S508" s="159"/>
      <c r="T508" s="159"/>
      <c r="U508" s="159"/>
      <c r="V508" s="159"/>
      <c r="W508" s="159"/>
      <c r="X508" s="159"/>
      <c r="Y508" s="159"/>
      <c r="Z508" s="148"/>
      <c r="AA508" s="148"/>
      <c r="AB508" s="148"/>
      <c r="AC508" s="148"/>
      <c r="AD508" s="148"/>
      <c r="AE508" s="148"/>
      <c r="AF508" s="148"/>
      <c r="AG508" s="148" t="s">
        <v>433</v>
      </c>
      <c r="AH508" s="148"/>
      <c r="AI508" s="148"/>
      <c r="AJ508" s="148"/>
      <c r="AK508" s="148"/>
      <c r="AL508" s="148"/>
      <c r="AM508" s="148"/>
      <c r="AN508" s="148"/>
      <c r="AO508" s="148"/>
      <c r="AP508" s="148"/>
      <c r="AQ508" s="148"/>
      <c r="AR508" s="148"/>
      <c r="AS508" s="148"/>
      <c r="AT508" s="148"/>
      <c r="AU508" s="148"/>
      <c r="AV508" s="148"/>
      <c r="AW508" s="148"/>
      <c r="AX508" s="148"/>
      <c r="AY508" s="148"/>
      <c r="AZ508" s="148"/>
      <c r="BA508" s="179" t="str">
        <f>C508</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508" s="148"/>
      <c r="BC508" s="148"/>
      <c r="BD508" s="148"/>
      <c r="BE508" s="148"/>
      <c r="BF508" s="148"/>
      <c r="BG508" s="148"/>
      <c r="BH508" s="148"/>
    </row>
    <row r="509" spans="1:60" outlineLevel="2" x14ac:dyDescent="0.2">
      <c r="A509" s="155"/>
      <c r="B509" s="156"/>
      <c r="C509" s="194" t="s">
        <v>1117</v>
      </c>
      <c r="D509" s="185"/>
      <c r="E509" s="186">
        <v>579</v>
      </c>
      <c r="F509" s="159"/>
      <c r="G509" s="159"/>
      <c r="H509" s="159"/>
      <c r="I509" s="159"/>
      <c r="J509" s="159"/>
      <c r="K509" s="159"/>
      <c r="L509" s="159"/>
      <c r="M509" s="159"/>
      <c r="N509" s="158"/>
      <c r="O509" s="158"/>
      <c r="P509" s="158"/>
      <c r="Q509" s="158"/>
      <c r="R509" s="159"/>
      <c r="S509" s="159"/>
      <c r="T509" s="159"/>
      <c r="U509" s="159"/>
      <c r="V509" s="159"/>
      <c r="W509" s="159"/>
      <c r="X509" s="159"/>
      <c r="Y509" s="159"/>
      <c r="Z509" s="148"/>
      <c r="AA509" s="148"/>
      <c r="AB509" s="148"/>
      <c r="AC509" s="148"/>
      <c r="AD509" s="148"/>
      <c r="AE509" s="148"/>
      <c r="AF509" s="148"/>
      <c r="AG509" s="148" t="s">
        <v>435</v>
      </c>
      <c r="AH509" s="148">
        <v>0</v>
      </c>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3" x14ac:dyDescent="0.2">
      <c r="A510" s="155"/>
      <c r="B510" s="156"/>
      <c r="C510" s="194" t="s">
        <v>1118</v>
      </c>
      <c r="D510" s="185"/>
      <c r="E510" s="186">
        <v>500.25</v>
      </c>
      <c r="F510" s="159"/>
      <c r="G510" s="159"/>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435</v>
      </c>
      <c r="AH510" s="148">
        <v>0</v>
      </c>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3" x14ac:dyDescent="0.2">
      <c r="A511" s="155"/>
      <c r="B511" s="156"/>
      <c r="C511" s="194" t="s">
        <v>1119</v>
      </c>
      <c r="D511" s="185"/>
      <c r="E511" s="186">
        <v>192</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435</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3" x14ac:dyDescent="0.2">
      <c r="A512" s="155"/>
      <c r="B512" s="156"/>
      <c r="C512" s="194" t="s">
        <v>1120</v>
      </c>
      <c r="D512" s="185"/>
      <c r="E512" s="186">
        <v>192</v>
      </c>
      <c r="F512" s="159"/>
      <c r="G512" s="159"/>
      <c r="H512" s="159"/>
      <c r="I512" s="159"/>
      <c r="J512" s="159"/>
      <c r="K512" s="159"/>
      <c r="L512" s="159"/>
      <c r="M512" s="159"/>
      <c r="N512" s="158"/>
      <c r="O512" s="158"/>
      <c r="P512" s="158"/>
      <c r="Q512" s="158"/>
      <c r="R512" s="159"/>
      <c r="S512" s="159"/>
      <c r="T512" s="159"/>
      <c r="U512" s="159"/>
      <c r="V512" s="159"/>
      <c r="W512" s="159"/>
      <c r="X512" s="159"/>
      <c r="Y512" s="159"/>
      <c r="Z512" s="148"/>
      <c r="AA512" s="148"/>
      <c r="AB512" s="148"/>
      <c r="AC512" s="148"/>
      <c r="AD512" s="148"/>
      <c r="AE512" s="148"/>
      <c r="AF512" s="148"/>
      <c r="AG512" s="148" t="s">
        <v>435</v>
      </c>
      <c r="AH512" s="148">
        <v>0</v>
      </c>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3" x14ac:dyDescent="0.2">
      <c r="A513" s="155"/>
      <c r="B513" s="156"/>
      <c r="C513" s="194" t="s">
        <v>1121</v>
      </c>
      <c r="D513" s="185"/>
      <c r="E513" s="186">
        <v>96</v>
      </c>
      <c r="F513" s="159"/>
      <c r="G513" s="159"/>
      <c r="H513" s="159"/>
      <c r="I513" s="159"/>
      <c r="J513" s="159"/>
      <c r="K513" s="159"/>
      <c r="L513" s="159"/>
      <c r="M513" s="159"/>
      <c r="N513" s="158"/>
      <c r="O513" s="158"/>
      <c r="P513" s="158"/>
      <c r="Q513" s="158"/>
      <c r="R513" s="159"/>
      <c r="S513" s="159"/>
      <c r="T513" s="159"/>
      <c r="U513" s="159"/>
      <c r="V513" s="159"/>
      <c r="W513" s="159"/>
      <c r="X513" s="159"/>
      <c r="Y513" s="159"/>
      <c r="Z513" s="148"/>
      <c r="AA513" s="148"/>
      <c r="AB513" s="148"/>
      <c r="AC513" s="148"/>
      <c r="AD513" s="148"/>
      <c r="AE513" s="148"/>
      <c r="AF513" s="148"/>
      <c r="AG513" s="148" t="s">
        <v>435</v>
      </c>
      <c r="AH513" s="148">
        <v>0</v>
      </c>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3" x14ac:dyDescent="0.2">
      <c r="A514" s="155"/>
      <c r="B514" s="156"/>
      <c r="C514" s="194" t="s">
        <v>1122</v>
      </c>
      <c r="D514" s="185"/>
      <c r="E514" s="186">
        <v>96</v>
      </c>
      <c r="F514" s="159"/>
      <c r="G514" s="159"/>
      <c r="H514" s="159"/>
      <c r="I514" s="159"/>
      <c r="J514" s="159"/>
      <c r="K514" s="159"/>
      <c r="L514" s="159"/>
      <c r="M514" s="159"/>
      <c r="N514" s="158"/>
      <c r="O514" s="158"/>
      <c r="P514" s="158"/>
      <c r="Q514" s="158"/>
      <c r="R514" s="159"/>
      <c r="S514" s="159"/>
      <c r="T514" s="159"/>
      <c r="U514" s="159"/>
      <c r="V514" s="159"/>
      <c r="W514" s="159"/>
      <c r="X514" s="159"/>
      <c r="Y514" s="159"/>
      <c r="Z514" s="148"/>
      <c r="AA514" s="148"/>
      <c r="AB514" s="148"/>
      <c r="AC514" s="148"/>
      <c r="AD514" s="148"/>
      <c r="AE514" s="148"/>
      <c r="AF514" s="148"/>
      <c r="AG514" s="148" t="s">
        <v>435</v>
      </c>
      <c r="AH514" s="148">
        <v>0</v>
      </c>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1" x14ac:dyDescent="0.2">
      <c r="A515" s="172">
        <v>99</v>
      </c>
      <c r="B515" s="173" t="s">
        <v>1123</v>
      </c>
      <c r="C515" s="181" t="s">
        <v>1124</v>
      </c>
      <c r="D515" s="174" t="s">
        <v>671</v>
      </c>
      <c r="E515" s="175">
        <v>1655.25</v>
      </c>
      <c r="F515" s="176"/>
      <c r="G515" s="177">
        <f>ROUND(E515*F515,2)</f>
        <v>0</v>
      </c>
      <c r="H515" s="176"/>
      <c r="I515" s="177">
        <f>ROUND(E515*H515,2)</f>
        <v>0</v>
      </c>
      <c r="J515" s="176"/>
      <c r="K515" s="177">
        <f>ROUND(E515*J515,2)</f>
        <v>0</v>
      </c>
      <c r="L515" s="177">
        <v>21</v>
      </c>
      <c r="M515" s="177">
        <f>G515*(1+L515/100)</f>
        <v>0</v>
      </c>
      <c r="N515" s="175">
        <v>0</v>
      </c>
      <c r="O515" s="175">
        <f>ROUND(E515*N515,2)</f>
        <v>0</v>
      </c>
      <c r="P515" s="175">
        <v>0</v>
      </c>
      <c r="Q515" s="175">
        <f>ROUND(E515*P515,2)</f>
        <v>0</v>
      </c>
      <c r="R515" s="177" t="s">
        <v>724</v>
      </c>
      <c r="S515" s="177" t="s">
        <v>378</v>
      </c>
      <c r="T515" s="178" t="s">
        <v>378</v>
      </c>
      <c r="U515" s="159">
        <v>0.56999999999999995</v>
      </c>
      <c r="V515" s="159">
        <f>ROUND(E515*U515,2)</f>
        <v>943.49</v>
      </c>
      <c r="W515" s="159"/>
      <c r="X515" s="159" t="s">
        <v>429</v>
      </c>
      <c r="Y515" s="159" t="s">
        <v>481</v>
      </c>
      <c r="Z515" s="214">
        <v>0.32</v>
      </c>
      <c r="AA515" s="215">
        <f t="shared" ref="AA515" si="194">G515*Z515</f>
        <v>0</v>
      </c>
      <c r="AB515" s="215">
        <f t="shared" ref="AB515" si="195">G515-AA515</f>
        <v>0</v>
      </c>
      <c r="AC515" s="148"/>
      <c r="AD515" s="148"/>
      <c r="AE515" s="148"/>
      <c r="AF515" s="148"/>
      <c r="AG515" s="148" t="s">
        <v>431</v>
      </c>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ht="33.75" outlineLevel="2" x14ac:dyDescent="0.2">
      <c r="A516" s="155"/>
      <c r="B516" s="156"/>
      <c r="C516" s="306" t="s">
        <v>1116</v>
      </c>
      <c r="D516" s="307"/>
      <c r="E516" s="307"/>
      <c r="F516" s="307"/>
      <c r="G516" s="307"/>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433</v>
      </c>
      <c r="AH516" s="148"/>
      <c r="AI516" s="148"/>
      <c r="AJ516" s="148"/>
      <c r="AK516" s="148"/>
      <c r="AL516" s="148"/>
      <c r="AM516" s="148"/>
      <c r="AN516" s="148"/>
      <c r="AO516" s="148"/>
      <c r="AP516" s="148"/>
      <c r="AQ516" s="148"/>
      <c r="AR516" s="148"/>
      <c r="AS516" s="148"/>
      <c r="AT516" s="148"/>
      <c r="AU516" s="148"/>
      <c r="AV516" s="148"/>
      <c r="AW516" s="148"/>
      <c r="AX516" s="148"/>
      <c r="AY516" s="148"/>
      <c r="AZ516" s="148"/>
      <c r="BA516" s="179" t="str">
        <f>C516</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516" s="148"/>
      <c r="BC516" s="148"/>
      <c r="BD516" s="148"/>
      <c r="BE516" s="148"/>
      <c r="BF516" s="148"/>
      <c r="BG516" s="148"/>
      <c r="BH516" s="148"/>
    </row>
    <row r="517" spans="1:60" outlineLevel="2" x14ac:dyDescent="0.2">
      <c r="A517" s="155"/>
      <c r="B517" s="156"/>
      <c r="C517" s="194" t="s">
        <v>1125</v>
      </c>
      <c r="D517" s="185"/>
      <c r="E517" s="186">
        <v>1655.25</v>
      </c>
      <c r="F517" s="159"/>
      <c r="G517" s="159"/>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435</v>
      </c>
      <c r="AH517" s="148">
        <v>5</v>
      </c>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1" x14ac:dyDescent="0.2">
      <c r="A518" s="172">
        <v>100</v>
      </c>
      <c r="B518" s="173" t="s">
        <v>1126</v>
      </c>
      <c r="C518" s="181" t="s">
        <v>1127</v>
      </c>
      <c r="D518" s="174" t="s">
        <v>492</v>
      </c>
      <c r="E518" s="175">
        <v>376.5</v>
      </c>
      <c r="F518" s="176"/>
      <c r="G518" s="177">
        <f>ROUND(E518*F518,2)</f>
        <v>0</v>
      </c>
      <c r="H518" s="176"/>
      <c r="I518" s="177">
        <f>ROUND(E518*H518,2)</f>
        <v>0</v>
      </c>
      <c r="J518" s="176"/>
      <c r="K518" s="177">
        <f>ROUND(E518*J518,2)</f>
        <v>0</v>
      </c>
      <c r="L518" s="177">
        <v>21</v>
      </c>
      <c r="M518" s="177">
        <f>G518*(1+L518/100)</f>
        <v>0</v>
      </c>
      <c r="N518" s="175">
        <v>5.3499999999999997E-3</v>
      </c>
      <c r="O518" s="175">
        <f>ROUND(E518*N518,2)</f>
        <v>2.0099999999999998</v>
      </c>
      <c r="P518" s="175">
        <v>0</v>
      </c>
      <c r="Q518" s="175">
        <f>ROUND(E518*P518,2)</f>
        <v>0</v>
      </c>
      <c r="R518" s="177" t="s">
        <v>724</v>
      </c>
      <c r="S518" s="177" t="s">
        <v>378</v>
      </c>
      <c r="T518" s="178" t="s">
        <v>378</v>
      </c>
      <c r="U518" s="159">
        <v>0.77500000000000002</v>
      </c>
      <c r="V518" s="159">
        <f>ROUND(E518*U518,2)</f>
        <v>291.79000000000002</v>
      </c>
      <c r="W518" s="159"/>
      <c r="X518" s="159" t="s">
        <v>429</v>
      </c>
      <c r="Y518" s="159" t="s">
        <v>481</v>
      </c>
      <c r="Z518" s="214">
        <v>0.32</v>
      </c>
      <c r="AA518" s="215">
        <f t="shared" ref="AA518" si="196">G518*Z518</f>
        <v>0</v>
      </c>
      <c r="AB518" s="215">
        <f t="shared" ref="AB518" si="197">G518-AA518</f>
        <v>0</v>
      </c>
      <c r="AC518" s="148"/>
      <c r="AD518" s="148"/>
      <c r="AE518" s="148"/>
      <c r="AF518" s="148"/>
      <c r="AG518" s="148" t="s">
        <v>431</v>
      </c>
      <c r="AH518" s="148"/>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outlineLevel="2" x14ac:dyDescent="0.2">
      <c r="A519" s="155"/>
      <c r="B519" s="156"/>
      <c r="C519" s="306" t="s">
        <v>1128</v>
      </c>
      <c r="D519" s="307"/>
      <c r="E519" s="307"/>
      <c r="F519" s="307"/>
      <c r="G519" s="307"/>
      <c r="H519" s="159"/>
      <c r="I519" s="159"/>
      <c r="J519" s="159"/>
      <c r="K519" s="159"/>
      <c r="L519" s="159"/>
      <c r="M519" s="159"/>
      <c r="N519" s="158"/>
      <c r="O519" s="158"/>
      <c r="P519" s="158"/>
      <c r="Q519" s="158"/>
      <c r="R519" s="159"/>
      <c r="S519" s="159"/>
      <c r="T519" s="159"/>
      <c r="U519" s="159"/>
      <c r="V519" s="159"/>
      <c r="W519" s="159"/>
      <c r="X519" s="159"/>
      <c r="Y519" s="159"/>
      <c r="Z519" s="148"/>
      <c r="AA519" s="148"/>
      <c r="AB519" s="148"/>
      <c r="AC519" s="148"/>
      <c r="AD519" s="148"/>
      <c r="AE519" s="148"/>
      <c r="AF519" s="148"/>
      <c r="AG519" s="148" t="s">
        <v>433</v>
      </c>
      <c r="AH519" s="148"/>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2" x14ac:dyDescent="0.2">
      <c r="A520" s="155"/>
      <c r="B520" s="156"/>
      <c r="C520" s="194" t="s">
        <v>1129</v>
      </c>
      <c r="D520" s="185"/>
      <c r="E520" s="186">
        <v>173.7</v>
      </c>
      <c r="F520" s="159"/>
      <c r="G520" s="159"/>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435</v>
      </c>
      <c r="AH520" s="148">
        <v>0</v>
      </c>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3" x14ac:dyDescent="0.2">
      <c r="A521" s="155"/>
      <c r="B521" s="156"/>
      <c r="C521" s="194" t="s">
        <v>1130</v>
      </c>
      <c r="D521" s="185"/>
      <c r="E521" s="186">
        <v>30</v>
      </c>
      <c r="F521" s="159"/>
      <c r="G521" s="159"/>
      <c r="H521" s="159"/>
      <c r="I521" s="159"/>
      <c r="J521" s="159"/>
      <c r="K521" s="159"/>
      <c r="L521" s="159"/>
      <c r="M521" s="159"/>
      <c r="N521" s="158"/>
      <c r="O521" s="158"/>
      <c r="P521" s="158"/>
      <c r="Q521" s="158"/>
      <c r="R521" s="159"/>
      <c r="S521" s="159"/>
      <c r="T521" s="159"/>
      <c r="U521" s="159"/>
      <c r="V521" s="159"/>
      <c r="W521" s="159"/>
      <c r="X521" s="159"/>
      <c r="Y521" s="159"/>
      <c r="Z521" s="148"/>
      <c r="AA521" s="148"/>
      <c r="AB521" s="148"/>
      <c r="AC521" s="148"/>
      <c r="AD521" s="148"/>
      <c r="AE521" s="148"/>
      <c r="AF521" s="148"/>
      <c r="AG521" s="148" t="s">
        <v>435</v>
      </c>
      <c r="AH521" s="148">
        <v>0</v>
      </c>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3" x14ac:dyDescent="0.2">
      <c r="A522" s="155"/>
      <c r="B522" s="156"/>
      <c r="C522" s="194" t="s">
        <v>1131</v>
      </c>
      <c r="D522" s="185"/>
      <c r="E522" s="186">
        <v>57.6</v>
      </c>
      <c r="F522" s="159"/>
      <c r="G522" s="159"/>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435</v>
      </c>
      <c r="AH522" s="148">
        <v>0</v>
      </c>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3" x14ac:dyDescent="0.2">
      <c r="A523" s="155"/>
      <c r="B523" s="156"/>
      <c r="C523" s="194" t="s">
        <v>1132</v>
      </c>
      <c r="D523" s="185"/>
      <c r="E523" s="186">
        <v>57.6</v>
      </c>
      <c r="F523" s="159"/>
      <c r="G523" s="159"/>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435</v>
      </c>
      <c r="AH523" s="148">
        <v>0</v>
      </c>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outlineLevel="3" x14ac:dyDescent="0.2">
      <c r="A524" s="155"/>
      <c r="B524" s="156"/>
      <c r="C524" s="194" t="s">
        <v>1133</v>
      </c>
      <c r="D524" s="185"/>
      <c r="E524" s="186">
        <v>28.8</v>
      </c>
      <c r="F524" s="159"/>
      <c r="G524" s="159"/>
      <c r="H524" s="159"/>
      <c r="I524" s="159"/>
      <c r="J524" s="159"/>
      <c r="K524" s="159"/>
      <c r="L524" s="159"/>
      <c r="M524" s="159"/>
      <c r="N524" s="158"/>
      <c r="O524" s="158"/>
      <c r="P524" s="158"/>
      <c r="Q524" s="158"/>
      <c r="R524" s="159"/>
      <c r="S524" s="159"/>
      <c r="T524" s="159"/>
      <c r="U524" s="159"/>
      <c r="V524" s="159"/>
      <c r="W524" s="159"/>
      <c r="X524" s="159"/>
      <c r="Y524" s="159"/>
      <c r="Z524" s="148"/>
      <c r="AA524" s="148"/>
      <c r="AB524" s="148"/>
      <c r="AC524" s="148"/>
      <c r="AD524" s="148"/>
      <c r="AE524" s="148"/>
      <c r="AF524" s="148"/>
      <c r="AG524" s="148" t="s">
        <v>435</v>
      </c>
      <c r="AH524" s="148">
        <v>0</v>
      </c>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3" x14ac:dyDescent="0.2">
      <c r="A525" s="155"/>
      <c r="B525" s="156"/>
      <c r="C525" s="194" t="s">
        <v>1134</v>
      </c>
      <c r="D525" s="185"/>
      <c r="E525" s="186">
        <v>28.8</v>
      </c>
      <c r="F525" s="159"/>
      <c r="G525" s="1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435</v>
      </c>
      <c r="AH525" s="148">
        <v>0</v>
      </c>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1" x14ac:dyDescent="0.2">
      <c r="A526" s="172">
        <v>101</v>
      </c>
      <c r="B526" s="173" t="s">
        <v>1135</v>
      </c>
      <c r="C526" s="181" t="s">
        <v>1136</v>
      </c>
      <c r="D526" s="174" t="s">
        <v>492</v>
      </c>
      <c r="E526" s="175">
        <v>376.5</v>
      </c>
      <c r="F526" s="176"/>
      <c r="G526" s="177">
        <f>ROUND(E526*F526,2)</f>
        <v>0</v>
      </c>
      <c r="H526" s="176"/>
      <c r="I526" s="177">
        <f>ROUND(E526*H526,2)</f>
        <v>0</v>
      </c>
      <c r="J526" s="176"/>
      <c r="K526" s="177">
        <f>ROUND(E526*J526,2)</f>
        <v>0</v>
      </c>
      <c r="L526" s="177">
        <v>21</v>
      </c>
      <c r="M526" s="177">
        <f>G526*(1+L526/100)</f>
        <v>0</v>
      </c>
      <c r="N526" s="175">
        <v>0</v>
      </c>
      <c r="O526" s="175">
        <f>ROUND(E526*N526,2)</f>
        <v>0</v>
      </c>
      <c r="P526" s="175">
        <v>0</v>
      </c>
      <c r="Q526" s="175">
        <f>ROUND(E526*P526,2)</f>
        <v>0</v>
      </c>
      <c r="R526" s="177" t="s">
        <v>724</v>
      </c>
      <c r="S526" s="177" t="s">
        <v>378</v>
      </c>
      <c r="T526" s="178" t="s">
        <v>378</v>
      </c>
      <c r="U526" s="159">
        <v>0.27</v>
      </c>
      <c r="V526" s="159">
        <f>ROUND(E526*U526,2)</f>
        <v>101.66</v>
      </c>
      <c r="W526" s="159"/>
      <c r="X526" s="159" t="s">
        <v>429</v>
      </c>
      <c r="Y526" s="159" t="s">
        <v>481</v>
      </c>
      <c r="Z526" s="214">
        <v>0.32</v>
      </c>
      <c r="AA526" s="215">
        <f t="shared" ref="AA526" si="198">G526*Z526</f>
        <v>0</v>
      </c>
      <c r="AB526" s="215">
        <f t="shared" ref="AB526" si="199">G526-AA526</f>
        <v>0</v>
      </c>
      <c r="AC526" s="148"/>
      <c r="AD526" s="148"/>
      <c r="AE526" s="148"/>
      <c r="AF526" s="148"/>
      <c r="AG526" s="148" t="s">
        <v>431</v>
      </c>
      <c r="AH526" s="148"/>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2" x14ac:dyDescent="0.2">
      <c r="A527" s="155"/>
      <c r="B527" s="156"/>
      <c r="C527" s="306" t="s">
        <v>1128</v>
      </c>
      <c r="D527" s="307"/>
      <c r="E527" s="307"/>
      <c r="F527" s="307"/>
      <c r="G527" s="307"/>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433</v>
      </c>
      <c r="AH527" s="148"/>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2" x14ac:dyDescent="0.2">
      <c r="A528" s="155"/>
      <c r="B528" s="156"/>
      <c r="C528" s="194" t="s">
        <v>1137</v>
      </c>
      <c r="D528" s="185"/>
      <c r="E528" s="186">
        <v>376.5</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435</v>
      </c>
      <c r="AH528" s="148">
        <v>5</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ht="33.75" outlineLevel="1" x14ac:dyDescent="0.2">
      <c r="A529" s="172">
        <v>102</v>
      </c>
      <c r="B529" s="173" t="s">
        <v>1138</v>
      </c>
      <c r="C529" s="181" t="s">
        <v>1139</v>
      </c>
      <c r="D529" s="174" t="s">
        <v>492</v>
      </c>
      <c r="E529" s="175">
        <v>30</v>
      </c>
      <c r="F529" s="176"/>
      <c r="G529" s="177">
        <f>ROUND(E529*F529,2)</f>
        <v>0</v>
      </c>
      <c r="H529" s="176"/>
      <c r="I529" s="177">
        <f>ROUND(E529*H529,2)</f>
        <v>0</v>
      </c>
      <c r="J529" s="176"/>
      <c r="K529" s="177">
        <f>ROUND(E529*J529,2)</f>
        <v>0</v>
      </c>
      <c r="L529" s="177">
        <v>21</v>
      </c>
      <c r="M529" s="177">
        <f>G529*(1+L529/100)</f>
        <v>0</v>
      </c>
      <c r="N529" s="175">
        <v>2.8600000000000001E-3</v>
      </c>
      <c r="O529" s="175">
        <f>ROUND(E529*N529,2)</f>
        <v>0.09</v>
      </c>
      <c r="P529" s="175">
        <v>0</v>
      </c>
      <c r="Q529" s="175">
        <f>ROUND(E529*P529,2)</f>
        <v>0</v>
      </c>
      <c r="R529" s="177" t="s">
        <v>724</v>
      </c>
      <c r="S529" s="177" t="s">
        <v>378</v>
      </c>
      <c r="T529" s="178" t="s">
        <v>378</v>
      </c>
      <c r="U529" s="159">
        <v>0.191</v>
      </c>
      <c r="V529" s="159">
        <f>ROUND(E529*U529,2)</f>
        <v>5.73</v>
      </c>
      <c r="W529" s="159"/>
      <c r="X529" s="159" t="s">
        <v>429</v>
      </c>
      <c r="Y529" s="159" t="s">
        <v>481</v>
      </c>
      <c r="Z529" s="214">
        <v>0.32</v>
      </c>
      <c r="AA529" s="215">
        <f t="shared" ref="AA529" si="200">G529*Z529</f>
        <v>0</v>
      </c>
      <c r="AB529" s="215">
        <f t="shared" ref="AB529" si="201">G529-AA529</f>
        <v>0</v>
      </c>
      <c r="AC529" s="148"/>
      <c r="AD529" s="148"/>
      <c r="AE529" s="148"/>
      <c r="AF529" s="148"/>
      <c r="AG529" s="148" t="s">
        <v>431</v>
      </c>
      <c r="AH529" s="148"/>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2" x14ac:dyDescent="0.2">
      <c r="A530" s="155"/>
      <c r="B530" s="156"/>
      <c r="C530" s="306" t="s">
        <v>1128</v>
      </c>
      <c r="D530" s="307"/>
      <c r="E530" s="307"/>
      <c r="F530" s="307"/>
      <c r="G530" s="307"/>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433</v>
      </c>
      <c r="AH530" s="148"/>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2" x14ac:dyDescent="0.2">
      <c r="A531" s="155"/>
      <c r="B531" s="156"/>
      <c r="C531" s="194" t="s">
        <v>1130</v>
      </c>
      <c r="D531" s="185"/>
      <c r="E531" s="186">
        <v>30</v>
      </c>
      <c r="F531" s="159"/>
      <c r="G531" s="159"/>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435</v>
      </c>
      <c r="AH531" s="148">
        <v>0</v>
      </c>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ht="33.75" outlineLevel="1" x14ac:dyDescent="0.2">
      <c r="A532" s="172">
        <v>103</v>
      </c>
      <c r="B532" s="173" t="s">
        <v>1140</v>
      </c>
      <c r="C532" s="181" t="s">
        <v>1141</v>
      </c>
      <c r="D532" s="174" t="s">
        <v>492</v>
      </c>
      <c r="E532" s="175">
        <v>30</v>
      </c>
      <c r="F532" s="176"/>
      <c r="G532" s="177">
        <f>ROUND(E532*F532,2)</f>
        <v>0</v>
      </c>
      <c r="H532" s="176"/>
      <c r="I532" s="177">
        <f>ROUND(E532*H532,2)</f>
        <v>0</v>
      </c>
      <c r="J532" s="176"/>
      <c r="K532" s="177">
        <f>ROUND(E532*J532,2)</f>
        <v>0</v>
      </c>
      <c r="L532" s="177">
        <v>21</v>
      </c>
      <c r="M532" s="177">
        <f>G532*(1+L532/100)</f>
        <v>0</v>
      </c>
      <c r="N532" s="175">
        <v>0</v>
      </c>
      <c r="O532" s="175">
        <f>ROUND(E532*N532,2)</f>
        <v>0</v>
      </c>
      <c r="P532" s="175">
        <v>0</v>
      </c>
      <c r="Q532" s="175">
        <f>ROUND(E532*P532,2)</f>
        <v>0</v>
      </c>
      <c r="R532" s="177" t="s">
        <v>724</v>
      </c>
      <c r="S532" s="177" t="s">
        <v>378</v>
      </c>
      <c r="T532" s="178" t="s">
        <v>378</v>
      </c>
      <c r="U532" s="159">
        <v>0.06</v>
      </c>
      <c r="V532" s="159">
        <f>ROUND(E532*U532,2)</f>
        <v>1.8</v>
      </c>
      <c r="W532" s="159"/>
      <c r="X532" s="159" t="s">
        <v>429</v>
      </c>
      <c r="Y532" s="159" t="s">
        <v>481</v>
      </c>
      <c r="Z532" s="214">
        <v>0.32</v>
      </c>
      <c r="AA532" s="215">
        <f t="shared" ref="AA532" si="202">G532*Z532</f>
        <v>0</v>
      </c>
      <c r="AB532" s="215">
        <f t="shared" ref="AB532" si="203">G532-AA532</f>
        <v>0</v>
      </c>
      <c r="AC532" s="148"/>
      <c r="AD532" s="148"/>
      <c r="AE532" s="148"/>
      <c r="AF532" s="148"/>
      <c r="AG532" s="148" t="s">
        <v>431</v>
      </c>
      <c r="AH532" s="148"/>
      <c r="AI532" s="148"/>
      <c r="AJ532" s="148"/>
      <c r="AK532" s="148"/>
      <c r="AL532" s="148"/>
      <c r="AM532" s="148"/>
      <c r="AN532" s="148"/>
      <c r="AO532" s="148"/>
      <c r="AP532" s="148"/>
      <c r="AQ532" s="148"/>
      <c r="AR532" s="148"/>
      <c r="AS532" s="148"/>
      <c r="AT532" s="148"/>
      <c r="AU532" s="148"/>
      <c r="AV532" s="148"/>
      <c r="AW532" s="148"/>
      <c r="AX532" s="148"/>
      <c r="AY532" s="148"/>
      <c r="AZ532" s="148"/>
      <c r="BA532" s="148"/>
      <c r="BB532" s="148"/>
      <c r="BC532" s="148"/>
      <c r="BD532" s="148"/>
      <c r="BE532" s="148"/>
      <c r="BF532" s="148"/>
      <c r="BG532" s="148"/>
      <c r="BH532" s="148"/>
    </row>
    <row r="533" spans="1:60" outlineLevel="2" x14ac:dyDescent="0.2">
      <c r="A533" s="155"/>
      <c r="B533" s="156"/>
      <c r="C533" s="306" t="s">
        <v>1128</v>
      </c>
      <c r="D533" s="307"/>
      <c r="E533" s="307"/>
      <c r="F533" s="307"/>
      <c r="G533" s="307"/>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433</v>
      </c>
      <c r="AH533" s="148"/>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2" x14ac:dyDescent="0.2">
      <c r="A534" s="155"/>
      <c r="B534" s="156"/>
      <c r="C534" s="194" t="s">
        <v>1142</v>
      </c>
      <c r="D534" s="185"/>
      <c r="E534" s="186">
        <v>30</v>
      </c>
      <c r="F534" s="159"/>
      <c r="G534" s="159"/>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435</v>
      </c>
      <c r="AH534" s="148">
        <v>5</v>
      </c>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1" x14ac:dyDescent="0.2">
      <c r="A535" s="172">
        <v>104</v>
      </c>
      <c r="B535" s="173" t="s">
        <v>1143</v>
      </c>
      <c r="C535" s="181" t="s">
        <v>1144</v>
      </c>
      <c r="D535" s="174" t="s">
        <v>488</v>
      </c>
      <c r="E535" s="175">
        <v>108.15</v>
      </c>
      <c r="F535" s="176"/>
      <c r="G535" s="177">
        <f>ROUND(E535*F535,2)</f>
        <v>0</v>
      </c>
      <c r="H535" s="176"/>
      <c r="I535" s="177">
        <f>ROUND(E535*H535,2)</f>
        <v>0</v>
      </c>
      <c r="J535" s="176"/>
      <c r="K535" s="177">
        <f>ROUND(E535*J535,2)</f>
        <v>0</v>
      </c>
      <c r="L535" s="177">
        <v>21</v>
      </c>
      <c r="M535" s="177">
        <f>G535*(1+L535/100)</f>
        <v>0</v>
      </c>
      <c r="N535" s="175">
        <v>1.01939</v>
      </c>
      <c r="O535" s="175">
        <f>ROUND(E535*N535,2)</f>
        <v>110.25</v>
      </c>
      <c r="P535" s="175">
        <v>0</v>
      </c>
      <c r="Q535" s="175">
        <f>ROUND(E535*P535,2)</f>
        <v>0</v>
      </c>
      <c r="R535" s="177" t="s">
        <v>724</v>
      </c>
      <c r="S535" s="177" t="s">
        <v>378</v>
      </c>
      <c r="T535" s="178" t="s">
        <v>378</v>
      </c>
      <c r="U535" s="159">
        <v>51.252000000000002</v>
      </c>
      <c r="V535" s="159">
        <f>ROUND(E535*U535,2)</f>
        <v>5542.9</v>
      </c>
      <c r="W535" s="159"/>
      <c r="X535" s="159" t="s">
        <v>429</v>
      </c>
      <c r="Y535" s="159" t="s">
        <v>656</v>
      </c>
      <c r="Z535" s="214">
        <v>0.32</v>
      </c>
      <c r="AA535" s="215">
        <f t="shared" ref="AA535" si="204">G535*Z535</f>
        <v>0</v>
      </c>
      <c r="AB535" s="215">
        <f t="shared" ref="AB535" si="205">G535-AA535</f>
        <v>0</v>
      </c>
      <c r="AC535" s="148"/>
      <c r="AD535" s="148"/>
      <c r="AE535" s="148"/>
      <c r="AF535" s="148"/>
      <c r="AG535" s="148" t="s">
        <v>431</v>
      </c>
      <c r="AH535" s="148"/>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ht="33.75" outlineLevel="2" x14ac:dyDescent="0.2">
      <c r="A536" s="155"/>
      <c r="B536" s="156"/>
      <c r="C536" s="306" t="s">
        <v>1145</v>
      </c>
      <c r="D536" s="307"/>
      <c r="E536" s="307"/>
      <c r="F536" s="307"/>
      <c r="G536" s="307"/>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433</v>
      </c>
      <c r="AH536" s="148"/>
      <c r="AI536" s="148"/>
      <c r="AJ536" s="148"/>
      <c r="AK536" s="148"/>
      <c r="AL536" s="148"/>
      <c r="AM536" s="148"/>
      <c r="AN536" s="148"/>
      <c r="AO536" s="148"/>
      <c r="AP536" s="148"/>
      <c r="AQ536" s="148"/>
      <c r="AR536" s="148"/>
      <c r="AS536" s="148"/>
      <c r="AT536" s="148"/>
      <c r="AU536" s="148"/>
      <c r="AV536" s="148"/>
      <c r="AW536" s="148"/>
      <c r="AX536" s="148"/>
      <c r="AY536" s="148"/>
      <c r="AZ536" s="148"/>
      <c r="BA536" s="179" t="str">
        <f>C536</f>
        <v>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v>
      </c>
      <c r="BB536" s="148"/>
      <c r="BC536" s="148"/>
      <c r="BD536" s="148"/>
      <c r="BE536" s="148"/>
      <c r="BF536" s="148"/>
      <c r="BG536" s="148"/>
      <c r="BH536" s="148"/>
    </row>
    <row r="537" spans="1:60" outlineLevel="2" x14ac:dyDescent="0.2">
      <c r="A537" s="155"/>
      <c r="B537" s="156"/>
      <c r="C537" s="194" t="s">
        <v>1146</v>
      </c>
      <c r="D537" s="185"/>
      <c r="E537" s="186">
        <v>108.15</v>
      </c>
      <c r="F537" s="159"/>
      <c r="G537" s="159"/>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435</v>
      </c>
      <c r="AH537" s="148">
        <v>0</v>
      </c>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ht="33.75" outlineLevel="1" x14ac:dyDescent="0.2">
      <c r="A538" s="172">
        <v>105</v>
      </c>
      <c r="B538" s="173" t="s">
        <v>1147</v>
      </c>
      <c r="C538" s="181" t="s">
        <v>1148</v>
      </c>
      <c r="D538" s="174" t="s">
        <v>515</v>
      </c>
      <c r="E538" s="175">
        <v>48</v>
      </c>
      <c r="F538" s="176"/>
      <c r="G538" s="177">
        <f>ROUND(E538*F538,2)</f>
        <v>0</v>
      </c>
      <c r="H538" s="176"/>
      <c r="I538" s="177">
        <f>ROUND(E538*H538,2)</f>
        <v>0</v>
      </c>
      <c r="J538" s="176"/>
      <c r="K538" s="177">
        <f>ROUND(E538*J538,2)</f>
        <v>0</v>
      </c>
      <c r="L538" s="177">
        <v>21</v>
      </c>
      <c r="M538" s="177">
        <f>G538*(1+L538/100)</f>
        <v>0</v>
      </c>
      <c r="N538" s="175">
        <v>5.0020000000000002E-2</v>
      </c>
      <c r="O538" s="175">
        <f>ROUND(E538*N538,2)</f>
        <v>2.4</v>
      </c>
      <c r="P538" s="175">
        <v>0</v>
      </c>
      <c r="Q538" s="175">
        <f>ROUND(E538*P538,2)</f>
        <v>0</v>
      </c>
      <c r="R538" s="177" t="s">
        <v>724</v>
      </c>
      <c r="S538" s="177" t="s">
        <v>394</v>
      </c>
      <c r="T538" s="178" t="s">
        <v>378</v>
      </c>
      <c r="U538" s="159">
        <v>0.36</v>
      </c>
      <c r="V538" s="159">
        <f>ROUND(E538*U538,2)</f>
        <v>17.28</v>
      </c>
      <c r="W538" s="159"/>
      <c r="X538" s="159" t="s">
        <v>429</v>
      </c>
      <c r="Y538" s="159" t="s">
        <v>381</v>
      </c>
      <c r="Z538" s="214">
        <v>0.32</v>
      </c>
      <c r="AA538" s="215">
        <f t="shared" ref="AA538" si="206">G538*Z538</f>
        <v>0</v>
      </c>
      <c r="AB538" s="215">
        <f t="shared" ref="AB538" si="207">G538-AA538</f>
        <v>0</v>
      </c>
      <c r="AC538" s="148"/>
      <c r="AD538" s="148"/>
      <c r="AE538" s="148"/>
      <c r="AF538" s="148"/>
      <c r="AG538" s="148" t="s">
        <v>431</v>
      </c>
      <c r="AH538" s="148"/>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2" x14ac:dyDescent="0.2">
      <c r="A539" s="155"/>
      <c r="B539" s="156"/>
      <c r="C539" s="306" t="s">
        <v>1149</v>
      </c>
      <c r="D539" s="307"/>
      <c r="E539" s="307"/>
      <c r="F539" s="307"/>
      <c r="G539" s="307"/>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433</v>
      </c>
      <c r="AH539" s="148"/>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2" x14ac:dyDescent="0.2">
      <c r="A540" s="155"/>
      <c r="B540" s="156"/>
      <c r="C540" s="194" t="s">
        <v>1150</v>
      </c>
      <c r="D540" s="185"/>
      <c r="E540" s="186">
        <v>48</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435</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x14ac:dyDescent="0.2">
      <c r="A541" s="162" t="s">
        <v>373</v>
      </c>
      <c r="B541" s="163" t="s">
        <v>253</v>
      </c>
      <c r="C541" s="180" t="s">
        <v>254</v>
      </c>
      <c r="D541" s="164"/>
      <c r="E541" s="165"/>
      <c r="F541" s="166"/>
      <c r="G541" s="166">
        <f>SUMIF(AG542:AG597,"&lt;&gt;NOR",G542:G597)</f>
        <v>0</v>
      </c>
      <c r="H541" s="166"/>
      <c r="I541" s="166">
        <f>SUM(I542:I597)</f>
        <v>0</v>
      </c>
      <c r="J541" s="166"/>
      <c r="K541" s="166">
        <f>SUM(K542:K597)</f>
        <v>0</v>
      </c>
      <c r="L541" s="166"/>
      <c r="M541" s="166">
        <f>SUM(M542:M597)</f>
        <v>0</v>
      </c>
      <c r="N541" s="165"/>
      <c r="O541" s="165">
        <f>SUM(O542:O597)</f>
        <v>26.330000000000005</v>
      </c>
      <c r="P541" s="165"/>
      <c r="Q541" s="165">
        <f>SUM(Q542:Q597)</f>
        <v>0</v>
      </c>
      <c r="R541" s="166"/>
      <c r="S541" s="166"/>
      <c r="T541" s="167"/>
      <c r="U541" s="161"/>
      <c r="V541" s="161">
        <f>SUM(V542:V563)</f>
        <v>1516.68</v>
      </c>
      <c r="W541" s="161"/>
      <c r="X541" s="161"/>
      <c r="Y541" s="161"/>
      <c r="Z541" s="166"/>
      <c r="AA541" s="166"/>
      <c r="AB541" s="207"/>
      <c r="AG541" t="s">
        <v>374</v>
      </c>
    </row>
    <row r="542" spans="1:60" outlineLevel="1" x14ac:dyDescent="0.2">
      <c r="A542" s="172">
        <v>106</v>
      </c>
      <c r="B542" s="173" t="s">
        <v>1151</v>
      </c>
      <c r="C542" s="181" t="s">
        <v>1152</v>
      </c>
      <c r="D542" s="174" t="s">
        <v>492</v>
      </c>
      <c r="E542" s="175">
        <v>90.94</v>
      </c>
      <c r="F542" s="176"/>
      <c r="G542" s="177">
        <f>ROUND(E542*F542,2)</f>
        <v>0</v>
      </c>
      <c r="H542" s="176"/>
      <c r="I542" s="177">
        <f>ROUND(E542*H542,2)</f>
        <v>0</v>
      </c>
      <c r="J542" s="176"/>
      <c r="K542" s="177">
        <f>ROUND(E542*J542,2)</f>
        <v>0</v>
      </c>
      <c r="L542" s="177">
        <v>21</v>
      </c>
      <c r="M542" s="177">
        <f>G542*(1+L542/100)</f>
        <v>0</v>
      </c>
      <c r="N542" s="175">
        <v>7.5500000000000003E-3</v>
      </c>
      <c r="O542" s="175">
        <f>ROUND(E542*N542,2)</f>
        <v>0.69</v>
      </c>
      <c r="P542" s="175">
        <v>0</v>
      </c>
      <c r="Q542" s="175">
        <f>ROUND(E542*P542,2)</f>
        <v>0</v>
      </c>
      <c r="R542" s="177"/>
      <c r="S542" s="177" t="s">
        <v>394</v>
      </c>
      <c r="T542" s="178" t="s">
        <v>379</v>
      </c>
      <c r="U542" s="159">
        <v>0.5</v>
      </c>
      <c r="V542" s="159">
        <f>ROUND(E542*U542,2)</f>
        <v>45.47</v>
      </c>
      <c r="W542" s="159"/>
      <c r="X542" s="159" t="s">
        <v>429</v>
      </c>
      <c r="Y542" s="159" t="s">
        <v>430</v>
      </c>
      <c r="Z542" s="214">
        <v>0.32</v>
      </c>
      <c r="AA542" s="215">
        <f t="shared" ref="AA542" si="208">G542*Z542</f>
        <v>0</v>
      </c>
      <c r="AB542" s="215">
        <f t="shared" ref="AB542" si="209">G542-AA542</f>
        <v>0</v>
      </c>
      <c r="AC542" s="148"/>
      <c r="AD542" s="148"/>
      <c r="AE542" s="148"/>
      <c r="AF542" s="148"/>
      <c r="AG542" s="148" t="s">
        <v>431</v>
      </c>
      <c r="AH542" s="148"/>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2" x14ac:dyDescent="0.2">
      <c r="A543" s="155"/>
      <c r="B543" s="156"/>
      <c r="C543" s="194" t="s">
        <v>1153</v>
      </c>
      <c r="D543" s="185"/>
      <c r="E543" s="186"/>
      <c r="F543" s="159"/>
      <c r="G543" s="159"/>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435</v>
      </c>
      <c r="AH543" s="148">
        <v>0</v>
      </c>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3" x14ac:dyDescent="0.2">
      <c r="A544" s="155"/>
      <c r="B544" s="156"/>
      <c r="C544" s="194" t="s">
        <v>1154</v>
      </c>
      <c r="D544" s="185"/>
      <c r="E544" s="186">
        <v>10.54</v>
      </c>
      <c r="F544" s="159"/>
      <c r="G544" s="159"/>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435</v>
      </c>
      <c r="AH544" s="148">
        <v>0</v>
      </c>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3" x14ac:dyDescent="0.2">
      <c r="A545" s="155"/>
      <c r="B545" s="156"/>
      <c r="C545" s="194" t="s">
        <v>1155</v>
      </c>
      <c r="D545" s="185"/>
      <c r="E545" s="186">
        <v>10.55</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435</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3" x14ac:dyDescent="0.2">
      <c r="A546" s="155"/>
      <c r="B546" s="156"/>
      <c r="C546" s="194" t="s">
        <v>1156</v>
      </c>
      <c r="D546" s="185"/>
      <c r="E546" s="186">
        <v>8.75</v>
      </c>
      <c r="F546" s="159"/>
      <c r="G546" s="159"/>
      <c r="H546" s="159"/>
      <c r="I546" s="159"/>
      <c r="J546" s="159"/>
      <c r="K546" s="159"/>
      <c r="L546" s="159"/>
      <c r="M546" s="159"/>
      <c r="N546" s="158"/>
      <c r="O546" s="158"/>
      <c r="P546" s="158"/>
      <c r="Q546" s="158"/>
      <c r="R546" s="159"/>
      <c r="S546" s="159"/>
      <c r="T546" s="159"/>
      <c r="U546" s="159"/>
      <c r="V546" s="159"/>
      <c r="W546" s="159"/>
      <c r="X546" s="159"/>
      <c r="Y546" s="159"/>
      <c r="Z546" s="148"/>
      <c r="AA546" s="148"/>
      <c r="AB546" s="148"/>
      <c r="AC546" s="148"/>
      <c r="AD546" s="148"/>
      <c r="AE546" s="148"/>
      <c r="AF546" s="148"/>
      <c r="AG546" s="148" t="s">
        <v>435</v>
      </c>
      <c r="AH546" s="148">
        <v>0</v>
      </c>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3" x14ac:dyDescent="0.2">
      <c r="A547" s="155"/>
      <c r="B547" s="156"/>
      <c r="C547" s="194" t="s">
        <v>1157</v>
      </c>
      <c r="D547" s="185"/>
      <c r="E547" s="186">
        <v>5.85</v>
      </c>
      <c r="F547" s="159"/>
      <c r="G547" s="159"/>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435</v>
      </c>
      <c r="AH547" s="148">
        <v>0</v>
      </c>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3" x14ac:dyDescent="0.2">
      <c r="A548" s="155"/>
      <c r="B548" s="156"/>
      <c r="C548" s="194" t="s">
        <v>1158</v>
      </c>
      <c r="D548" s="185"/>
      <c r="E548" s="186">
        <v>32.5</v>
      </c>
      <c r="F548" s="159"/>
      <c r="G548" s="159"/>
      <c r="H548" s="159"/>
      <c r="I548" s="159"/>
      <c r="J548" s="159"/>
      <c r="K548" s="159"/>
      <c r="L548" s="159"/>
      <c r="M548" s="159"/>
      <c r="N548" s="158"/>
      <c r="O548" s="158"/>
      <c r="P548" s="158"/>
      <c r="Q548" s="158"/>
      <c r="R548" s="159"/>
      <c r="S548" s="159"/>
      <c r="T548" s="159"/>
      <c r="U548" s="159"/>
      <c r="V548" s="159"/>
      <c r="W548" s="159"/>
      <c r="X548" s="159"/>
      <c r="Y548" s="159"/>
      <c r="Z548" s="148"/>
      <c r="AA548" s="148"/>
      <c r="AB548" s="148"/>
      <c r="AC548" s="148"/>
      <c r="AD548" s="148"/>
      <c r="AE548" s="148"/>
      <c r="AF548" s="148"/>
      <c r="AG548" s="148" t="s">
        <v>435</v>
      </c>
      <c r="AH548" s="148">
        <v>0</v>
      </c>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outlineLevel="3" x14ac:dyDescent="0.2">
      <c r="A549" s="155"/>
      <c r="B549" s="156"/>
      <c r="C549" s="194" t="s">
        <v>1159</v>
      </c>
      <c r="D549" s="185"/>
      <c r="E549" s="186">
        <v>9.8800000000000008</v>
      </c>
      <c r="F549" s="159"/>
      <c r="G549" s="159"/>
      <c r="H549" s="159"/>
      <c r="I549" s="159"/>
      <c r="J549" s="159"/>
      <c r="K549" s="159"/>
      <c r="L549" s="159"/>
      <c r="M549" s="159"/>
      <c r="N549" s="158"/>
      <c r="O549" s="158"/>
      <c r="P549" s="158"/>
      <c r="Q549" s="158"/>
      <c r="R549" s="159"/>
      <c r="S549" s="159"/>
      <c r="T549" s="159"/>
      <c r="U549" s="159"/>
      <c r="V549" s="159"/>
      <c r="W549" s="159"/>
      <c r="X549" s="159"/>
      <c r="Y549" s="159"/>
      <c r="Z549" s="148"/>
      <c r="AA549" s="148"/>
      <c r="AB549" s="148"/>
      <c r="AC549" s="148"/>
      <c r="AD549" s="148"/>
      <c r="AE549" s="148"/>
      <c r="AF549" s="148"/>
      <c r="AG549" s="148" t="s">
        <v>435</v>
      </c>
      <c r="AH549" s="148">
        <v>0</v>
      </c>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row>
    <row r="550" spans="1:60" outlineLevel="3" x14ac:dyDescent="0.2">
      <c r="A550" s="155"/>
      <c r="B550" s="156"/>
      <c r="C550" s="194" t="s">
        <v>1160</v>
      </c>
      <c r="D550" s="185"/>
      <c r="E550" s="186">
        <v>3.16</v>
      </c>
      <c r="F550" s="159"/>
      <c r="G550" s="159"/>
      <c r="H550" s="159"/>
      <c r="I550" s="159"/>
      <c r="J550" s="159"/>
      <c r="K550" s="159"/>
      <c r="L550" s="159"/>
      <c r="M550" s="159"/>
      <c r="N550" s="158"/>
      <c r="O550" s="158"/>
      <c r="P550" s="158"/>
      <c r="Q550" s="158"/>
      <c r="R550" s="159"/>
      <c r="S550" s="159"/>
      <c r="T550" s="159"/>
      <c r="U550" s="159"/>
      <c r="V550" s="159"/>
      <c r="W550" s="159"/>
      <c r="X550" s="159"/>
      <c r="Y550" s="159"/>
      <c r="Z550" s="148"/>
      <c r="AA550" s="148"/>
      <c r="AB550" s="148"/>
      <c r="AC550" s="148"/>
      <c r="AD550" s="148"/>
      <c r="AE550" s="148"/>
      <c r="AF550" s="148"/>
      <c r="AG550" s="148" t="s">
        <v>435</v>
      </c>
      <c r="AH550" s="148">
        <v>0</v>
      </c>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outlineLevel="3" x14ac:dyDescent="0.2">
      <c r="A551" s="155"/>
      <c r="B551" s="156"/>
      <c r="C551" s="194" t="s">
        <v>1161</v>
      </c>
      <c r="D551" s="185"/>
      <c r="E551" s="186">
        <v>3.15</v>
      </c>
      <c r="F551" s="159"/>
      <c r="G551" s="159"/>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435</v>
      </c>
      <c r="AH551" s="148">
        <v>0</v>
      </c>
      <c r="AI551" s="148"/>
      <c r="AJ551" s="148"/>
      <c r="AK551" s="148"/>
      <c r="AL551" s="148"/>
      <c r="AM551" s="148"/>
      <c r="AN551" s="148"/>
      <c r="AO551" s="148"/>
      <c r="AP551" s="148"/>
      <c r="AQ551" s="148"/>
      <c r="AR551" s="148"/>
      <c r="AS551" s="148"/>
      <c r="AT551" s="148"/>
      <c r="AU551" s="148"/>
      <c r="AV551" s="148"/>
      <c r="AW551" s="148"/>
      <c r="AX551" s="148"/>
      <c r="AY551" s="148"/>
      <c r="AZ551" s="148"/>
      <c r="BA551" s="148"/>
      <c r="BB551" s="148"/>
      <c r="BC551" s="148"/>
      <c r="BD551" s="148"/>
      <c r="BE551" s="148"/>
      <c r="BF551" s="148"/>
      <c r="BG551" s="148"/>
      <c r="BH551" s="148"/>
    </row>
    <row r="552" spans="1:60" outlineLevel="3" x14ac:dyDescent="0.2">
      <c r="A552" s="155"/>
      <c r="B552" s="156"/>
      <c r="C552" s="194" t="s">
        <v>1162</v>
      </c>
      <c r="D552" s="185"/>
      <c r="E552" s="186">
        <v>6.56</v>
      </c>
      <c r="F552" s="159"/>
      <c r="G552" s="159"/>
      <c r="H552" s="159"/>
      <c r="I552" s="159"/>
      <c r="J552" s="159"/>
      <c r="K552" s="159"/>
      <c r="L552" s="159"/>
      <c r="M552" s="159"/>
      <c r="N552" s="158"/>
      <c r="O552" s="158"/>
      <c r="P552" s="158"/>
      <c r="Q552" s="158"/>
      <c r="R552" s="159"/>
      <c r="S552" s="159"/>
      <c r="T552" s="159"/>
      <c r="U552" s="159"/>
      <c r="V552" s="159"/>
      <c r="W552" s="159"/>
      <c r="X552" s="159"/>
      <c r="Y552" s="159"/>
      <c r="Z552" s="148"/>
      <c r="AA552" s="148"/>
      <c r="AB552" s="148"/>
      <c r="AC552" s="148"/>
      <c r="AD552" s="148"/>
      <c r="AE552" s="148"/>
      <c r="AF552" s="148"/>
      <c r="AG552" s="148" t="s">
        <v>435</v>
      </c>
      <c r="AH552" s="148">
        <v>0</v>
      </c>
      <c r="AI552" s="148"/>
      <c r="AJ552" s="148"/>
      <c r="AK552" s="148"/>
      <c r="AL552" s="148"/>
      <c r="AM552" s="148"/>
      <c r="AN552" s="148"/>
      <c r="AO552" s="148"/>
      <c r="AP552" s="148"/>
      <c r="AQ552" s="148"/>
      <c r="AR552" s="148"/>
      <c r="AS552" s="148"/>
      <c r="AT552" s="148"/>
      <c r="AU552" s="148"/>
      <c r="AV552" s="148"/>
      <c r="AW552" s="148"/>
      <c r="AX552" s="148"/>
      <c r="AY552" s="148"/>
      <c r="AZ552" s="148"/>
      <c r="BA552" s="148"/>
      <c r="BB552" s="148"/>
      <c r="BC552" s="148"/>
      <c r="BD552" s="148"/>
      <c r="BE552" s="148"/>
      <c r="BF552" s="148"/>
      <c r="BG552" s="148"/>
      <c r="BH552" s="148"/>
    </row>
    <row r="553" spans="1:60" ht="22.5" outlineLevel="1" x14ac:dyDescent="0.2">
      <c r="A553" s="172">
        <v>107</v>
      </c>
      <c r="B553" s="173" t="s">
        <v>1163</v>
      </c>
      <c r="C553" s="181" t="s">
        <v>1164</v>
      </c>
      <c r="D553" s="174" t="s">
        <v>492</v>
      </c>
      <c r="E553" s="175">
        <v>1313.2</v>
      </c>
      <c r="F553" s="176"/>
      <c r="G553" s="177">
        <f>ROUND(E553*F553,2)</f>
        <v>0</v>
      </c>
      <c r="H553" s="176"/>
      <c r="I553" s="177">
        <f>ROUND(E553*H553,2)</f>
        <v>0</v>
      </c>
      <c r="J553" s="176"/>
      <c r="K553" s="177">
        <f>ROUND(E553*J553,2)</f>
        <v>0</v>
      </c>
      <c r="L553" s="177">
        <v>21</v>
      </c>
      <c r="M553" s="177">
        <f>G553*(1+L553/100)</f>
        <v>0</v>
      </c>
      <c r="N553" s="175">
        <v>1.243E-2</v>
      </c>
      <c r="O553" s="175">
        <f>ROUND(E553*N553,2)</f>
        <v>16.32</v>
      </c>
      <c r="P553" s="175">
        <v>0</v>
      </c>
      <c r="Q553" s="175">
        <f>ROUND(E553*P553,2)</f>
        <v>0</v>
      </c>
      <c r="R553" s="177" t="s">
        <v>724</v>
      </c>
      <c r="S553" s="177" t="s">
        <v>378</v>
      </c>
      <c r="T553" s="178" t="s">
        <v>378</v>
      </c>
      <c r="U553" s="159">
        <v>0.95</v>
      </c>
      <c r="V553" s="159">
        <f>ROUND(E553*U553,2)</f>
        <v>1247.54</v>
      </c>
      <c r="W553" s="159"/>
      <c r="X553" s="159" t="s">
        <v>429</v>
      </c>
      <c r="Y553" s="159" t="s">
        <v>453</v>
      </c>
      <c r="Z553" s="214">
        <v>0.32</v>
      </c>
      <c r="AA553" s="215">
        <f t="shared" ref="AA553" si="210">G553*Z553</f>
        <v>0</v>
      </c>
      <c r="AB553" s="215">
        <f t="shared" ref="AB553" si="211">G553-AA553</f>
        <v>0</v>
      </c>
      <c r="AC553" s="148"/>
      <c r="AD553" s="148"/>
      <c r="AE553" s="148"/>
      <c r="AF553" s="148"/>
      <c r="AG553" s="148" t="s">
        <v>431</v>
      </c>
      <c r="AH553" s="148"/>
      <c r="AI553" s="148"/>
      <c r="AJ553" s="148"/>
      <c r="AK553" s="148"/>
      <c r="AL553" s="148"/>
      <c r="AM553" s="148"/>
      <c r="AN553" s="148"/>
      <c r="AO553" s="148"/>
      <c r="AP553" s="148"/>
      <c r="AQ553" s="148"/>
      <c r="AR553" s="148"/>
      <c r="AS553" s="148"/>
      <c r="AT553" s="148"/>
      <c r="AU553" s="148"/>
      <c r="AV553" s="148"/>
      <c r="AW553" s="148"/>
      <c r="AX553" s="148"/>
      <c r="AY553" s="148"/>
      <c r="AZ553" s="148"/>
      <c r="BA553" s="148"/>
      <c r="BB553" s="148"/>
      <c r="BC553" s="148"/>
      <c r="BD553" s="148"/>
      <c r="BE553" s="148"/>
      <c r="BF553" s="148"/>
      <c r="BG553" s="148"/>
      <c r="BH553" s="148"/>
    </row>
    <row r="554" spans="1:60" outlineLevel="2" x14ac:dyDescent="0.2">
      <c r="A554" s="155"/>
      <c r="B554" s="156"/>
      <c r="C554" s="194" t="s">
        <v>1165</v>
      </c>
      <c r="D554" s="185"/>
      <c r="E554" s="186">
        <v>260.41000000000003</v>
      </c>
      <c r="F554" s="159"/>
      <c r="G554" s="159"/>
      <c r="H554" s="159"/>
      <c r="I554" s="159"/>
      <c r="J554" s="159"/>
      <c r="K554" s="159"/>
      <c r="L554" s="159"/>
      <c r="M554" s="159"/>
      <c r="N554" s="158"/>
      <c r="O554" s="158"/>
      <c r="P554" s="158"/>
      <c r="Q554" s="158"/>
      <c r="R554" s="159"/>
      <c r="S554" s="159"/>
      <c r="T554" s="159"/>
      <c r="U554" s="159"/>
      <c r="V554" s="159"/>
      <c r="W554" s="159"/>
      <c r="X554" s="159"/>
      <c r="Y554" s="159"/>
      <c r="Z554" s="148"/>
      <c r="AA554" s="148"/>
      <c r="AB554" s="148"/>
      <c r="AC554" s="148"/>
      <c r="AD554" s="148"/>
      <c r="AE554" s="148"/>
      <c r="AF554" s="148"/>
      <c r="AG554" s="148" t="s">
        <v>435</v>
      </c>
      <c r="AH554" s="148">
        <v>0</v>
      </c>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row>
    <row r="555" spans="1:60" outlineLevel="3" x14ac:dyDescent="0.2">
      <c r="A555" s="155"/>
      <c r="B555" s="156"/>
      <c r="C555" s="194" t="s">
        <v>1166</v>
      </c>
      <c r="D555" s="185"/>
      <c r="E555" s="186">
        <v>348.3</v>
      </c>
      <c r="F555" s="159"/>
      <c r="G555" s="159"/>
      <c r="H555" s="159"/>
      <c r="I555" s="159"/>
      <c r="J555" s="159"/>
      <c r="K555" s="159"/>
      <c r="L555" s="159"/>
      <c r="M555" s="159"/>
      <c r="N555" s="158"/>
      <c r="O555" s="158"/>
      <c r="P555" s="158"/>
      <c r="Q555" s="158"/>
      <c r="R555" s="159"/>
      <c r="S555" s="159"/>
      <c r="T555" s="159"/>
      <c r="U555" s="159"/>
      <c r="V555" s="159"/>
      <c r="W555" s="159"/>
      <c r="X555" s="159"/>
      <c r="Y555" s="159"/>
      <c r="Z555" s="148"/>
      <c r="AA555" s="148"/>
      <c r="AB555" s="148"/>
      <c r="AC555" s="148"/>
      <c r="AD555" s="148"/>
      <c r="AE555" s="148"/>
      <c r="AF555" s="148"/>
      <c r="AG555" s="148" t="s">
        <v>435</v>
      </c>
      <c r="AH555" s="148">
        <v>0</v>
      </c>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outlineLevel="3" x14ac:dyDescent="0.2">
      <c r="A556" s="155"/>
      <c r="B556" s="156"/>
      <c r="C556" s="194" t="s">
        <v>1167</v>
      </c>
      <c r="D556" s="185"/>
      <c r="E556" s="186">
        <v>354.93</v>
      </c>
      <c r="F556" s="159"/>
      <c r="G556" s="159"/>
      <c r="H556" s="159"/>
      <c r="I556" s="159"/>
      <c r="J556" s="159"/>
      <c r="K556" s="159"/>
      <c r="L556" s="159"/>
      <c r="M556" s="159"/>
      <c r="N556" s="158"/>
      <c r="O556" s="158"/>
      <c r="P556" s="158"/>
      <c r="Q556" s="158"/>
      <c r="R556" s="159"/>
      <c r="S556" s="159"/>
      <c r="T556" s="159"/>
      <c r="U556" s="159"/>
      <c r="V556" s="159"/>
      <c r="W556" s="159"/>
      <c r="X556" s="159"/>
      <c r="Y556" s="159"/>
      <c r="Z556" s="148"/>
      <c r="AA556" s="148"/>
      <c r="AB556" s="148"/>
      <c r="AC556" s="148"/>
      <c r="AD556" s="148"/>
      <c r="AE556" s="148"/>
      <c r="AF556" s="148"/>
      <c r="AG556" s="148" t="s">
        <v>435</v>
      </c>
      <c r="AH556" s="148">
        <v>0</v>
      </c>
      <c r="AI556" s="148"/>
      <c r="AJ556" s="148"/>
      <c r="AK556" s="148"/>
      <c r="AL556" s="148"/>
      <c r="AM556" s="148"/>
      <c r="AN556" s="148"/>
      <c r="AO556" s="148"/>
      <c r="AP556" s="148"/>
      <c r="AQ556" s="148"/>
      <c r="AR556" s="148"/>
      <c r="AS556" s="148"/>
      <c r="AT556" s="148"/>
      <c r="AU556" s="148"/>
      <c r="AV556" s="148"/>
      <c r="AW556" s="148"/>
      <c r="AX556" s="148"/>
      <c r="AY556" s="148"/>
      <c r="AZ556" s="148"/>
      <c r="BA556" s="148"/>
      <c r="BB556" s="148"/>
      <c r="BC556" s="148"/>
      <c r="BD556" s="148"/>
      <c r="BE556" s="148"/>
      <c r="BF556" s="148"/>
      <c r="BG556" s="148"/>
      <c r="BH556" s="148"/>
    </row>
    <row r="557" spans="1:60" outlineLevel="3" x14ac:dyDescent="0.2">
      <c r="A557" s="155"/>
      <c r="B557" s="156"/>
      <c r="C557" s="194" t="s">
        <v>1168</v>
      </c>
      <c r="D557" s="185"/>
      <c r="E557" s="186">
        <v>174.78</v>
      </c>
      <c r="F557" s="159"/>
      <c r="G557" s="159"/>
      <c r="H557" s="159"/>
      <c r="I557" s="159"/>
      <c r="J557" s="159"/>
      <c r="K557" s="159"/>
      <c r="L557" s="159"/>
      <c r="M557" s="159"/>
      <c r="N557" s="158"/>
      <c r="O557" s="158"/>
      <c r="P557" s="158"/>
      <c r="Q557" s="158"/>
      <c r="R557" s="159"/>
      <c r="S557" s="159"/>
      <c r="T557" s="159"/>
      <c r="U557" s="159"/>
      <c r="V557" s="159"/>
      <c r="W557" s="159"/>
      <c r="X557" s="159"/>
      <c r="Y557" s="159"/>
      <c r="Z557" s="148"/>
      <c r="AA557" s="148"/>
      <c r="AB557" s="148"/>
      <c r="AC557" s="148"/>
      <c r="AD557" s="148"/>
      <c r="AE557" s="148"/>
      <c r="AF557" s="148"/>
      <c r="AG557" s="148" t="s">
        <v>435</v>
      </c>
      <c r="AH557" s="148">
        <v>0</v>
      </c>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row>
    <row r="558" spans="1:60" outlineLevel="3" x14ac:dyDescent="0.2">
      <c r="A558" s="155"/>
      <c r="B558" s="156"/>
      <c r="C558" s="194" t="s">
        <v>1169</v>
      </c>
      <c r="D558" s="185"/>
      <c r="E558" s="186">
        <v>174.78</v>
      </c>
      <c r="F558" s="159"/>
      <c r="G558" s="159"/>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435</v>
      </c>
      <c r="AH558" s="148">
        <v>0</v>
      </c>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row>
    <row r="559" spans="1:60" ht="33.75" outlineLevel="1" x14ac:dyDescent="0.2">
      <c r="A559" s="172">
        <v>108</v>
      </c>
      <c r="B559" s="173" t="s">
        <v>1170</v>
      </c>
      <c r="C559" s="181" t="s">
        <v>1171</v>
      </c>
      <c r="D559" s="174" t="s">
        <v>492</v>
      </c>
      <c r="E559" s="175">
        <v>235.44</v>
      </c>
      <c r="F559" s="176"/>
      <c r="G559" s="177">
        <f>ROUND(E559*F559,2)</f>
        <v>0</v>
      </c>
      <c r="H559" s="176"/>
      <c r="I559" s="177">
        <f>ROUND(E559*H559,2)</f>
        <v>0</v>
      </c>
      <c r="J559" s="176"/>
      <c r="K559" s="177">
        <f>ROUND(E559*J559,2)</f>
        <v>0</v>
      </c>
      <c r="L559" s="177">
        <v>21</v>
      </c>
      <c r="M559" s="177">
        <f>G559*(1+L559/100)</f>
        <v>0</v>
      </c>
      <c r="N559" s="175">
        <v>1.2529999999999999E-2</v>
      </c>
      <c r="O559" s="175">
        <f>ROUND(E559*N559,2)</f>
        <v>2.95</v>
      </c>
      <c r="P559" s="175">
        <v>0</v>
      </c>
      <c r="Q559" s="175">
        <f>ROUND(E559*P559,2)</f>
        <v>0</v>
      </c>
      <c r="R559" s="177" t="s">
        <v>724</v>
      </c>
      <c r="S559" s="177" t="s">
        <v>378</v>
      </c>
      <c r="T559" s="178" t="s">
        <v>378</v>
      </c>
      <c r="U559" s="159">
        <v>0.95</v>
      </c>
      <c r="V559" s="159">
        <f>ROUND(E559*U559,2)</f>
        <v>223.67</v>
      </c>
      <c r="W559" s="159"/>
      <c r="X559" s="159" t="s">
        <v>429</v>
      </c>
      <c r="Y559" s="159" t="s">
        <v>453</v>
      </c>
      <c r="Z559" s="214">
        <v>0.32</v>
      </c>
      <c r="AA559" s="215">
        <f t="shared" ref="AA559" si="212">G559*Z559</f>
        <v>0</v>
      </c>
      <c r="AB559" s="215">
        <f t="shared" ref="AB559" si="213">G559-AA559</f>
        <v>0</v>
      </c>
      <c r="AC559" s="148"/>
      <c r="AD559" s="148"/>
      <c r="AE559" s="148"/>
      <c r="AF559" s="148"/>
      <c r="AG559" s="148" t="s">
        <v>431</v>
      </c>
      <c r="AH559" s="148"/>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row>
    <row r="560" spans="1:60" outlineLevel="2" x14ac:dyDescent="0.2">
      <c r="A560" s="155"/>
      <c r="B560" s="156"/>
      <c r="C560" s="194" t="s">
        <v>1172</v>
      </c>
      <c r="D560" s="185"/>
      <c r="E560" s="186">
        <v>120.67</v>
      </c>
      <c r="F560" s="159"/>
      <c r="G560" s="159"/>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435</v>
      </c>
      <c r="AH560" s="148">
        <v>0</v>
      </c>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3" x14ac:dyDescent="0.2">
      <c r="A561" s="155"/>
      <c r="B561" s="156"/>
      <c r="C561" s="194" t="s">
        <v>1173</v>
      </c>
      <c r="D561" s="185"/>
      <c r="E561" s="186">
        <v>38.700000000000003</v>
      </c>
      <c r="F561" s="159"/>
      <c r="G561" s="159"/>
      <c r="H561" s="159"/>
      <c r="I561" s="159"/>
      <c r="J561" s="159"/>
      <c r="K561" s="159"/>
      <c r="L561" s="159"/>
      <c r="M561" s="159"/>
      <c r="N561" s="158"/>
      <c r="O561" s="158"/>
      <c r="P561" s="158"/>
      <c r="Q561" s="158"/>
      <c r="R561" s="159"/>
      <c r="S561" s="159"/>
      <c r="T561" s="159"/>
      <c r="U561" s="159"/>
      <c r="V561" s="159"/>
      <c r="W561" s="159"/>
      <c r="X561" s="159"/>
      <c r="Y561" s="159"/>
      <c r="Z561" s="148"/>
      <c r="AA561" s="148"/>
      <c r="AB561" s="148"/>
      <c r="AC561" s="148"/>
      <c r="AD561" s="148"/>
      <c r="AE561" s="148"/>
      <c r="AF561" s="148"/>
      <c r="AG561" s="148" t="s">
        <v>435</v>
      </c>
      <c r="AH561" s="148">
        <v>0</v>
      </c>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outlineLevel="3" x14ac:dyDescent="0.2">
      <c r="A562" s="155"/>
      <c r="B562" s="156"/>
      <c r="C562" s="194" t="s">
        <v>1174</v>
      </c>
      <c r="D562" s="185"/>
      <c r="E562" s="186">
        <v>35.03</v>
      </c>
      <c r="F562" s="159"/>
      <c r="G562" s="159"/>
      <c r="H562" s="159"/>
      <c r="I562" s="159"/>
      <c r="J562" s="159"/>
      <c r="K562" s="159"/>
      <c r="L562" s="159"/>
      <c r="M562" s="159"/>
      <c r="N562" s="158"/>
      <c r="O562" s="158"/>
      <c r="P562" s="158"/>
      <c r="Q562" s="158"/>
      <c r="R562" s="159"/>
      <c r="S562" s="159"/>
      <c r="T562" s="159"/>
      <c r="U562" s="159"/>
      <c r="V562" s="159"/>
      <c r="W562" s="159"/>
      <c r="X562" s="159"/>
      <c r="Y562" s="159"/>
      <c r="Z562" s="148"/>
      <c r="AA562" s="148"/>
      <c r="AB562" s="148"/>
      <c r="AC562" s="148"/>
      <c r="AD562" s="148"/>
      <c r="AE562" s="148"/>
      <c r="AF562" s="148"/>
      <c r="AG562" s="148" t="s">
        <v>435</v>
      </c>
      <c r="AH562" s="148">
        <v>0</v>
      </c>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3" x14ac:dyDescent="0.2">
      <c r="A563" s="155"/>
      <c r="B563" s="156"/>
      <c r="C563" s="194" t="s">
        <v>1175</v>
      </c>
      <c r="D563" s="185"/>
      <c r="E563" s="186">
        <v>20.52</v>
      </c>
      <c r="F563" s="159"/>
      <c r="G563" s="159"/>
      <c r="H563" s="159"/>
      <c r="I563" s="159"/>
      <c r="J563" s="159"/>
      <c r="K563" s="159"/>
      <c r="L563" s="159"/>
      <c r="M563" s="159"/>
      <c r="N563" s="158"/>
      <c r="O563" s="158"/>
      <c r="P563" s="158"/>
      <c r="Q563" s="158"/>
      <c r="R563" s="159"/>
      <c r="S563" s="159"/>
      <c r="T563" s="159"/>
      <c r="U563" s="159"/>
      <c r="V563" s="159"/>
      <c r="W563" s="159"/>
      <c r="X563" s="159"/>
      <c r="Y563" s="159"/>
      <c r="Z563" s="148"/>
      <c r="AA563" s="148"/>
      <c r="AB563" s="148"/>
      <c r="AC563" s="148"/>
      <c r="AD563" s="148"/>
      <c r="AE563" s="148"/>
      <c r="AF563" s="148"/>
      <c r="AG563" s="148" t="s">
        <v>435</v>
      </c>
      <c r="AH563" s="148">
        <v>0</v>
      </c>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outlineLevel="3" x14ac:dyDescent="0.2">
      <c r="A564" s="155"/>
      <c r="B564" s="156"/>
      <c r="C564" s="194" t="s">
        <v>1176</v>
      </c>
      <c r="D564" s="185"/>
      <c r="E564" s="186">
        <v>20.52</v>
      </c>
      <c r="F564" s="159"/>
      <c r="G564" s="159"/>
      <c r="H564" s="159"/>
      <c r="I564" s="159"/>
      <c r="J564" s="159"/>
      <c r="K564" s="159"/>
      <c r="L564" s="159"/>
      <c r="M564" s="159"/>
      <c r="N564" s="158"/>
      <c r="O564" s="158"/>
      <c r="P564" s="158"/>
      <c r="Q564" s="158"/>
      <c r="R564" s="159"/>
      <c r="S564" s="159"/>
      <c r="T564" s="159"/>
      <c r="U564" s="159"/>
      <c r="V564" s="159"/>
      <c r="W564" s="159"/>
      <c r="X564" s="159"/>
      <c r="Y564" s="159"/>
      <c r="Z564" s="148"/>
      <c r="AA564" s="148"/>
      <c r="AB564" s="148"/>
      <c r="AC564" s="148"/>
      <c r="AD564" s="148"/>
      <c r="AE564" s="148"/>
      <c r="AF564" s="148"/>
      <c r="AG564" s="148" t="s">
        <v>435</v>
      </c>
      <c r="AH564" s="148">
        <v>0</v>
      </c>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ht="22.5" outlineLevel="1" x14ac:dyDescent="0.2">
      <c r="A565" s="172">
        <v>109</v>
      </c>
      <c r="B565" s="173" t="s">
        <v>1177</v>
      </c>
      <c r="C565" s="181" t="s">
        <v>1178</v>
      </c>
      <c r="D565" s="174" t="s">
        <v>492</v>
      </c>
      <c r="E565" s="175">
        <v>108.43</v>
      </c>
      <c r="F565" s="176"/>
      <c r="G565" s="177">
        <f>ROUND(E565*F565,2)</f>
        <v>0</v>
      </c>
      <c r="H565" s="176"/>
      <c r="I565" s="177">
        <f>ROUND(E565*H565,2)</f>
        <v>0</v>
      </c>
      <c r="J565" s="176"/>
      <c r="K565" s="177">
        <f>ROUND(E565*J565,2)</f>
        <v>0</v>
      </c>
      <c r="L565" s="177">
        <v>21</v>
      </c>
      <c r="M565" s="177">
        <f>G565*(1+L565/100)</f>
        <v>0</v>
      </c>
      <c r="N565" s="175">
        <v>0</v>
      </c>
      <c r="O565" s="175">
        <f>ROUND(E565*N565,2)</f>
        <v>0</v>
      </c>
      <c r="P565" s="175">
        <v>0</v>
      </c>
      <c r="Q565" s="175">
        <f>ROUND(E565*P565,2)</f>
        <v>0</v>
      </c>
      <c r="R565" s="177" t="s">
        <v>724</v>
      </c>
      <c r="S565" s="177" t="s">
        <v>378</v>
      </c>
      <c r="T565" s="178" t="s">
        <v>378</v>
      </c>
      <c r="U565" s="159">
        <v>0.43</v>
      </c>
      <c r="V565" s="159">
        <f>ROUND(E565*U565,2)</f>
        <v>46.62</v>
      </c>
      <c r="W565" s="159"/>
      <c r="X565" s="159" t="s">
        <v>429</v>
      </c>
      <c r="Y565" s="159" t="s">
        <v>475</v>
      </c>
      <c r="Z565" s="214">
        <v>0.32</v>
      </c>
      <c r="AA565" s="215">
        <f t="shared" ref="AA565" si="214">G565*Z565</f>
        <v>0</v>
      </c>
      <c r="AB565" s="215">
        <f t="shared" ref="AB565" si="215">G565-AA565</f>
        <v>0</v>
      </c>
      <c r="AC565" s="148"/>
      <c r="AD565" s="148"/>
      <c r="AE565" s="148"/>
      <c r="AF565" s="148"/>
      <c r="AG565" s="148" t="s">
        <v>431</v>
      </c>
      <c r="AH565" s="148"/>
      <c r="AI565" s="148"/>
      <c r="AJ565" s="148"/>
      <c r="AK565" s="148"/>
      <c r="AL565" s="148"/>
      <c r="AM565" s="148"/>
      <c r="AN565" s="148"/>
      <c r="AO565" s="148"/>
      <c r="AP565" s="148"/>
      <c r="AQ565" s="148"/>
      <c r="AR565" s="148"/>
      <c r="AS565" s="148"/>
      <c r="AT565" s="148"/>
      <c r="AU565" s="148"/>
      <c r="AV565" s="148"/>
      <c r="AW565" s="148"/>
      <c r="AX565" s="148"/>
      <c r="AY565" s="148"/>
      <c r="AZ565" s="148"/>
      <c r="BA565" s="148"/>
      <c r="BB565" s="148"/>
      <c r="BC565" s="148"/>
      <c r="BD565" s="148"/>
      <c r="BE565" s="148"/>
      <c r="BF565" s="148"/>
      <c r="BG565" s="148"/>
      <c r="BH565" s="148"/>
    </row>
    <row r="566" spans="1:60" outlineLevel="2" x14ac:dyDescent="0.2">
      <c r="A566" s="155"/>
      <c r="B566" s="156"/>
      <c r="C566" s="194" t="s">
        <v>1179</v>
      </c>
      <c r="D566" s="185"/>
      <c r="E566" s="186">
        <v>33.020000000000003</v>
      </c>
      <c r="F566" s="159"/>
      <c r="G566" s="159"/>
      <c r="H566" s="159"/>
      <c r="I566" s="159"/>
      <c r="J566" s="159"/>
      <c r="K566" s="159"/>
      <c r="L566" s="159"/>
      <c r="M566" s="159"/>
      <c r="N566" s="158"/>
      <c r="O566" s="158"/>
      <c r="P566" s="158"/>
      <c r="Q566" s="158"/>
      <c r="R566" s="159"/>
      <c r="S566" s="159"/>
      <c r="T566" s="159"/>
      <c r="U566" s="159"/>
      <c r="V566" s="159"/>
      <c r="W566" s="159"/>
      <c r="X566" s="159"/>
      <c r="Y566" s="159"/>
      <c r="Z566" s="148"/>
      <c r="AA566" s="148"/>
      <c r="AB566" s="148"/>
      <c r="AC566" s="148"/>
      <c r="AD566" s="148"/>
      <c r="AE566" s="148"/>
      <c r="AF566" s="148"/>
      <c r="AG566" s="148" t="s">
        <v>435</v>
      </c>
      <c r="AH566" s="148">
        <v>0</v>
      </c>
      <c r="AI566" s="148"/>
      <c r="AJ566" s="148"/>
      <c r="AK566" s="148"/>
      <c r="AL566" s="148"/>
      <c r="AM566" s="148"/>
      <c r="AN566" s="148"/>
      <c r="AO566" s="148"/>
      <c r="AP566" s="148"/>
      <c r="AQ566" s="148"/>
      <c r="AR566" s="148"/>
      <c r="AS566" s="148"/>
      <c r="AT566" s="148"/>
      <c r="AU566" s="148"/>
      <c r="AV566" s="148"/>
      <c r="AW566" s="148"/>
      <c r="AX566" s="148"/>
      <c r="AY566" s="148"/>
      <c r="AZ566" s="148"/>
      <c r="BA566" s="148"/>
      <c r="BB566" s="148"/>
      <c r="BC566" s="148"/>
      <c r="BD566" s="148"/>
      <c r="BE566" s="148"/>
      <c r="BF566" s="148"/>
      <c r="BG566" s="148"/>
      <c r="BH566" s="148"/>
    </row>
    <row r="567" spans="1:60" outlineLevel="3" x14ac:dyDescent="0.2">
      <c r="A567" s="155"/>
      <c r="B567" s="156"/>
      <c r="C567" s="194" t="s">
        <v>1180</v>
      </c>
      <c r="D567" s="185"/>
      <c r="E567" s="186">
        <v>28.59</v>
      </c>
      <c r="F567" s="159"/>
      <c r="G567" s="159"/>
      <c r="H567" s="159"/>
      <c r="I567" s="159"/>
      <c r="J567" s="159"/>
      <c r="K567" s="159"/>
      <c r="L567" s="159"/>
      <c r="M567" s="159"/>
      <c r="N567" s="158"/>
      <c r="O567" s="158"/>
      <c r="P567" s="158"/>
      <c r="Q567" s="158"/>
      <c r="R567" s="159"/>
      <c r="S567" s="159"/>
      <c r="T567" s="159"/>
      <c r="U567" s="159"/>
      <c r="V567" s="159"/>
      <c r="W567" s="159"/>
      <c r="X567" s="159"/>
      <c r="Y567" s="159"/>
      <c r="Z567" s="148"/>
      <c r="AA567" s="148"/>
      <c r="AB567" s="148"/>
      <c r="AC567" s="148"/>
      <c r="AD567" s="148"/>
      <c r="AE567" s="148"/>
      <c r="AF567" s="148"/>
      <c r="AG567" s="148" t="s">
        <v>435</v>
      </c>
      <c r="AH567" s="148">
        <v>0</v>
      </c>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row>
    <row r="568" spans="1:60" outlineLevel="3" x14ac:dyDescent="0.2">
      <c r="A568" s="155"/>
      <c r="B568" s="156"/>
      <c r="C568" s="194" t="s">
        <v>1181</v>
      </c>
      <c r="D568" s="185"/>
      <c r="E568" s="186">
        <v>24.46</v>
      </c>
      <c r="F568" s="159"/>
      <c r="G568" s="159"/>
      <c r="H568" s="159"/>
      <c r="I568" s="159"/>
      <c r="J568" s="159"/>
      <c r="K568" s="159"/>
      <c r="L568" s="159"/>
      <c r="M568" s="159"/>
      <c r="N568" s="158"/>
      <c r="O568" s="158"/>
      <c r="P568" s="158"/>
      <c r="Q568" s="158"/>
      <c r="R568" s="159"/>
      <c r="S568" s="159"/>
      <c r="T568" s="159"/>
      <c r="U568" s="159"/>
      <c r="V568" s="159"/>
      <c r="W568" s="159"/>
      <c r="X568" s="159"/>
      <c r="Y568" s="159"/>
      <c r="Z568" s="148"/>
      <c r="AA568" s="148"/>
      <c r="AB568" s="148"/>
      <c r="AC568" s="148"/>
      <c r="AD568" s="148"/>
      <c r="AE568" s="148"/>
      <c r="AF568" s="148"/>
      <c r="AG568" s="148" t="s">
        <v>435</v>
      </c>
      <c r="AH568" s="148">
        <v>0</v>
      </c>
      <c r="AI568" s="148"/>
      <c r="AJ568" s="148"/>
      <c r="AK568" s="148"/>
      <c r="AL568" s="148"/>
      <c r="AM568" s="148"/>
      <c r="AN568" s="148"/>
      <c r="AO568" s="148"/>
      <c r="AP568" s="148"/>
      <c r="AQ568" s="148"/>
      <c r="AR568" s="148"/>
      <c r="AS568" s="148"/>
      <c r="AT568" s="148"/>
      <c r="AU568" s="148"/>
      <c r="AV568" s="148"/>
      <c r="AW568" s="148"/>
      <c r="AX568" s="148"/>
      <c r="AY568" s="148"/>
      <c r="AZ568" s="148"/>
      <c r="BA568" s="148"/>
      <c r="BB568" s="148"/>
      <c r="BC568" s="148"/>
      <c r="BD568" s="148"/>
      <c r="BE568" s="148"/>
      <c r="BF568" s="148"/>
      <c r="BG568" s="148"/>
      <c r="BH568" s="148"/>
    </row>
    <row r="569" spans="1:60" outlineLevel="3" x14ac:dyDescent="0.2">
      <c r="A569" s="155"/>
      <c r="B569" s="156"/>
      <c r="C569" s="194" t="s">
        <v>1182</v>
      </c>
      <c r="D569" s="185"/>
      <c r="E569" s="186">
        <v>11.18</v>
      </c>
      <c r="F569" s="159"/>
      <c r="G569" s="159"/>
      <c r="H569" s="159"/>
      <c r="I569" s="159"/>
      <c r="J569" s="159"/>
      <c r="K569" s="159"/>
      <c r="L569" s="159"/>
      <c r="M569" s="159"/>
      <c r="N569" s="158"/>
      <c r="O569" s="158"/>
      <c r="P569" s="158"/>
      <c r="Q569" s="158"/>
      <c r="R569" s="159"/>
      <c r="S569" s="159"/>
      <c r="T569" s="159"/>
      <c r="U569" s="159"/>
      <c r="V569" s="159"/>
      <c r="W569" s="159"/>
      <c r="X569" s="159"/>
      <c r="Y569" s="159"/>
      <c r="Z569" s="148"/>
      <c r="AA569" s="148"/>
      <c r="AB569" s="148"/>
      <c r="AC569" s="148"/>
      <c r="AD569" s="148"/>
      <c r="AE569" s="148"/>
      <c r="AF569" s="148"/>
      <c r="AG569" s="148" t="s">
        <v>435</v>
      </c>
      <c r="AH569" s="148">
        <v>0</v>
      </c>
      <c r="AI569" s="148"/>
      <c r="AJ569" s="148"/>
      <c r="AK569" s="148"/>
      <c r="AL569" s="148"/>
      <c r="AM569" s="148"/>
      <c r="AN569" s="148"/>
      <c r="AO569" s="148"/>
      <c r="AP569" s="148"/>
      <c r="AQ569" s="148"/>
      <c r="AR569" s="148"/>
      <c r="AS569" s="148"/>
      <c r="AT569" s="148"/>
      <c r="AU569" s="148"/>
      <c r="AV569" s="148"/>
      <c r="AW569" s="148"/>
      <c r="AX569" s="148"/>
      <c r="AY569" s="148"/>
      <c r="AZ569" s="148"/>
      <c r="BA569" s="148"/>
      <c r="BB569" s="148"/>
      <c r="BC569" s="148"/>
      <c r="BD569" s="148"/>
      <c r="BE569" s="148"/>
      <c r="BF569" s="148"/>
      <c r="BG569" s="148"/>
      <c r="BH569" s="148"/>
    </row>
    <row r="570" spans="1:60" outlineLevel="3" x14ac:dyDescent="0.2">
      <c r="A570" s="155"/>
      <c r="B570" s="156"/>
      <c r="C570" s="194" t="s">
        <v>1183</v>
      </c>
      <c r="D570" s="185"/>
      <c r="E570" s="186">
        <v>11.18</v>
      </c>
      <c r="F570" s="159"/>
      <c r="G570" s="159"/>
      <c r="H570" s="159"/>
      <c r="I570" s="159"/>
      <c r="J570" s="159"/>
      <c r="K570" s="159"/>
      <c r="L570" s="159"/>
      <c r="M570" s="159"/>
      <c r="N570" s="158"/>
      <c r="O570" s="158"/>
      <c r="P570" s="158"/>
      <c r="Q570" s="158"/>
      <c r="R570" s="159"/>
      <c r="S570" s="159"/>
      <c r="T570" s="159"/>
      <c r="U570" s="159"/>
      <c r="V570" s="159"/>
      <c r="W570" s="159"/>
      <c r="X570" s="159"/>
      <c r="Y570" s="159"/>
      <c r="Z570" s="148"/>
      <c r="AA570" s="148"/>
      <c r="AB570" s="148"/>
      <c r="AC570" s="148"/>
      <c r="AD570" s="148"/>
      <c r="AE570" s="148"/>
      <c r="AF570" s="148"/>
      <c r="AG570" s="148" t="s">
        <v>435</v>
      </c>
      <c r="AH570" s="148">
        <v>0</v>
      </c>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row>
    <row r="571" spans="1:60" ht="22.5" outlineLevel="1" x14ac:dyDescent="0.2">
      <c r="A571" s="172">
        <v>110</v>
      </c>
      <c r="B571" s="173" t="s">
        <v>1184</v>
      </c>
      <c r="C571" s="181" t="s">
        <v>1185</v>
      </c>
      <c r="D571" s="174" t="s">
        <v>492</v>
      </c>
      <c r="E571" s="175">
        <v>187.08</v>
      </c>
      <c r="F571" s="176"/>
      <c r="G571" s="177">
        <f>ROUND(E571*F571,2)</f>
        <v>0</v>
      </c>
      <c r="H571" s="176"/>
      <c r="I571" s="177">
        <f>ROUND(E571*H571,2)</f>
        <v>0</v>
      </c>
      <c r="J571" s="176"/>
      <c r="K571" s="177">
        <f>ROUND(E571*J571,2)</f>
        <v>0</v>
      </c>
      <c r="L571" s="177">
        <v>21</v>
      </c>
      <c r="M571" s="177">
        <f>G571*(1+L571/100)</f>
        <v>0</v>
      </c>
      <c r="N571" s="175">
        <v>0</v>
      </c>
      <c r="O571" s="175">
        <f>ROUND(E571*N571,2)</f>
        <v>0</v>
      </c>
      <c r="P571" s="175">
        <v>0</v>
      </c>
      <c r="Q571" s="175">
        <f>ROUND(E571*P571,2)</f>
        <v>0</v>
      </c>
      <c r="R571" s="177" t="s">
        <v>724</v>
      </c>
      <c r="S571" s="177" t="s">
        <v>378</v>
      </c>
      <c r="T571" s="178" t="s">
        <v>378</v>
      </c>
      <c r="U571" s="159">
        <v>0.28000000000000003</v>
      </c>
      <c r="V571" s="159">
        <f>ROUND(E571*U571,2)</f>
        <v>52.38</v>
      </c>
      <c r="W571" s="159"/>
      <c r="X571" s="159" t="s">
        <v>429</v>
      </c>
      <c r="Y571" s="159" t="s">
        <v>475</v>
      </c>
      <c r="Z571" s="214">
        <v>0.32</v>
      </c>
      <c r="AA571" s="215">
        <f t="shared" ref="AA571" si="216">G571*Z571</f>
        <v>0</v>
      </c>
      <c r="AB571" s="215">
        <f t="shared" ref="AB571" si="217">G571-AA571</f>
        <v>0</v>
      </c>
      <c r="AC571" s="148"/>
      <c r="AD571" s="148"/>
      <c r="AE571" s="148"/>
      <c r="AF571" s="148"/>
      <c r="AG571" s="148" t="s">
        <v>431</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48"/>
      <c r="BB571" s="148"/>
      <c r="BC571" s="148"/>
      <c r="BD571" s="148"/>
      <c r="BE571" s="148"/>
      <c r="BF571" s="148"/>
      <c r="BG571" s="148"/>
      <c r="BH571" s="148"/>
    </row>
    <row r="572" spans="1:60" outlineLevel="2" x14ac:dyDescent="0.2">
      <c r="A572" s="155"/>
      <c r="B572" s="156"/>
      <c r="C572" s="194" t="s">
        <v>1186</v>
      </c>
      <c r="D572" s="185"/>
      <c r="E572" s="186">
        <v>56.59</v>
      </c>
      <c r="F572" s="159"/>
      <c r="G572" s="159"/>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435</v>
      </c>
      <c r="AH572" s="148">
        <v>0</v>
      </c>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outlineLevel="3" x14ac:dyDescent="0.2">
      <c r="A573" s="155"/>
      <c r="B573" s="156"/>
      <c r="C573" s="194" t="s">
        <v>1187</v>
      </c>
      <c r="D573" s="185"/>
      <c r="E573" s="186">
        <v>50.47</v>
      </c>
      <c r="F573" s="159"/>
      <c r="G573" s="159"/>
      <c r="H573" s="159"/>
      <c r="I573" s="159"/>
      <c r="J573" s="159"/>
      <c r="K573" s="159"/>
      <c r="L573" s="159"/>
      <c r="M573" s="159"/>
      <c r="N573" s="158"/>
      <c r="O573" s="158"/>
      <c r="P573" s="158"/>
      <c r="Q573" s="158"/>
      <c r="R573" s="159"/>
      <c r="S573" s="159"/>
      <c r="T573" s="159"/>
      <c r="U573" s="159"/>
      <c r="V573" s="159"/>
      <c r="W573" s="159"/>
      <c r="X573" s="159"/>
      <c r="Y573" s="159"/>
      <c r="Z573" s="148"/>
      <c r="AA573" s="148"/>
      <c r="AB573" s="148"/>
      <c r="AC573" s="148"/>
      <c r="AD573" s="148"/>
      <c r="AE573" s="148"/>
      <c r="AF573" s="148"/>
      <c r="AG573" s="148" t="s">
        <v>435</v>
      </c>
      <c r="AH573" s="148">
        <v>0</v>
      </c>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row>
    <row r="574" spans="1:60" outlineLevel="3" x14ac:dyDescent="0.2">
      <c r="A574" s="155"/>
      <c r="B574" s="156"/>
      <c r="C574" s="194" t="s">
        <v>1188</v>
      </c>
      <c r="D574" s="185"/>
      <c r="E574" s="186">
        <v>31.3</v>
      </c>
      <c r="F574" s="159"/>
      <c r="G574" s="159"/>
      <c r="H574" s="159"/>
      <c r="I574" s="159"/>
      <c r="J574" s="159"/>
      <c r="K574" s="159"/>
      <c r="L574" s="159"/>
      <c r="M574" s="159"/>
      <c r="N574" s="158"/>
      <c r="O574" s="158"/>
      <c r="P574" s="158"/>
      <c r="Q574" s="158"/>
      <c r="R574" s="159"/>
      <c r="S574" s="159"/>
      <c r="T574" s="159"/>
      <c r="U574" s="159"/>
      <c r="V574" s="159"/>
      <c r="W574" s="159"/>
      <c r="X574" s="159"/>
      <c r="Y574" s="159"/>
      <c r="Z574" s="148"/>
      <c r="AA574" s="148"/>
      <c r="AB574" s="148"/>
      <c r="AC574" s="148"/>
      <c r="AD574" s="148"/>
      <c r="AE574" s="148"/>
      <c r="AF574" s="148"/>
      <c r="AG574" s="148" t="s">
        <v>435</v>
      </c>
      <c r="AH574" s="148">
        <v>0</v>
      </c>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3" x14ac:dyDescent="0.2">
      <c r="A575" s="155"/>
      <c r="B575" s="156"/>
      <c r="C575" s="194" t="s">
        <v>1189</v>
      </c>
      <c r="D575" s="185"/>
      <c r="E575" s="186">
        <v>24.36</v>
      </c>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435</v>
      </c>
      <c r="AH575" s="148">
        <v>0</v>
      </c>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outlineLevel="3" x14ac:dyDescent="0.2">
      <c r="A576" s="155"/>
      <c r="B576" s="156"/>
      <c r="C576" s="194" t="s">
        <v>1190</v>
      </c>
      <c r="D576" s="185"/>
      <c r="E576" s="186">
        <v>24.36</v>
      </c>
      <c r="F576" s="159"/>
      <c r="G576" s="159"/>
      <c r="H576" s="159"/>
      <c r="I576" s="159"/>
      <c r="J576" s="159"/>
      <c r="K576" s="159"/>
      <c r="L576" s="159"/>
      <c r="M576" s="159"/>
      <c r="N576" s="158"/>
      <c r="O576" s="158"/>
      <c r="P576" s="158"/>
      <c r="Q576" s="158"/>
      <c r="R576" s="159"/>
      <c r="S576" s="159"/>
      <c r="T576" s="159"/>
      <c r="U576" s="159"/>
      <c r="V576" s="159"/>
      <c r="W576" s="159"/>
      <c r="X576" s="159"/>
      <c r="Y576" s="159"/>
      <c r="Z576" s="148"/>
      <c r="AA576" s="148"/>
      <c r="AB576" s="148"/>
      <c r="AC576" s="148"/>
      <c r="AD576" s="148"/>
      <c r="AE576" s="148"/>
      <c r="AF576" s="148"/>
      <c r="AG576" s="148" t="s">
        <v>435</v>
      </c>
      <c r="AH576" s="148">
        <v>0</v>
      </c>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ht="22.5" outlineLevel="1" x14ac:dyDescent="0.2">
      <c r="A577" s="172">
        <v>111</v>
      </c>
      <c r="B577" s="173" t="s">
        <v>1191</v>
      </c>
      <c r="C577" s="181" t="s">
        <v>1192</v>
      </c>
      <c r="D577" s="174" t="s">
        <v>492</v>
      </c>
      <c r="E577" s="175">
        <v>14.41</v>
      </c>
      <c r="F577" s="176"/>
      <c r="G577" s="177">
        <f>ROUND(E577*F577,2)</f>
        <v>0</v>
      </c>
      <c r="H577" s="176"/>
      <c r="I577" s="177">
        <f>ROUND(E577*H577,2)</f>
        <v>0</v>
      </c>
      <c r="J577" s="176"/>
      <c r="K577" s="177">
        <f>ROUND(E577*J577,2)</f>
        <v>0</v>
      </c>
      <c r="L577" s="177">
        <v>21</v>
      </c>
      <c r="M577" s="177">
        <f>G577*(1+L577/100)</f>
        <v>0</v>
      </c>
      <c r="N577" s="175">
        <v>1.8010000000000002E-2</v>
      </c>
      <c r="O577" s="175">
        <f>ROUND(E577*N577,2)</f>
        <v>0.26</v>
      </c>
      <c r="P577" s="175">
        <v>0</v>
      </c>
      <c r="Q577" s="175">
        <f>ROUND(E577*P577,2)</f>
        <v>0</v>
      </c>
      <c r="R577" s="177" t="s">
        <v>724</v>
      </c>
      <c r="S577" s="177" t="s">
        <v>378</v>
      </c>
      <c r="T577" s="178" t="s">
        <v>378</v>
      </c>
      <c r="U577" s="159">
        <v>1.05</v>
      </c>
      <c r="V577" s="159">
        <f>ROUND(E577*U577,2)</f>
        <v>15.13</v>
      </c>
      <c r="W577" s="159"/>
      <c r="X577" s="159" t="s">
        <v>429</v>
      </c>
      <c r="Y577" s="159" t="s">
        <v>481</v>
      </c>
      <c r="Z577" s="214">
        <v>0.32</v>
      </c>
      <c r="AA577" s="215">
        <f t="shared" ref="AA577" si="218">G577*Z577</f>
        <v>0</v>
      </c>
      <c r="AB577" s="215">
        <f t="shared" ref="AB577" si="219">G577-AA577</f>
        <v>0</v>
      </c>
      <c r="AC577" s="148"/>
      <c r="AD577" s="148"/>
      <c r="AE577" s="148"/>
      <c r="AF577" s="148"/>
      <c r="AG577" s="148" t="s">
        <v>431</v>
      </c>
      <c r="AH577" s="148"/>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outlineLevel="2" x14ac:dyDescent="0.2">
      <c r="A578" s="155"/>
      <c r="B578" s="156"/>
      <c r="C578" s="194" t="s">
        <v>1193</v>
      </c>
      <c r="D578" s="185"/>
      <c r="E578" s="186">
        <v>14.41</v>
      </c>
      <c r="F578" s="159"/>
      <c r="G578" s="159"/>
      <c r="H578" s="159"/>
      <c r="I578" s="159"/>
      <c r="J578" s="159"/>
      <c r="K578" s="159"/>
      <c r="L578" s="159"/>
      <c r="M578" s="159"/>
      <c r="N578" s="158"/>
      <c r="O578" s="158"/>
      <c r="P578" s="158"/>
      <c r="Q578" s="158"/>
      <c r="R578" s="159"/>
      <c r="S578" s="159"/>
      <c r="T578" s="159"/>
      <c r="U578" s="159"/>
      <c r="V578" s="159"/>
      <c r="W578" s="159"/>
      <c r="X578" s="159"/>
      <c r="Y578" s="159"/>
      <c r="Z578" s="148"/>
      <c r="AA578" s="148"/>
      <c r="AB578" s="148"/>
      <c r="AC578" s="148"/>
      <c r="AD578" s="148"/>
      <c r="AE578" s="148"/>
      <c r="AF578" s="148"/>
      <c r="AG578" s="148" t="s">
        <v>435</v>
      </c>
      <c r="AH578" s="148">
        <v>0</v>
      </c>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ht="22.5" outlineLevel="1" x14ac:dyDescent="0.2">
      <c r="A579" s="172">
        <v>112</v>
      </c>
      <c r="B579" s="173" t="s">
        <v>1194</v>
      </c>
      <c r="C579" s="181" t="s">
        <v>1195</v>
      </c>
      <c r="D579" s="174" t="s">
        <v>492</v>
      </c>
      <c r="E579" s="175">
        <v>44.805</v>
      </c>
      <c r="F579" s="176"/>
      <c r="G579" s="177">
        <f>ROUND(E579*F579,2)</f>
        <v>0</v>
      </c>
      <c r="H579" s="176"/>
      <c r="I579" s="177">
        <f>ROUND(E579*H579,2)</f>
        <v>0</v>
      </c>
      <c r="J579" s="176"/>
      <c r="K579" s="177">
        <f>ROUND(E579*J579,2)</f>
        <v>0</v>
      </c>
      <c r="L579" s="177">
        <v>21</v>
      </c>
      <c r="M579" s="177">
        <f>G579*(1+L579/100)</f>
        <v>0</v>
      </c>
      <c r="N579" s="175">
        <v>1.261E-2</v>
      </c>
      <c r="O579" s="175">
        <f>ROUND(E579*N579,2)</f>
        <v>0.56000000000000005</v>
      </c>
      <c r="P579" s="175">
        <v>0</v>
      </c>
      <c r="Q579" s="175">
        <f>ROUND(E579*P579,2)</f>
        <v>0</v>
      </c>
      <c r="R579" s="177" t="s">
        <v>724</v>
      </c>
      <c r="S579" s="177" t="s">
        <v>378</v>
      </c>
      <c r="T579" s="178" t="s">
        <v>378</v>
      </c>
      <c r="U579" s="159">
        <v>0.9</v>
      </c>
      <c r="V579" s="159">
        <f>ROUND(E579*U579,2)</f>
        <v>40.32</v>
      </c>
      <c r="W579" s="159"/>
      <c r="X579" s="159" t="s">
        <v>429</v>
      </c>
      <c r="Y579" s="159" t="s">
        <v>481</v>
      </c>
      <c r="Z579" s="214">
        <v>0.32</v>
      </c>
      <c r="AA579" s="215">
        <f t="shared" ref="AA579" si="220">G579*Z579</f>
        <v>0</v>
      </c>
      <c r="AB579" s="215">
        <f t="shared" ref="AB579" si="221">G579-AA579</f>
        <v>0</v>
      </c>
      <c r="AC579" s="148"/>
      <c r="AD579" s="148"/>
      <c r="AE579" s="148"/>
      <c r="AF579" s="148"/>
      <c r="AG579" s="148" t="s">
        <v>431</v>
      </c>
      <c r="AH579" s="148"/>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outlineLevel="2" x14ac:dyDescent="0.2">
      <c r="A580" s="155"/>
      <c r="B580" s="156"/>
      <c r="C580" s="194" t="s">
        <v>1196</v>
      </c>
      <c r="D580" s="185"/>
      <c r="E580" s="186">
        <v>44.805</v>
      </c>
      <c r="F580" s="159"/>
      <c r="G580" s="159"/>
      <c r="H580" s="159"/>
      <c r="I580" s="159"/>
      <c r="J580" s="159"/>
      <c r="K580" s="159"/>
      <c r="L580" s="159"/>
      <c r="M580" s="159"/>
      <c r="N580" s="158"/>
      <c r="O580" s="158"/>
      <c r="P580" s="158"/>
      <c r="Q580" s="158"/>
      <c r="R580" s="159"/>
      <c r="S580" s="159"/>
      <c r="T580" s="159"/>
      <c r="U580" s="159"/>
      <c r="V580" s="159"/>
      <c r="W580" s="159"/>
      <c r="X580" s="159"/>
      <c r="Y580" s="159"/>
      <c r="Z580" s="148"/>
      <c r="AA580" s="148"/>
      <c r="AB580" s="148"/>
      <c r="AC580" s="148"/>
      <c r="AD580" s="148"/>
      <c r="AE580" s="148"/>
      <c r="AF580" s="148"/>
      <c r="AG580" s="148" t="s">
        <v>435</v>
      </c>
      <c r="AH580" s="148">
        <v>0</v>
      </c>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row>
    <row r="581" spans="1:60" ht="22.5" outlineLevel="1" x14ac:dyDescent="0.2">
      <c r="A581" s="172">
        <v>113</v>
      </c>
      <c r="B581" s="173" t="s">
        <v>1197</v>
      </c>
      <c r="C581" s="181" t="s">
        <v>1198</v>
      </c>
      <c r="D581" s="174" t="s">
        <v>492</v>
      </c>
      <c r="E581" s="175">
        <v>14.86</v>
      </c>
      <c r="F581" s="176"/>
      <c r="G581" s="177">
        <f>ROUND(E581*F581,2)</f>
        <v>0</v>
      </c>
      <c r="H581" s="176"/>
      <c r="I581" s="177">
        <f>ROUND(E581*H581,2)</f>
        <v>0</v>
      </c>
      <c r="J581" s="176"/>
      <c r="K581" s="177">
        <f>ROUND(E581*J581,2)</f>
        <v>0</v>
      </c>
      <c r="L581" s="177">
        <v>21</v>
      </c>
      <c r="M581" s="177">
        <f>G581*(1+L581/100)</f>
        <v>0</v>
      </c>
      <c r="N581" s="175">
        <v>1.2019999999999999E-2</v>
      </c>
      <c r="O581" s="175">
        <f>ROUND(E581*N581,2)</f>
        <v>0.18</v>
      </c>
      <c r="P581" s="175">
        <v>0</v>
      </c>
      <c r="Q581" s="175">
        <f>ROUND(E581*P581,2)</f>
        <v>0</v>
      </c>
      <c r="R581" s="177" t="s">
        <v>724</v>
      </c>
      <c r="S581" s="177" t="s">
        <v>378</v>
      </c>
      <c r="T581" s="178" t="s">
        <v>378</v>
      </c>
      <c r="U581" s="159">
        <v>0.85</v>
      </c>
      <c r="V581" s="159">
        <f>ROUND(E581*U581,2)</f>
        <v>12.63</v>
      </c>
      <c r="W581" s="159"/>
      <c r="X581" s="159" t="s">
        <v>429</v>
      </c>
      <c r="Y581" s="159" t="s">
        <v>481</v>
      </c>
      <c r="Z581" s="214">
        <v>0.32</v>
      </c>
      <c r="AA581" s="215">
        <f t="shared" ref="AA581" si="222">G581*Z581</f>
        <v>0</v>
      </c>
      <c r="AB581" s="215">
        <f t="shared" ref="AB581" si="223">G581-AA581</f>
        <v>0</v>
      </c>
      <c r="AC581" s="148"/>
      <c r="AD581" s="148"/>
      <c r="AE581" s="148"/>
      <c r="AF581" s="148"/>
      <c r="AG581" s="148" t="s">
        <v>431</v>
      </c>
      <c r="AH581" s="148"/>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outlineLevel="2" x14ac:dyDescent="0.2">
      <c r="A582" s="155"/>
      <c r="B582" s="156"/>
      <c r="C582" s="194" t="s">
        <v>1199</v>
      </c>
      <c r="D582" s="185"/>
      <c r="E582" s="186">
        <v>14.86</v>
      </c>
      <c r="F582" s="159"/>
      <c r="G582" s="159"/>
      <c r="H582" s="159"/>
      <c r="I582" s="159"/>
      <c r="J582" s="159"/>
      <c r="K582" s="159"/>
      <c r="L582" s="159"/>
      <c r="M582" s="159"/>
      <c r="N582" s="158"/>
      <c r="O582" s="158"/>
      <c r="P582" s="158"/>
      <c r="Q582" s="158"/>
      <c r="R582" s="159"/>
      <c r="S582" s="159"/>
      <c r="T582" s="159"/>
      <c r="U582" s="159"/>
      <c r="V582" s="159"/>
      <c r="W582" s="159"/>
      <c r="X582" s="159"/>
      <c r="Y582" s="159"/>
      <c r="Z582" s="148"/>
      <c r="AA582" s="148"/>
      <c r="AB582" s="148"/>
      <c r="AC582" s="148"/>
      <c r="AD582" s="148"/>
      <c r="AE582" s="148"/>
      <c r="AF582" s="148"/>
      <c r="AG582" s="148" t="s">
        <v>435</v>
      </c>
      <c r="AH582" s="148">
        <v>0</v>
      </c>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ht="22.5" outlineLevel="1" x14ac:dyDescent="0.2">
      <c r="A583" s="172">
        <v>114</v>
      </c>
      <c r="B583" s="173" t="s">
        <v>1200</v>
      </c>
      <c r="C583" s="181" t="s">
        <v>1201</v>
      </c>
      <c r="D583" s="174" t="s">
        <v>492</v>
      </c>
      <c r="E583" s="175">
        <v>159.084</v>
      </c>
      <c r="F583" s="176"/>
      <c r="G583" s="177">
        <f>ROUND(E583*F583,2)</f>
        <v>0</v>
      </c>
      <c r="H583" s="176"/>
      <c r="I583" s="177">
        <f>ROUND(E583*H583,2)</f>
        <v>0</v>
      </c>
      <c r="J583" s="176"/>
      <c r="K583" s="177">
        <f>ROUND(E583*J583,2)</f>
        <v>0</v>
      </c>
      <c r="L583" s="177">
        <v>21</v>
      </c>
      <c r="M583" s="177">
        <f>G583*(1+L583/100)</f>
        <v>0</v>
      </c>
      <c r="N583" s="175">
        <v>1.2019999999999999E-2</v>
      </c>
      <c r="O583" s="175">
        <f>ROUND(E583*N583,2)</f>
        <v>1.91</v>
      </c>
      <c r="P583" s="175">
        <v>0</v>
      </c>
      <c r="Q583" s="175">
        <f>ROUND(E583*P583,2)</f>
        <v>0</v>
      </c>
      <c r="R583" s="177" t="s">
        <v>724</v>
      </c>
      <c r="S583" s="177" t="s">
        <v>394</v>
      </c>
      <c r="T583" s="178" t="s">
        <v>378</v>
      </c>
      <c r="U583" s="159">
        <v>0.85</v>
      </c>
      <c r="V583" s="159">
        <f>ROUND(E583*U583,2)</f>
        <v>135.22</v>
      </c>
      <c r="W583" s="159"/>
      <c r="X583" s="159" t="s">
        <v>429</v>
      </c>
      <c r="Y583" s="159" t="s">
        <v>481</v>
      </c>
      <c r="Z583" s="214">
        <v>0.32</v>
      </c>
      <c r="AA583" s="215">
        <f t="shared" ref="AA583" si="224">G583*Z583</f>
        <v>0</v>
      </c>
      <c r="AB583" s="215">
        <f t="shared" ref="AB583" si="225">G583-AA583</f>
        <v>0</v>
      </c>
      <c r="AC583" s="148"/>
      <c r="AD583" s="148"/>
      <c r="AE583" s="148"/>
      <c r="AF583" s="148"/>
      <c r="AG583" s="148" t="s">
        <v>431</v>
      </c>
      <c r="AH583" s="148"/>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2" x14ac:dyDescent="0.2">
      <c r="A584" s="155"/>
      <c r="B584" s="156"/>
      <c r="C584" s="194" t="s">
        <v>1202</v>
      </c>
      <c r="D584" s="185"/>
      <c r="E584" s="186">
        <v>88.084000000000003</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435</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outlineLevel="3" x14ac:dyDescent="0.2">
      <c r="A585" s="155"/>
      <c r="B585" s="156"/>
      <c r="C585" s="194" t="s">
        <v>1203</v>
      </c>
      <c r="D585" s="185"/>
      <c r="E585" s="186">
        <v>71</v>
      </c>
      <c r="F585" s="159"/>
      <c r="G585" s="159"/>
      <c r="H585" s="159"/>
      <c r="I585" s="159"/>
      <c r="J585" s="159"/>
      <c r="K585" s="159"/>
      <c r="L585" s="159"/>
      <c r="M585" s="159"/>
      <c r="N585" s="158"/>
      <c r="O585" s="158"/>
      <c r="P585" s="158"/>
      <c r="Q585" s="158"/>
      <c r="R585" s="159"/>
      <c r="S585" s="159"/>
      <c r="T585" s="159"/>
      <c r="U585" s="159"/>
      <c r="V585" s="159"/>
      <c r="W585" s="159"/>
      <c r="X585" s="159"/>
      <c r="Y585" s="159"/>
      <c r="Z585" s="148"/>
      <c r="AA585" s="148"/>
      <c r="AB585" s="148"/>
      <c r="AC585" s="148"/>
      <c r="AD585" s="148"/>
      <c r="AE585" s="148"/>
      <c r="AF585" s="148"/>
      <c r="AG585" s="148" t="s">
        <v>435</v>
      </c>
      <c r="AH585" s="148">
        <v>0</v>
      </c>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ht="22.5" outlineLevel="1" x14ac:dyDescent="0.2">
      <c r="A586" s="172">
        <v>115</v>
      </c>
      <c r="B586" s="173" t="s">
        <v>1204</v>
      </c>
      <c r="C586" s="181" t="s">
        <v>1205</v>
      </c>
      <c r="D586" s="174" t="s">
        <v>492</v>
      </c>
      <c r="E586" s="175">
        <v>11.9</v>
      </c>
      <c r="F586" s="176"/>
      <c r="G586" s="177">
        <f>ROUND(E586*F586,2)</f>
        <v>0</v>
      </c>
      <c r="H586" s="176"/>
      <c r="I586" s="177">
        <f>ROUND(E586*H586,2)</f>
        <v>0</v>
      </c>
      <c r="J586" s="176"/>
      <c r="K586" s="177">
        <f>ROUND(E586*J586,2)</f>
        <v>0</v>
      </c>
      <c r="L586" s="177">
        <v>21</v>
      </c>
      <c r="M586" s="177">
        <f>G586*(1+L586/100)</f>
        <v>0</v>
      </c>
      <c r="N586" s="175">
        <v>1.213E-2</v>
      </c>
      <c r="O586" s="175">
        <f>ROUND(E586*N586,2)</f>
        <v>0.14000000000000001</v>
      </c>
      <c r="P586" s="175">
        <v>0</v>
      </c>
      <c r="Q586" s="175">
        <f>ROUND(E586*P586,2)</f>
        <v>0</v>
      </c>
      <c r="R586" s="177" t="s">
        <v>724</v>
      </c>
      <c r="S586" s="177" t="s">
        <v>378</v>
      </c>
      <c r="T586" s="178" t="s">
        <v>378</v>
      </c>
      <c r="U586" s="159">
        <v>0.85</v>
      </c>
      <c r="V586" s="159">
        <f>ROUND(E586*U586,2)</f>
        <v>10.119999999999999</v>
      </c>
      <c r="W586" s="159"/>
      <c r="X586" s="159" t="s">
        <v>429</v>
      </c>
      <c r="Y586" s="159" t="s">
        <v>481</v>
      </c>
      <c r="Z586" s="214">
        <v>0.32</v>
      </c>
      <c r="AA586" s="215">
        <f t="shared" ref="AA586" si="226">G586*Z586</f>
        <v>0</v>
      </c>
      <c r="AB586" s="215">
        <f t="shared" ref="AB586" si="227">G586-AA586</f>
        <v>0</v>
      </c>
      <c r="AC586" s="148"/>
      <c r="AD586" s="148"/>
      <c r="AE586" s="148"/>
      <c r="AF586" s="148"/>
      <c r="AG586" s="148" t="s">
        <v>431</v>
      </c>
      <c r="AH586" s="148"/>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2" x14ac:dyDescent="0.2">
      <c r="A587" s="155"/>
      <c r="B587" s="156"/>
      <c r="C587" s="194" t="s">
        <v>1206</v>
      </c>
      <c r="D587" s="185"/>
      <c r="E587" s="186">
        <v>11.9</v>
      </c>
      <c r="F587" s="159"/>
      <c r="G587" s="159"/>
      <c r="H587" s="159"/>
      <c r="I587" s="159"/>
      <c r="J587" s="159"/>
      <c r="K587" s="159"/>
      <c r="L587" s="159"/>
      <c r="M587" s="159"/>
      <c r="N587" s="158"/>
      <c r="O587" s="158"/>
      <c r="P587" s="158"/>
      <c r="Q587" s="158"/>
      <c r="R587" s="159"/>
      <c r="S587" s="159"/>
      <c r="T587" s="159"/>
      <c r="U587" s="159"/>
      <c r="V587" s="159"/>
      <c r="W587" s="159"/>
      <c r="X587" s="159"/>
      <c r="Y587" s="159"/>
      <c r="Z587" s="148"/>
      <c r="AA587" s="148"/>
      <c r="AB587" s="148"/>
      <c r="AC587" s="148"/>
      <c r="AD587" s="148"/>
      <c r="AE587" s="148"/>
      <c r="AF587" s="148"/>
      <c r="AG587" s="148" t="s">
        <v>435</v>
      </c>
      <c r="AH587" s="148">
        <v>0</v>
      </c>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ht="22.5" outlineLevel="1" x14ac:dyDescent="0.2">
      <c r="A588" s="172">
        <v>116</v>
      </c>
      <c r="B588" s="173" t="s">
        <v>1207</v>
      </c>
      <c r="C588" s="181" t="s">
        <v>1208</v>
      </c>
      <c r="D588" s="174" t="s">
        <v>492</v>
      </c>
      <c r="E588" s="175">
        <v>69.27</v>
      </c>
      <c r="F588" s="176"/>
      <c r="G588" s="177">
        <f>ROUND(E588*F588,2)</f>
        <v>0</v>
      </c>
      <c r="H588" s="176"/>
      <c r="I588" s="177">
        <f>ROUND(E588*H588,2)</f>
        <v>0</v>
      </c>
      <c r="J588" s="176"/>
      <c r="K588" s="177">
        <f>ROUND(E588*J588,2)</f>
        <v>0</v>
      </c>
      <c r="L588" s="177">
        <v>21</v>
      </c>
      <c r="M588" s="177">
        <f>G588*(1+L588/100)</f>
        <v>0</v>
      </c>
      <c r="N588" s="175">
        <v>3.3980000000000003E-2</v>
      </c>
      <c r="O588" s="175">
        <f>ROUND(E588*N588,2)</f>
        <v>2.35</v>
      </c>
      <c r="P588" s="175">
        <v>0</v>
      </c>
      <c r="Q588" s="175">
        <f>ROUND(E588*P588,2)</f>
        <v>0</v>
      </c>
      <c r="R588" s="177"/>
      <c r="S588" s="177" t="s">
        <v>394</v>
      </c>
      <c r="T588" s="178" t="s">
        <v>379</v>
      </c>
      <c r="U588" s="159">
        <v>0.95</v>
      </c>
      <c r="V588" s="159">
        <f>ROUND(E588*U588,2)</f>
        <v>65.81</v>
      </c>
      <c r="W588" s="159"/>
      <c r="X588" s="159" t="s">
        <v>429</v>
      </c>
      <c r="Y588" s="159" t="s">
        <v>1209</v>
      </c>
      <c r="Z588" s="214">
        <v>0.32</v>
      </c>
      <c r="AA588" s="215">
        <f t="shared" ref="AA588" si="228">G588*Z588</f>
        <v>0</v>
      </c>
      <c r="AB588" s="215">
        <f t="shared" ref="AB588" si="229">G588-AA588</f>
        <v>0</v>
      </c>
      <c r="AC588" s="148"/>
      <c r="AD588" s="148"/>
      <c r="AE588" s="148"/>
      <c r="AF588" s="148"/>
      <c r="AG588" s="148" t="s">
        <v>431</v>
      </c>
      <c r="AH588" s="148"/>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outlineLevel="2" x14ac:dyDescent="0.2">
      <c r="A589" s="155"/>
      <c r="B589" s="156"/>
      <c r="C589" s="194" t="s">
        <v>1210</v>
      </c>
      <c r="D589" s="185"/>
      <c r="E589" s="186">
        <v>69.27</v>
      </c>
      <c r="F589" s="159"/>
      <c r="G589" s="159"/>
      <c r="H589" s="159"/>
      <c r="I589" s="159"/>
      <c r="J589" s="159"/>
      <c r="K589" s="159"/>
      <c r="L589" s="159"/>
      <c r="M589" s="159"/>
      <c r="N589" s="158"/>
      <c r="O589" s="158"/>
      <c r="P589" s="158"/>
      <c r="Q589" s="158"/>
      <c r="R589" s="159"/>
      <c r="S589" s="159"/>
      <c r="T589" s="159"/>
      <c r="U589" s="159"/>
      <c r="V589" s="159"/>
      <c r="W589" s="159"/>
      <c r="X589" s="159"/>
      <c r="Y589" s="159"/>
      <c r="Z589" s="148"/>
      <c r="AA589" s="148"/>
      <c r="AB589" s="148"/>
      <c r="AC589" s="148"/>
      <c r="AD589" s="148"/>
      <c r="AE589" s="148"/>
      <c r="AF589" s="148"/>
      <c r="AG589" s="148" t="s">
        <v>435</v>
      </c>
      <c r="AH589" s="148">
        <v>0</v>
      </c>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ht="22.5" outlineLevel="1" x14ac:dyDescent="0.2">
      <c r="A590" s="172">
        <v>117</v>
      </c>
      <c r="B590" s="173" t="s">
        <v>1211</v>
      </c>
      <c r="C590" s="181" t="s">
        <v>1212</v>
      </c>
      <c r="D590" s="174" t="s">
        <v>492</v>
      </c>
      <c r="E590" s="175">
        <v>27.97</v>
      </c>
      <c r="F590" s="176"/>
      <c r="G590" s="177">
        <f>ROUND(E590*F590,2)</f>
        <v>0</v>
      </c>
      <c r="H590" s="176"/>
      <c r="I590" s="177">
        <f>ROUND(E590*H590,2)</f>
        <v>0</v>
      </c>
      <c r="J590" s="176"/>
      <c r="K590" s="177">
        <f>ROUND(E590*J590,2)</f>
        <v>0</v>
      </c>
      <c r="L590" s="177">
        <v>21</v>
      </c>
      <c r="M590" s="177">
        <f>G590*(1+L590/100)</f>
        <v>0</v>
      </c>
      <c r="N590" s="175">
        <v>3.3980000000000003E-2</v>
      </c>
      <c r="O590" s="175">
        <f>ROUND(E590*N590,2)</f>
        <v>0.95</v>
      </c>
      <c r="P590" s="175">
        <v>0</v>
      </c>
      <c r="Q590" s="175">
        <f>ROUND(E590*P590,2)</f>
        <v>0</v>
      </c>
      <c r="R590" s="177"/>
      <c r="S590" s="177" t="s">
        <v>394</v>
      </c>
      <c r="T590" s="178" t="s">
        <v>379</v>
      </c>
      <c r="U590" s="159">
        <v>0.95</v>
      </c>
      <c r="V590" s="159">
        <f>ROUND(E590*U590,2)</f>
        <v>26.57</v>
      </c>
      <c r="W590" s="159"/>
      <c r="X590" s="159" t="s">
        <v>429</v>
      </c>
      <c r="Y590" s="159" t="s">
        <v>1209</v>
      </c>
      <c r="Z590" s="214">
        <v>0.32</v>
      </c>
      <c r="AA590" s="215">
        <f t="shared" ref="AA590" si="230">G590*Z590</f>
        <v>0</v>
      </c>
      <c r="AB590" s="215">
        <f t="shared" ref="AB590" si="231">G590-AA590</f>
        <v>0</v>
      </c>
      <c r="AC590" s="148"/>
      <c r="AD590" s="148"/>
      <c r="AE590" s="148"/>
      <c r="AF590" s="148"/>
      <c r="AG590" s="148" t="s">
        <v>431</v>
      </c>
      <c r="AH590" s="148"/>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2" x14ac:dyDescent="0.2">
      <c r="A591" s="155"/>
      <c r="B591" s="156"/>
      <c r="C591" s="194" t="s">
        <v>1213</v>
      </c>
      <c r="D591" s="185"/>
      <c r="E591" s="186">
        <v>27.97</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435</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outlineLevel="1" x14ac:dyDescent="0.2">
      <c r="A592" s="172">
        <v>118</v>
      </c>
      <c r="B592" s="173" t="s">
        <v>1214</v>
      </c>
      <c r="C592" s="181" t="s">
        <v>1215</v>
      </c>
      <c r="D592" s="174" t="s">
        <v>515</v>
      </c>
      <c r="E592" s="175">
        <v>35</v>
      </c>
      <c r="F592" s="176"/>
      <c r="G592" s="177">
        <f>ROUND(E592*F592,2)</f>
        <v>0</v>
      </c>
      <c r="H592" s="176"/>
      <c r="I592" s="177">
        <f>ROUND(E592*H592,2)</f>
        <v>0</v>
      </c>
      <c r="J592" s="176"/>
      <c r="K592" s="177">
        <f>ROUND(E592*J592,2)</f>
        <v>0</v>
      </c>
      <c r="L592" s="177">
        <v>21</v>
      </c>
      <c r="M592" s="177">
        <f>G592*(1+L592/100)</f>
        <v>0</v>
      </c>
      <c r="N592" s="175">
        <v>1.6000000000000001E-4</v>
      </c>
      <c r="O592" s="175">
        <f>ROUND(E592*N592,2)</f>
        <v>0.01</v>
      </c>
      <c r="P592" s="175">
        <v>0</v>
      </c>
      <c r="Q592" s="175">
        <f>ROUND(E592*P592,2)</f>
        <v>0</v>
      </c>
      <c r="R592" s="177"/>
      <c r="S592" s="177" t="s">
        <v>394</v>
      </c>
      <c r="T592" s="178" t="s">
        <v>379</v>
      </c>
      <c r="U592" s="159">
        <v>1.24</v>
      </c>
      <c r="V592" s="159">
        <f>ROUND(E592*U592,2)</f>
        <v>43.4</v>
      </c>
      <c r="W592" s="159"/>
      <c r="X592" s="159" t="s">
        <v>429</v>
      </c>
      <c r="Y592" s="159" t="s">
        <v>381</v>
      </c>
      <c r="Z592" s="214">
        <v>0.32</v>
      </c>
      <c r="AA592" s="215">
        <f t="shared" ref="AA592" si="232">G592*Z592</f>
        <v>0</v>
      </c>
      <c r="AB592" s="215">
        <f t="shared" ref="AB592" si="233">G592-AA592</f>
        <v>0</v>
      </c>
      <c r="AC592" s="148"/>
      <c r="AD592" s="148"/>
      <c r="AE592" s="148"/>
      <c r="AF592" s="148"/>
      <c r="AG592" s="148" t="s">
        <v>431</v>
      </c>
      <c r="AH592" s="148"/>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outlineLevel="2" x14ac:dyDescent="0.2">
      <c r="A593" s="155"/>
      <c r="B593" s="156"/>
      <c r="C593" s="295" t="s">
        <v>1216</v>
      </c>
      <c r="D593" s="296"/>
      <c r="E593" s="296"/>
      <c r="F593" s="296"/>
      <c r="G593" s="296"/>
      <c r="H593" s="159"/>
      <c r="I593" s="159"/>
      <c r="J593" s="159"/>
      <c r="K593" s="159"/>
      <c r="L593" s="159"/>
      <c r="M593" s="159"/>
      <c r="N593" s="158"/>
      <c r="O593" s="158"/>
      <c r="P593" s="158"/>
      <c r="Q593" s="158"/>
      <c r="R593" s="159"/>
      <c r="S593" s="159"/>
      <c r="T593" s="159"/>
      <c r="U593" s="159"/>
      <c r="V593" s="159"/>
      <c r="W593" s="159"/>
      <c r="X593" s="159"/>
      <c r="Y593" s="159"/>
      <c r="Z593" s="148"/>
      <c r="AA593" s="148"/>
      <c r="AB593" s="148"/>
      <c r="AC593" s="148"/>
      <c r="AD593" s="148"/>
      <c r="AE593" s="148"/>
      <c r="AF593" s="148"/>
      <c r="AG593" s="148" t="s">
        <v>383</v>
      </c>
      <c r="AH593" s="148"/>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outlineLevel="2" x14ac:dyDescent="0.2">
      <c r="A594" s="155"/>
      <c r="B594" s="156"/>
      <c r="C594" s="194" t="s">
        <v>1217</v>
      </c>
      <c r="D594" s="185"/>
      <c r="E594" s="186">
        <v>35</v>
      </c>
      <c r="F594" s="159"/>
      <c r="G594" s="159"/>
      <c r="H594" s="159"/>
      <c r="I594" s="159"/>
      <c r="J594" s="159"/>
      <c r="K594" s="159"/>
      <c r="L594" s="159"/>
      <c r="M594" s="159"/>
      <c r="N594" s="158"/>
      <c r="O594" s="158"/>
      <c r="P594" s="158"/>
      <c r="Q594" s="158"/>
      <c r="R594" s="159"/>
      <c r="S594" s="159"/>
      <c r="T594" s="159"/>
      <c r="U594" s="159"/>
      <c r="V594" s="159"/>
      <c r="W594" s="159"/>
      <c r="X594" s="159"/>
      <c r="Y594" s="159"/>
      <c r="Z594" s="148"/>
      <c r="AA594" s="148"/>
      <c r="AB594" s="148"/>
      <c r="AC594" s="148"/>
      <c r="AD594" s="148"/>
      <c r="AE594" s="148"/>
      <c r="AF594" s="148"/>
      <c r="AG594" s="148" t="s">
        <v>435</v>
      </c>
      <c r="AH594" s="148">
        <v>0</v>
      </c>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1" x14ac:dyDescent="0.2">
      <c r="A595" s="172">
        <v>119</v>
      </c>
      <c r="B595" s="173" t="s">
        <v>1218</v>
      </c>
      <c r="C595" s="181" t="s">
        <v>1219</v>
      </c>
      <c r="D595" s="174" t="s">
        <v>515</v>
      </c>
      <c r="E595" s="175">
        <v>25</v>
      </c>
      <c r="F595" s="176"/>
      <c r="G595" s="177">
        <f>ROUND(E595*F595,2)</f>
        <v>0</v>
      </c>
      <c r="H595" s="176"/>
      <c r="I595" s="177">
        <f>ROUND(E595*H595,2)</f>
        <v>0</v>
      </c>
      <c r="J595" s="176"/>
      <c r="K595" s="177">
        <f>ROUND(E595*J595,2)</f>
        <v>0</v>
      </c>
      <c r="L595" s="177">
        <v>21</v>
      </c>
      <c r="M595" s="177">
        <f>G595*(1+L595/100)</f>
        <v>0</v>
      </c>
      <c r="N595" s="175">
        <v>2.4000000000000001E-4</v>
      </c>
      <c r="O595" s="175">
        <f>ROUND(E595*N595,2)</f>
        <v>0.01</v>
      </c>
      <c r="P595" s="175">
        <v>0</v>
      </c>
      <c r="Q595" s="175">
        <f>ROUND(E595*P595,2)</f>
        <v>0</v>
      </c>
      <c r="R595" s="177"/>
      <c r="S595" s="177" t="s">
        <v>394</v>
      </c>
      <c r="T595" s="178" t="s">
        <v>379</v>
      </c>
      <c r="U595" s="159">
        <v>1.54</v>
      </c>
      <c r="V595" s="159">
        <f>ROUND(E595*U595,2)</f>
        <v>38.5</v>
      </c>
      <c r="W595" s="159"/>
      <c r="X595" s="159" t="s">
        <v>429</v>
      </c>
      <c r="Y595" s="159" t="s">
        <v>381</v>
      </c>
      <c r="Z595" s="214">
        <v>0.32</v>
      </c>
      <c r="AA595" s="215">
        <f t="shared" ref="AA595" si="234">G595*Z595</f>
        <v>0</v>
      </c>
      <c r="AB595" s="215">
        <f t="shared" ref="AB595" si="235">G595-AA595</f>
        <v>0</v>
      </c>
      <c r="AC595" s="148"/>
      <c r="AD595" s="148"/>
      <c r="AE595" s="148"/>
      <c r="AF595" s="148"/>
      <c r="AG595" s="148" t="s">
        <v>431</v>
      </c>
      <c r="AH595" s="148"/>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2" x14ac:dyDescent="0.2">
      <c r="A596" s="155"/>
      <c r="B596" s="156"/>
      <c r="C596" s="295" t="s">
        <v>1216</v>
      </c>
      <c r="D596" s="296"/>
      <c r="E596" s="296"/>
      <c r="F596" s="296"/>
      <c r="G596" s="296"/>
      <c r="H596" s="159"/>
      <c r="I596" s="159"/>
      <c r="J596" s="159"/>
      <c r="K596" s="159"/>
      <c r="L596" s="159"/>
      <c r="M596" s="159"/>
      <c r="N596" s="158"/>
      <c r="O596" s="158"/>
      <c r="P596" s="158"/>
      <c r="Q596" s="158"/>
      <c r="R596" s="159"/>
      <c r="S596" s="159"/>
      <c r="T596" s="159"/>
      <c r="U596" s="159"/>
      <c r="V596" s="159"/>
      <c r="W596" s="159"/>
      <c r="X596" s="159"/>
      <c r="Y596" s="159"/>
      <c r="Z596" s="148"/>
      <c r="AA596" s="148"/>
      <c r="AB596" s="148"/>
      <c r="AC596" s="148"/>
      <c r="AD596" s="148"/>
      <c r="AE596" s="148"/>
      <c r="AF596" s="148"/>
      <c r="AG596" s="148" t="s">
        <v>383</v>
      </c>
      <c r="AH596" s="148"/>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outlineLevel="2" x14ac:dyDescent="0.2">
      <c r="A597" s="155"/>
      <c r="B597" s="156"/>
      <c r="C597" s="194" t="s">
        <v>1220</v>
      </c>
      <c r="D597" s="185"/>
      <c r="E597" s="186">
        <v>25</v>
      </c>
      <c r="F597" s="159"/>
      <c r="G597" s="159"/>
      <c r="H597" s="159"/>
      <c r="I597" s="159"/>
      <c r="J597" s="159"/>
      <c r="K597" s="159"/>
      <c r="L597" s="159"/>
      <c r="M597" s="159"/>
      <c r="N597" s="158"/>
      <c r="O597" s="158"/>
      <c r="P597" s="158"/>
      <c r="Q597" s="158"/>
      <c r="R597" s="159"/>
      <c r="S597" s="159"/>
      <c r="T597" s="159"/>
      <c r="U597" s="159"/>
      <c r="V597" s="159"/>
      <c r="W597" s="159"/>
      <c r="X597" s="159"/>
      <c r="Y597" s="159"/>
      <c r="Z597" s="148"/>
      <c r="AA597" s="148"/>
      <c r="AB597" s="148"/>
      <c r="AC597" s="148"/>
      <c r="AD597" s="148"/>
      <c r="AE597" s="148"/>
      <c r="AF597" s="148"/>
      <c r="AG597" s="148" t="s">
        <v>435</v>
      </c>
      <c r="AH597" s="148">
        <v>0</v>
      </c>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x14ac:dyDescent="0.2">
      <c r="A598" s="162" t="s">
        <v>373</v>
      </c>
      <c r="B598" s="163" t="s">
        <v>255</v>
      </c>
      <c r="C598" s="180" t="s">
        <v>256</v>
      </c>
      <c r="D598" s="164"/>
      <c r="E598" s="165"/>
      <c r="F598" s="166"/>
      <c r="G598" s="166">
        <f>SUMIF(AG599:AG624,"&lt;&gt;NOR",G599:G624)</f>
        <v>0</v>
      </c>
      <c r="H598" s="166"/>
      <c r="I598" s="166">
        <f>SUM(I599:I624)</f>
        <v>0</v>
      </c>
      <c r="J598" s="166"/>
      <c r="K598" s="166">
        <f>SUM(K599:K624)</f>
        <v>0</v>
      </c>
      <c r="L598" s="166"/>
      <c r="M598" s="166">
        <f>SUM(M599:M624)</f>
        <v>0</v>
      </c>
      <c r="N598" s="165"/>
      <c r="O598" s="165">
        <f>SUM(O599:O624)</f>
        <v>462.57000000000005</v>
      </c>
      <c r="P598" s="165"/>
      <c r="Q598" s="165">
        <f>SUM(Q599:Q624)</f>
        <v>0</v>
      </c>
      <c r="R598" s="166"/>
      <c r="S598" s="166"/>
      <c r="T598" s="167"/>
      <c r="U598" s="161"/>
      <c r="V598" s="161">
        <f>SUM(V599:V620)</f>
        <v>5375.7899999999991</v>
      </c>
      <c r="W598" s="161"/>
      <c r="X598" s="161"/>
      <c r="Y598" s="161"/>
      <c r="Z598" s="166"/>
      <c r="AA598" s="166"/>
      <c r="AB598" s="207"/>
      <c r="AG598" t="s">
        <v>374</v>
      </c>
    </row>
    <row r="599" spans="1:60" ht="22.5" outlineLevel="1" x14ac:dyDescent="0.2">
      <c r="A599" s="172">
        <v>120</v>
      </c>
      <c r="B599" s="173" t="s">
        <v>1221</v>
      </c>
      <c r="C599" s="181" t="s">
        <v>1222</v>
      </c>
      <c r="D599" s="174" t="s">
        <v>442</v>
      </c>
      <c r="E599" s="175">
        <v>123.32</v>
      </c>
      <c r="F599" s="176"/>
      <c r="G599" s="177">
        <f>ROUND(E599*F599,2)</f>
        <v>0</v>
      </c>
      <c r="H599" s="176"/>
      <c r="I599" s="177">
        <f>ROUND(E599*H599,2)</f>
        <v>0</v>
      </c>
      <c r="J599" s="176"/>
      <c r="K599" s="177">
        <f>ROUND(E599*J599,2)</f>
        <v>0</v>
      </c>
      <c r="L599" s="177">
        <v>21</v>
      </c>
      <c r="M599" s="177">
        <f>G599*(1+L599/100)</f>
        <v>0</v>
      </c>
      <c r="N599" s="175">
        <v>2.52508</v>
      </c>
      <c r="O599" s="175">
        <f>ROUND(E599*N599,2)</f>
        <v>311.39</v>
      </c>
      <c r="P599" s="175">
        <v>0</v>
      </c>
      <c r="Q599" s="175">
        <f>ROUND(E599*P599,2)</f>
        <v>0</v>
      </c>
      <c r="R599" s="177" t="s">
        <v>724</v>
      </c>
      <c r="S599" s="177" t="s">
        <v>378</v>
      </c>
      <c r="T599" s="178" t="s">
        <v>378</v>
      </c>
      <c r="U599" s="159">
        <v>3.7694999999999999</v>
      </c>
      <c r="V599" s="159">
        <f>ROUND(E599*U599,2)</f>
        <v>464.85</v>
      </c>
      <c r="W599" s="159"/>
      <c r="X599" s="159" t="s">
        <v>429</v>
      </c>
      <c r="Y599" s="159" t="s">
        <v>381</v>
      </c>
      <c r="Z599" s="214">
        <v>0.32</v>
      </c>
      <c r="AA599" s="215">
        <f t="shared" ref="AA599" si="236">G599*Z599</f>
        <v>0</v>
      </c>
      <c r="AB599" s="215">
        <f t="shared" ref="AB599" si="237">G599-AA599</f>
        <v>0</v>
      </c>
      <c r="AC599" s="148"/>
      <c r="AD599" s="148"/>
      <c r="AE599" s="148"/>
      <c r="AF599" s="148"/>
      <c r="AG599" s="148" t="s">
        <v>431</v>
      </c>
      <c r="AH599" s="148"/>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outlineLevel="2" x14ac:dyDescent="0.2">
      <c r="A600" s="155"/>
      <c r="B600" s="156"/>
      <c r="C600" s="295" t="s">
        <v>1223</v>
      </c>
      <c r="D600" s="296"/>
      <c r="E600" s="296"/>
      <c r="F600" s="296"/>
      <c r="G600" s="296"/>
      <c r="H600" s="159"/>
      <c r="I600" s="159"/>
      <c r="J600" s="159"/>
      <c r="K600" s="159"/>
      <c r="L600" s="159"/>
      <c r="M600" s="159"/>
      <c r="N600" s="158"/>
      <c r="O600" s="158"/>
      <c r="P600" s="158"/>
      <c r="Q600" s="158"/>
      <c r="R600" s="159"/>
      <c r="S600" s="159"/>
      <c r="T600" s="159"/>
      <c r="U600" s="159"/>
      <c r="V600" s="159"/>
      <c r="W600" s="159"/>
      <c r="X600" s="159"/>
      <c r="Y600" s="159"/>
      <c r="Z600" s="148"/>
      <c r="AA600" s="148"/>
      <c r="AB600" s="148"/>
      <c r="AC600" s="148"/>
      <c r="AD600" s="148"/>
      <c r="AE600" s="148"/>
      <c r="AF600" s="148"/>
      <c r="AG600" s="148" t="s">
        <v>383</v>
      </c>
      <c r="AH600" s="148"/>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row>
    <row r="601" spans="1:60" outlineLevel="2" x14ac:dyDescent="0.2">
      <c r="A601" s="155"/>
      <c r="B601" s="156"/>
      <c r="C601" s="194" t="s">
        <v>1224</v>
      </c>
      <c r="D601" s="185"/>
      <c r="E601" s="186"/>
      <c r="F601" s="159"/>
      <c r="G601" s="159"/>
      <c r="H601" s="159"/>
      <c r="I601" s="159"/>
      <c r="J601" s="159"/>
      <c r="K601" s="159"/>
      <c r="L601" s="159"/>
      <c r="M601" s="159"/>
      <c r="N601" s="158"/>
      <c r="O601" s="158"/>
      <c r="P601" s="158"/>
      <c r="Q601" s="158"/>
      <c r="R601" s="159"/>
      <c r="S601" s="159"/>
      <c r="T601" s="159"/>
      <c r="U601" s="159"/>
      <c r="V601" s="159"/>
      <c r="W601" s="159"/>
      <c r="X601" s="159"/>
      <c r="Y601" s="159"/>
      <c r="Z601" s="148"/>
      <c r="AA601" s="148"/>
      <c r="AB601" s="148"/>
      <c r="AC601" s="148"/>
      <c r="AD601" s="148"/>
      <c r="AE601" s="148"/>
      <c r="AF601" s="148"/>
      <c r="AG601" s="148" t="s">
        <v>435</v>
      </c>
      <c r="AH601" s="148">
        <v>0</v>
      </c>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3" x14ac:dyDescent="0.2">
      <c r="A602" s="155"/>
      <c r="B602" s="156"/>
      <c r="C602" s="194" t="s">
        <v>1225</v>
      </c>
      <c r="D602" s="185"/>
      <c r="E602" s="186">
        <v>75.5</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435</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outlineLevel="3" x14ac:dyDescent="0.2">
      <c r="A603" s="155"/>
      <c r="B603" s="156"/>
      <c r="C603" s="194" t="s">
        <v>1226</v>
      </c>
      <c r="D603" s="185"/>
      <c r="E603" s="186">
        <v>47.82</v>
      </c>
      <c r="F603" s="159"/>
      <c r="G603" s="159"/>
      <c r="H603" s="159"/>
      <c r="I603" s="159"/>
      <c r="J603" s="159"/>
      <c r="K603" s="159"/>
      <c r="L603" s="159"/>
      <c r="M603" s="159"/>
      <c r="N603" s="158"/>
      <c r="O603" s="158"/>
      <c r="P603" s="158"/>
      <c r="Q603" s="158"/>
      <c r="R603" s="159"/>
      <c r="S603" s="159"/>
      <c r="T603" s="159"/>
      <c r="U603" s="159"/>
      <c r="V603" s="159"/>
      <c r="W603" s="159"/>
      <c r="X603" s="159"/>
      <c r="Y603" s="159"/>
      <c r="Z603" s="148"/>
      <c r="AA603" s="148"/>
      <c r="AB603" s="148"/>
      <c r="AC603" s="148"/>
      <c r="AD603" s="148"/>
      <c r="AE603" s="148"/>
      <c r="AF603" s="148"/>
      <c r="AG603" s="148" t="s">
        <v>435</v>
      </c>
      <c r="AH603" s="148">
        <v>0</v>
      </c>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outlineLevel="1" x14ac:dyDescent="0.2">
      <c r="A604" s="172">
        <v>121</v>
      </c>
      <c r="B604" s="173" t="s">
        <v>1227</v>
      </c>
      <c r="C604" s="181" t="s">
        <v>1228</v>
      </c>
      <c r="D604" s="174" t="s">
        <v>492</v>
      </c>
      <c r="E604" s="175">
        <v>545.91</v>
      </c>
      <c r="F604" s="176"/>
      <c r="G604" s="177">
        <f>ROUND(E604*F604,2)</f>
        <v>0</v>
      </c>
      <c r="H604" s="176"/>
      <c r="I604" s="177">
        <f>ROUND(E604*H604,2)</f>
        <v>0</v>
      </c>
      <c r="J604" s="176"/>
      <c r="K604" s="177">
        <f>ROUND(E604*J604,2)</f>
        <v>0</v>
      </c>
      <c r="L604" s="177">
        <v>21</v>
      </c>
      <c r="M604" s="177">
        <f>G604*(1+L604/100)</f>
        <v>0</v>
      </c>
      <c r="N604" s="175">
        <v>4.5969999999999997E-2</v>
      </c>
      <c r="O604" s="175">
        <f>ROUND(E604*N604,2)</f>
        <v>25.1</v>
      </c>
      <c r="P604" s="175">
        <v>0</v>
      </c>
      <c r="Q604" s="175">
        <f>ROUND(E604*P604,2)</f>
        <v>0</v>
      </c>
      <c r="R604" s="177" t="s">
        <v>724</v>
      </c>
      <c r="S604" s="177" t="s">
        <v>378</v>
      </c>
      <c r="T604" s="178" t="s">
        <v>378</v>
      </c>
      <c r="U604" s="159">
        <v>2.2999999999999998</v>
      </c>
      <c r="V604" s="159">
        <f>ROUND(E604*U604,2)</f>
        <v>1255.5899999999999</v>
      </c>
      <c r="W604" s="159"/>
      <c r="X604" s="159" t="s">
        <v>429</v>
      </c>
      <c r="Y604" s="159" t="s">
        <v>381</v>
      </c>
      <c r="Z604" s="214">
        <v>0.32</v>
      </c>
      <c r="AA604" s="215">
        <f t="shared" ref="AA604" si="238">G604*Z604</f>
        <v>0</v>
      </c>
      <c r="AB604" s="215">
        <f t="shared" ref="AB604" si="239">G604-AA604</f>
        <v>0</v>
      </c>
      <c r="AC604" s="148"/>
      <c r="AD604" s="148"/>
      <c r="AE604" s="148"/>
      <c r="AF604" s="148"/>
      <c r="AG604" s="148" t="s">
        <v>431</v>
      </c>
      <c r="AH604" s="148"/>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2" x14ac:dyDescent="0.2">
      <c r="A605" s="155"/>
      <c r="B605" s="156"/>
      <c r="C605" s="306" t="s">
        <v>1229</v>
      </c>
      <c r="D605" s="307"/>
      <c r="E605" s="307"/>
      <c r="F605" s="307"/>
      <c r="G605" s="307"/>
      <c r="H605" s="159"/>
      <c r="I605" s="159"/>
      <c r="J605" s="159"/>
      <c r="K605" s="159"/>
      <c r="L605" s="159"/>
      <c r="M605" s="159"/>
      <c r="N605" s="158"/>
      <c r="O605" s="158"/>
      <c r="P605" s="158"/>
      <c r="Q605" s="158"/>
      <c r="R605" s="159"/>
      <c r="S605" s="159"/>
      <c r="T605" s="159"/>
      <c r="U605" s="159"/>
      <c r="V605" s="159"/>
      <c r="W605" s="159"/>
      <c r="X605" s="159"/>
      <c r="Y605" s="159"/>
      <c r="Z605" s="148"/>
      <c r="AA605" s="148"/>
      <c r="AB605" s="148"/>
      <c r="AC605" s="148"/>
      <c r="AD605" s="148"/>
      <c r="AE605" s="148"/>
      <c r="AF605" s="148"/>
      <c r="AG605" s="148" t="s">
        <v>433</v>
      </c>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2" x14ac:dyDescent="0.2">
      <c r="A606" s="155"/>
      <c r="B606" s="156"/>
      <c r="C606" s="304" t="s">
        <v>1080</v>
      </c>
      <c r="D606" s="305"/>
      <c r="E606" s="305"/>
      <c r="F606" s="305"/>
      <c r="G606" s="305"/>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383</v>
      </c>
      <c r="AH606" s="148"/>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ht="22.5" outlineLevel="2" x14ac:dyDescent="0.2">
      <c r="A607" s="155"/>
      <c r="B607" s="156"/>
      <c r="C607" s="194" t="s">
        <v>1230</v>
      </c>
      <c r="D607" s="185"/>
      <c r="E607" s="186">
        <v>335.34</v>
      </c>
      <c r="F607" s="159"/>
      <c r="G607" s="159"/>
      <c r="H607" s="159"/>
      <c r="I607" s="159"/>
      <c r="J607" s="159"/>
      <c r="K607" s="159"/>
      <c r="L607" s="159"/>
      <c r="M607" s="159"/>
      <c r="N607" s="158"/>
      <c r="O607" s="158"/>
      <c r="P607" s="158"/>
      <c r="Q607" s="158"/>
      <c r="R607" s="159"/>
      <c r="S607" s="159"/>
      <c r="T607" s="159"/>
      <c r="U607" s="159"/>
      <c r="V607" s="159"/>
      <c r="W607" s="159"/>
      <c r="X607" s="159"/>
      <c r="Y607" s="159"/>
      <c r="Z607" s="148"/>
      <c r="AA607" s="148"/>
      <c r="AB607" s="148"/>
      <c r="AC607" s="148"/>
      <c r="AD607" s="148"/>
      <c r="AE607" s="148"/>
      <c r="AF607" s="148"/>
      <c r="AG607" s="148" t="s">
        <v>435</v>
      </c>
      <c r="AH607" s="148">
        <v>0</v>
      </c>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3" x14ac:dyDescent="0.2">
      <c r="A608" s="155"/>
      <c r="B608" s="156"/>
      <c r="C608" s="194" t="s">
        <v>1231</v>
      </c>
      <c r="D608" s="185"/>
      <c r="E608" s="186">
        <v>210.57</v>
      </c>
      <c r="F608" s="159"/>
      <c r="G608" s="159"/>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435</v>
      </c>
      <c r="AH608" s="148">
        <v>0</v>
      </c>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1" x14ac:dyDescent="0.2">
      <c r="A609" s="172">
        <v>122</v>
      </c>
      <c r="B609" s="173" t="s">
        <v>1232</v>
      </c>
      <c r="C609" s="181" t="s">
        <v>1233</v>
      </c>
      <c r="D609" s="174" t="s">
        <v>492</v>
      </c>
      <c r="E609" s="175">
        <v>545.91</v>
      </c>
      <c r="F609" s="176"/>
      <c r="G609" s="177">
        <f>ROUND(E609*F609,2)</f>
        <v>0</v>
      </c>
      <c r="H609" s="176"/>
      <c r="I609" s="177">
        <f>ROUND(E609*H609,2)</f>
        <v>0</v>
      </c>
      <c r="J609" s="176"/>
      <c r="K609" s="177">
        <f>ROUND(E609*J609,2)</f>
        <v>0</v>
      </c>
      <c r="L609" s="177">
        <v>21</v>
      </c>
      <c r="M609" s="177">
        <f>G609*(1+L609/100)</f>
        <v>0</v>
      </c>
      <c r="N609" s="175">
        <v>0</v>
      </c>
      <c r="O609" s="175">
        <f>ROUND(E609*N609,2)</f>
        <v>0</v>
      </c>
      <c r="P609" s="175">
        <v>0</v>
      </c>
      <c r="Q609" s="175">
        <f>ROUND(E609*P609,2)</f>
        <v>0</v>
      </c>
      <c r="R609" s="177" t="s">
        <v>724</v>
      </c>
      <c r="S609" s="177" t="s">
        <v>378</v>
      </c>
      <c r="T609" s="178" t="s">
        <v>378</v>
      </c>
      <c r="U609" s="159">
        <v>0.33800000000000002</v>
      </c>
      <c r="V609" s="159">
        <f>ROUND(E609*U609,2)</f>
        <v>184.52</v>
      </c>
      <c r="W609" s="159"/>
      <c r="X609" s="159" t="s">
        <v>429</v>
      </c>
      <c r="Y609" s="159" t="s">
        <v>381</v>
      </c>
      <c r="Z609" s="214">
        <v>0.32</v>
      </c>
      <c r="AA609" s="215">
        <f t="shared" ref="AA609" si="240">G609*Z609</f>
        <v>0</v>
      </c>
      <c r="AB609" s="215">
        <f t="shared" ref="AB609" si="241">G609-AA609</f>
        <v>0</v>
      </c>
      <c r="AC609" s="148"/>
      <c r="AD609" s="148"/>
      <c r="AE609" s="148"/>
      <c r="AF609" s="148"/>
      <c r="AG609" s="148" t="s">
        <v>431</v>
      </c>
      <c r="AH609" s="148"/>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2" x14ac:dyDescent="0.2">
      <c r="A610" s="155"/>
      <c r="B610" s="156"/>
      <c r="C610" s="306" t="s">
        <v>1229</v>
      </c>
      <c r="D610" s="307"/>
      <c r="E610" s="307"/>
      <c r="F610" s="307"/>
      <c r="G610" s="307"/>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t="s">
        <v>433</v>
      </c>
      <c r="AH610" s="148"/>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outlineLevel="2" x14ac:dyDescent="0.2">
      <c r="A611" s="155"/>
      <c r="B611" s="156"/>
      <c r="C611" s="194" t="s">
        <v>1234</v>
      </c>
      <c r="D611" s="185"/>
      <c r="E611" s="186">
        <v>545.91</v>
      </c>
      <c r="F611" s="159"/>
      <c r="G611" s="159"/>
      <c r="H611" s="159"/>
      <c r="I611" s="159"/>
      <c r="J611" s="159"/>
      <c r="K611" s="159"/>
      <c r="L611" s="159"/>
      <c r="M611" s="159"/>
      <c r="N611" s="158"/>
      <c r="O611" s="158"/>
      <c r="P611" s="158"/>
      <c r="Q611" s="158"/>
      <c r="R611" s="159"/>
      <c r="S611" s="159"/>
      <c r="T611" s="159"/>
      <c r="U611" s="159"/>
      <c r="V611" s="159"/>
      <c r="W611" s="159"/>
      <c r="X611" s="159"/>
      <c r="Y611" s="159"/>
      <c r="Z611" s="148"/>
      <c r="AA611" s="148"/>
      <c r="AB611" s="148"/>
      <c r="AC611" s="148"/>
      <c r="AD611" s="148"/>
      <c r="AE611" s="148"/>
      <c r="AF611" s="148"/>
      <c r="AG611" s="148" t="s">
        <v>435</v>
      </c>
      <c r="AH611" s="148">
        <v>5</v>
      </c>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row>
    <row r="612" spans="1:60" ht="22.5" outlineLevel="1" x14ac:dyDescent="0.2">
      <c r="A612" s="172">
        <v>123</v>
      </c>
      <c r="B612" s="173" t="s">
        <v>1235</v>
      </c>
      <c r="C612" s="181" t="s">
        <v>1236</v>
      </c>
      <c r="D612" s="174" t="s">
        <v>488</v>
      </c>
      <c r="E612" s="175">
        <v>49.07</v>
      </c>
      <c r="F612" s="176"/>
      <c r="G612" s="177">
        <f>ROUND(E612*F612,2)</f>
        <v>0</v>
      </c>
      <c r="H612" s="176"/>
      <c r="I612" s="177">
        <f>ROUND(E612*H612,2)</f>
        <v>0</v>
      </c>
      <c r="J612" s="176"/>
      <c r="K612" s="177">
        <f>ROUND(E612*J612,2)</f>
        <v>0</v>
      </c>
      <c r="L612" s="177">
        <v>21</v>
      </c>
      <c r="M612" s="177">
        <f>G612*(1+L612/100)</f>
        <v>0</v>
      </c>
      <c r="N612" s="175">
        <v>1.02092</v>
      </c>
      <c r="O612" s="175">
        <f>ROUND(E612*N612,2)</f>
        <v>50.1</v>
      </c>
      <c r="P612" s="175">
        <v>0</v>
      </c>
      <c r="Q612" s="175">
        <f>ROUND(E612*P612,2)</f>
        <v>0</v>
      </c>
      <c r="R612" s="177" t="s">
        <v>724</v>
      </c>
      <c r="S612" s="177" t="s">
        <v>378</v>
      </c>
      <c r="T612" s="178" t="s">
        <v>378</v>
      </c>
      <c r="U612" s="159">
        <v>54.167999999999999</v>
      </c>
      <c r="V612" s="159">
        <f>ROUND(E612*U612,2)</f>
        <v>2658.02</v>
      </c>
      <c r="W612" s="159"/>
      <c r="X612" s="159" t="s">
        <v>429</v>
      </c>
      <c r="Y612" s="159" t="s">
        <v>381</v>
      </c>
      <c r="Z612" s="214">
        <v>0.32</v>
      </c>
      <c r="AA612" s="215">
        <f t="shared" ref="AA612" si="242">G612*Z612</f>
        <v>0</v>
      </c>
      <c r="AB612" s="215">
        <f t="shared" ref="AB612" si="243">G612-AA612</f>
        <v>0</v>
      </c>
      <c r="AC612" s="148"/>
      <c r="AD612" s="148"/>
      <c r="AE612" s="148"/>
      <c r="AF612" s="148"/>
      <c r="AG612" s="148" t="s">
        <v>431</v>
      </c>
      <c r="AH612" s="148"/>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2" x14ac:dyDescent="0.2">
      <c r="A613" s="155"/>
      <c r="B613" s="156"/>
      <c r="C613" s="306" t="s">
        <v>1237</v>
      </c>
      <c r="D613" s="307"/>
      <c r="E613" s="307"/>
      <c r="F613" s="307"/>
      <c r="G613" s="307"/>
      <c r="H613" s="159"/>
      <c r="I613" s="159"/>
      <c r="J613" s="159"/>
      <c r="K613" s="159"/>
      <c r="L613" s="159"/>
      <c r="M613" s="159"/>
      <c r="N613" s="158"/>
      <c r="O613" s="158"/>
      <c r="P613" s="158"/>
      <c r="Q613" s="158"/>
      <c r="R613" s="159"/>
      <c r="S613" s="159"/>
      <c r="T613" s="159"/>
      <c r="U613" s="159"/>
      <c r="V613" s="159"/>
      <c r="W613" s="159"/>
      <c r="X613" s="159"/>
      <c r="Y613" s="159"/>
      <c r="Z613" s="148"/>
      <c r="AA613" s="148"/>
      <c r="AB613" s="148"/>
      <c r="AC613" s="148"/>
      <c r="AD613" s="148"/>
      <c r="AE613" s="148"/>
      <c r="AF613" s="148"/>
      <c r="AG613" s="148" t="s">
        <v>433</v>
      </c>
      <c r="AH613" s="148"/>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outlineLevel="2" x14ac:dyDescent="0.2">
      <c r="A614" s="155"/>
      <c r="B614" s="156"/>
      <c r="C614" s="194" t="s">
        <v>1238</v>
      </c>
      <c r="D614" s="185"/>
      <c r="E614" s="186">
        <v>49.07</v>
      </c>
      <c r="F614" s="159"/>
      <c r="G614" s="159"/>
      <c r="H614" s="159"/>
      <c r="I614" s="159"/>
      <c r="J614" s="159"/>
      <c r="K614" s="159"/>
      <c r="L614" s="159"/>
      <c r="M614" s="159"/>
      <c r="N614" s="158"/>
      <c r="O614" s="158"/>
      <c r="P614" s="158"/>
      <c r="Q614" s="158"/>
      <c r="R614" s="159"/>
      <c r="S614" s="159"/>
      <c r="T614" s="159"/>
      <c r="U614" s="159"/>
      <c r="V614" s="159"/>
      <c r="W614" s="159"/>
      <c r="X614" s="159"/>
      <c r="Y614" s="159"/>
      <c r="Z614" s="148"/>
      <c r="AA614" s="148"/>
      <c r="AB614" s="148"/>
      <c r="AC614" s="148"/>
      <c r="AD614" s="148"/>
      <c r="AE614" s="148"/>
      <c r="AF614" s="148"/>
      <c r="AG614" s="148" t="s">
        <v>435</v>
      </c>
      <c r="AH614" s="148">
        <v>0</v>
      </c>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outlineLevel="1" x14ac:dyDescent="0.2">
      <c r="A615" s="172">
        <v>124</v>
      </c>
      <c r="B615" s="173" t="s">
        <v>1239</v>
      </c>
      <c r="C615" s="181" t="s">
        <v>1240</v>
      </c>
      <c r="D615" s="174" t="s">
        <v>671</v>
      </c>
      <c r="E615" s="175">
        <v>624</v>
      </c>
      <c r="F615" s="176"/>
      <c r="G615" s="177">
        <f>ROUND(E615*F615,2)</f>
        <v>0</v>
      </c>
      <c r="H615" s="176"/>
      <c r="I615" s="177">
        <f>ROUND(E615*H615,2)</f>
        <v>0</v>
      </c>
      <c r="J615" s="176"/>
      <c r="K615" s="177">
        <f>ROUND(E615*J615,2)</f>
        <v>0</v>
      </c>
      <c r="L615" s="177">
        <v>21</v>
      </c>
      <c r="M615" s="177">
        <f>G615*(1+L615/100)</f>
        <v>0</v>
      </c>
      <c r="N615" s="175">
        <v>0.11369</v>
      </c>
      <c r="O615" s="175">
        <f>ROUND(E615*N615,2)</f>
        <v>70.94</v>
      </c>
      <c r="P615" s="175">
        <v>0</v>
      </c>
      <c r="Q615" s="175">
        <f>ROUND(E615*P615,2)</f>
        <v>0</v>
      </c>
      <c r="R615" s="177"/>
      <c r="S615" s="177" t="s">
        <v>394</v>
      </c>
      <c r="T615" s="178" t="s">
        <v>379</v>
      </c>
      <c r="U615" s="159">
        <v>0.56850000000000001</v>
      </c>
      <c r="V615" s="159">
        <f>ROUND(E615*U615,2)</f>
        <v>354.74</v>
      </c>
      <c r="W615" s="159"/>
      <c r="X615" s="159" t="s">
        <v>429</v>
      </c>
      <c r="Y615" s="159" t="s">
        <v>381</v>
      </c>
      <c r="Z615" s="214">
        <v>0.32</v>
      </c>
      <c r="AA615" s="215">
        <f t="shared" ref="AA615" si="244">G615*Z615</f>
        <v>0</v>
      </c>
      <c r="AB615" s="215">
        <f t="shared" ref="AB615" si="245">G615-AA615</f>
        <v>0</v>
      </c>
      <c r="AC615" s="148"/>
      <c r="AD615" s="148"/>
      <c r="AE615" s="148"/>
      <c r="AF615" s="148"/>
      <c r="AG615" s="148" t="s">
        <v>431</v>
      </c>
      <c r="AH615" s="148"/>
      <c r="AI615" s="148"/>
      <c r="AJ615" s="148"/>
      <c r="AK615" s="148"/>
      <c r="AL615" s="148"/>
      <c r="AM615" s="148"/>
      <c r="AN615" s="148"/>
      <c r="AO615" s="148"/>
      <c r="AP615" s="148"/>
      <c r="AQ615" s="148"/>
      <c r="AR615" s="148"/>
      <c r="AS615" s="148"/>
      <c r="AT615" s="148"/>
      <c r="AU615" s="148"/>
      <c r="AV615" s="148"/>
      <c r="AW615" s="148"/>
      <c r="AX615" s="148"/>
      <c r="AY615" s="148"/>
      <c r="AZ615" s="148"/>
      <c r="BA615" s="148"/>
      <c r="BB615" s="148"/>
      <c r="BC615" s="148"/>
      <c r="BD615" s="148"/>
      <c r="BE615" s="148"/>
      <c r="BF615" s="148"/>
      <c r="BG615" s="148"/>
      <c r="BH615" s="148"/>
    </row>
    <row r="616" spans="1:60" outlineLevel="2" x14ac:dyDescent="0.2">
      <c r="A616" s="155"/>
      <c r="B616" s="156"/>
      <c r="C616" s="295" t="s">
        <v>1223</v>
      </c>
      <c r="D616" s="296"/>
      <c r="E616" s="296"/>
      <c r="F616" s="296"/>
      <c r="G616" s="296"/>
      <c r="H616" s="159"/>
      <c r="I616" s="159"/>
      <c r="J616" s="159"/>
      <c r="K616" s="159"/>
      <c r="L616" s="159"/>
      <c r="M616" s="159"/>
      <c r="N616" s="158"/>
      <c r="O616" s="158"/>
      <c r="P616" s="158"/>
      <c r="Q616" s="158"/>
      <c r="R616" s="159"/>
      <c r="S616" s="159"/>
      <c r="T616" s="159"/>
      <c r="U616" s="159"/>
      <c r="V616" s="159"/>
      <c r="W616" s="159"/>
      <c r="X616" s="159"/>
      <c r="Y616" s="159"/>
      <c r="Z616" s="148"/>
      <c r="AA616" s="148"/>
      <c r="AB616" s="148"/>
      <c r="AC616" s="148"/>
      <c r="AD616" s="148"/>
      <c r="AE616" s="148"/>
      <c r="AF616" s="148"/>
      <c r="AG616" s="148" t="s">
        <v>383</v>
      </c>
      <c r="AH616" s="148"/>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2" x14ac:dyDescent="0.2">
      <c r="A617" s="155"/>
      <c r="B617" s="156"/>
      <c r="C617" s="194" t="s">
        <v>1241</v>
      </c>
      <c r="D617" s="185"/>
      <c r="E617" s="186"/>
      <c r="F617" s="159"/>
      <c r="G617" s="159"/>
      <c r="H617" s="159"/>
      <c r="I617" s="159"/>
      <c r="J617" s="159"/>
      <c r="K617" s="159"/>
      <c r="L617" s="159"/>
      <c r="M617" s="159"/>
      <c r="N617" s="158"/>
      <c r="O617" s="158"/>
      <c r="P617" s="158"/>
      <c r="Q617" s="158"/>
      <c r="R617" s="159"/>
      <c r="S617" s="159"/>
      <c r="T617" s="159"/>
      <c r="U617" s="159"/>
      <c r="V617" s="159"/>
      <c r="W617" s="159"/>
      <c r="X617" s="159"/>
      <c r="Y617" s="159"/>
      <c r="Z617" s="148"/>
      <c r="AA617" s="148"/>
      <c r="AB617" s="148"/>
      <c r="AC617" s="148"/>
      <c r="AD617" s="148"/>
      <c r="AE617" s="148"/>
      <c r="AF617" s="148"/>
      <c r="AG617" s="148" t="s">
        <v>435</v>
      </c>
      <c r="AH617" s="148">
        <v>0</v>
      </c>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outlineLevel="3" x14ac:dyDescent="0.2">
      <c r="A618" s="155"/>
      <c r="B618" s="156"/>
      <c r="C618" s="194" t="s">
        <v>1242</v>
      </c>
      <c r="D618" s="185"/>
      <c r="E618" s="186">
        <v>378</v>
      </c>
      <c r="F618" s="159"/>
      <c r="G618" s="159"/>
      <c r="H618" s="159"/>
      <c r="I618" s="159"/>
      <c r="J618" s="159"/>
      <c r="K618" s="159"/>
      <c r="L618" s="159"/>
      <c r="M618" s="159"/>
      <c r="N618" s="158"/>
      <c r="O618" s="158"/>
      <c r="P618" s="158"/>
      <c r="Q618" s="158"/>
      <c r="R618" s="159"/>
      <c r="S618" s="159"/>
      <c r="T618" s="159"/>
      <c r="U618" s="159"/>
      <c r="V618" s="159"/>
      <c r="W618" s="159"/>
      <c r="X618" s="159"/>
      <c r="Y618" s="159"/>
      <c r="Z618" s="148"/>
      <c r="AA618" s="148"/>
      <c r="AB618" s="148"/>
      <c r="AC618" s="148"/>
      <c r="AD618" s="148"/>
      <c r="AE618" s="148"/>
      <c r="AF618" s="148"/>
      <c r="AG618" s="148" t="s">
        <v>435</v>
      </c>
      <c r="AH618" s="148">
        <v>0</v>
      </c>
      <c r="AI618" s="148"/>
      <c r="AJ618" s="148"/>
      <c r="AK618" s="148"/>
      <c r="AL618" s="148"/>
      <c r="AM618" s="148"/>
      <c r="AN618" s="148"/>
      <c r="AO618" s="148"/>
      <c r="AP618" s="148"/>
      <c r="AQ618" s="148"/>
      <c r="AR618" s="148"/>
      <c r="AS618" s="148"/>
      <c r="AT618" s="148"/>
      <c r="AU618" s="148"/>
      <c r="AV618" s="148"/>
      <c r="AW618" s="148"/>
      <c r="AX618" s="148"/>
      <c r="AY618" s="148"/>
      <c r="AZ618" s="148"/>
      <c r="BA618" s="148"/>
      <c r="BB618" s="148"/>
      <c r="BC618" s="148"/>
      <c r="BD618" s="148"/>
      <c r="BE618" s="148"/>
      <c r="BF618" s="148"/>
      <c r="BG618" s="148"/>
      <c r="BH618" s="148"/>
    </row>
    <row r="619" spans="1:60" outlineLevel="3" x14ac:dyDescent="0.2">
      <c r="A619" s="155"/>
      <c r="B619" s="156"/>
      <c r="C619" s="194" t="s">
        <v>1243</v>
      </c>
      <c r="D619" s="185"/>
      <c r="E619" s="186">
        <v>246</v>
      </c>
      <c r="F619" s="159"/>
      <c r="G619" s="159"/>
      <c r="H619" s="159"/>
      <c r="I619" s="159"/>
      <c r="J619" s="159"/>
      <c r="K619" s="159"/>
      <c r="L619" s="159"/>
      <c r="M619" s="159"/>
      <c r="N619" s="158"/>
      <c r="O619" s="158"/>
      <c r="P619" s="158"/>
      <c r="Q619" s="158"/>
      <c r="R619" s="159"/>
      <c r="S619" s="159"/>
      <c r="T619" s="159"/>
      <c r="U619" s="159"/>
      <c r="V619" s="159"/>
      <c r="W619" s="159"/>
      <c r="X619" s="159"/>
      <c r="Y619" s="159"/>
      <c r="Z619" s="148"/>
      <c r="AA619" s="148"/>
      <c r="AB619" s="148"/>
      <c r="AC619" s="148"/>
      <c r="AD619" s="148"/>
      <c r="AE619" s="148"/>
      <c r="AF619" s="148"/>
      <c r="AG619" s="148" t="s">
        <v>435</v>
      </c>
      <c r="AH619" s="148">
        <v>0</v>
      </c>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ht="22.5" outlineLevel="1" x14ac:dyDescent="0.2">
      <c r="A620" s="172">
        <v>125</v>
      </c>
      <c r="B620" s="173" t="s">
        <v>1244</v>
      </c>
      <c r="C620" s="181" t="s">
        <v>1245</v>
      </c>
      <c r="D620" s="174" t="s">
        <v>492</v>
      </c>
      <c r="E620" s="175">
        <v>297.52319999999997</v>
      </c>
      <c r="F620" s="176"/>
      <c r="G620" s="177">
        <f>ROUND(E620*F620,2)</f>
        <v>0</v>
      </c>
      <c r="H620" s="176"/>
      <c r="I620" s="177">
        <f>ROUND(E620*H620,2)</f>
        <v>0</v>
      </c>
      <c r="J620" s="176"/>
      <c r="K620" s="177">
        <f>ROUND(E620*J620,2)</f>
        <v>0</v>
      </c>
      <c r="L620" s="177">
        <v>21</v>
      </c>
      <c r="M620" s="177">
        <f>G620*(1+L620/100)</f>
        <v>0</v>
      </c>
      <c r="N620" s="175">
        <v>1.6930000000000001E-2</v>
      </c>
      <c r="O620" s="175">
        <f>ROUND(E620*N620,2)</f>
        <v>5.04</v>
      </c>
      <c r="P620" s="175">
        <v>0</v>
      </c>
      <c r="Q620" s="175">
        <f>ROUND(E620*P620,2)</f>
        <v>0</v>
      </c>
      <c r="R620" s="177" t="s">
        <v>724</v>
      </c>
      <c r="S620" s="177" t="s">
        <v>378</v>
      </c>
      <c r="T620" s="178" t="s">
        <v>378</v>
      </c>
      <c r="U620" s="159">
        <v>1.5396000000000001</v>
      </c>
      <c r="V620" s="159">
        <f>ROUND(E620*U620,2)</f>
        <v>458.07</v>
      </c>
      <c r="W620" s="159"/>
      <c r="X620" s="159" t="s">
        <v>429</v>
      </c>
      <c r="Y620" s="159" t="s">
        <v>381</v>
      </c>
      <c r="Z620" s="214">
        <v>0.32</v>
      </c>
      <c r="AA620" s="215">
        <f t="shared" ref="AA620" si="246">G620*Z620</f>
        <v>0</v>
      </c>
      <c r="AB620" s="215">
        <f t="shared" ref="AB620" si="247">G620-AA620</f>
        <v>0</v>
      </c>
      <c r="AC620" s="148"/>
      <c r="AD620" s="148"/>
      <c r="AE620" s="148"/>
      <c r="AF620" s="148"/>
      <c r="AG620" s="148" t="s">
        <v>431</v>
      </c>
      <c r="AH620" s="148"/>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outlineLevel="2" x14ac:dyDescent="0.2">
      <c r="A621" s="155"/>
      <c r="B621" s="156"/>
      <c r="C621" s="194" t="s">
        <v>1246</v>
      </c>
      <c r="D621" s="185"/>
      <c r="E621" s="186">
        <v>180.2304</v>
      </c>
      <c r="F621" s="159"/>
      <c r="G621" s="159"/>
      <c r="H621" s="159"/>
      <c r="I621" s="159"/>
      <c r="J621" s="159"/>
      <c r="K621" s="159"/>
      <c r="L621" s="159"/>
      <c r="M621" s="159"/>
      <c r="N621" s="158"/>
      <c r="O621" s="158"/>
      <c r="P621" s="158"/>
      <c r="Q621" s="158"/>
      <c r="R621" s="159"/>
      <c r="S621" s="159"/>
      <c r="T621" s="159"/>
      <c r="U621" s="159"/>
      <c r="V621" s="159"/>
      <c r="W621" s="159"/>
      <c r="X621" s="159"/>
      <c r="Y621" s="159"/>
      <c r="Z621" s="148"/>
      <c r="AA621" s="148"/>
      <c r="AB621" s="148"/>
      <c r="AC621" s="148"/>
      <c r="AD621" s="148"/>
      <c r="AE621" s="148"/>
      <c r="AF621" s="148"/>
      <c r="AG621" s="148" t="s">
        <v>435</v>
      </c>
      <c r="AH621" s="148">
        <v>0</v>
      </c>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outlineLevel="3" x14ac:dyDescent="0.2">
      <c r="A622" s="155"/>
      <c r="B622" s="156"/>
      <c r="C622" s="194" t="s">
        <v>1247</v>
      </c>
      <c r="D622" s="185"/>
      <c r="E622" s="186">
        <v>117.2928</v>
      </c>
      <c r="F622" s="159"/>
      <c r="G622" s="159"/>
      <c r="H622" s="159"/>
      <c r="I622" s="159"/>
      <c r="J622" s="159"/>
      <c r="K622" s="159"/>
      <c r="L622" s="159"/>
      <c r="M622" s="159"/>
      <c r="N622" s="158"/>
      <c r="O622" s="158"/>
      <c r="P622" s="158"/>
      <c r="Q622" s="158"/>
      <c r="R622" s="159"/>
      <c r="S622" s="159"/>
      <c r="T622" s="159"/>
      <c r="U622" s="159"/>
      <c r="V622" s="159"/>
      <c r="W622" s="159"/>
      <c r="X622" s="159"/>
      <c r="Y622" s="159"/>
      <c r="Z622" s="148"/>
      <c r="AA622" s="148"/>
      <c r="AB622" s="148"/>
      <c r="AC622" s="148"/>
      <c r="AD622" s="148"/>
      <c r="AE622" s="148"/>
      <c r="AF622" s="148"/>
      <c r="AG622" s="148" t="s">
        <v>435</v>
      </c>
      <c r="AH622" s="148">
        <v>0</v>
      </c>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ht="22.5" outlineLevel="1" x14ac:dyDescent="0.2">
      <c r="A623" s="172">
        <v>126</v>
      </c>
      <c r="B623" s="173" t="s">
        <v>1248</v>
      </c>
      <c r="C623" s="181" t="s">
        <v>1249</v>
      </c>
      <c r="D623" s="174" t="s">
        <v>492</v>
      </c>
      <c r="E623" s="175">
        <v>297.52319999999997</v>
      </c>
      <c r="F623" s="176"/>
      <c r="G623" s="177">
        <f>ROUND(E623*F623,2)</f>
        <v>0</v>
      </c>
      <c r="H623" s="176"/>
      <c r="I623" s="177">
        <f>ROUND(E623*H623,2)</f>
        <v>0</v>
      </c>
      <c r="J623" s="176"/>
      <c r="K623" s="177">
        <f>ROUND(E623*J623,2)</f>
        <v>0</v>
      </c>
      <c r="L623" s="177">
        <v>21</v>
      </c>
      <c r="M623" s="177">
        <f>G623*(1+L623/100)</f>
        <v>0</v>
      </c>
      <c r="N623" s="175">
        <v>0</v>
      </c>
      <c r="O623" s="175">
        <f>ROUND(E623*N623,2)</f>
        <v>0</v>
      </c>
      <c r="P623" s="175">
        <v>0</v>
      </c>
      <c r="Q623" s="175">
        <f>ROUND(E623*P623,2)</f>
        <v>0</v>
      </c>
      <c r="R623" s="177" t="s">
        <v>724</v>
      </c>
      <c r="S623" s="177" t="s">
        <v>378</v>
      </c>
      <c r="T623" s="178" t="s">
        <v>378</v>
      </c>
      <c r="U623" s="159">
        <v>0.26</v>
      </c>
      <c r="V623" s="159">
        <f>ROUND(E623*U623,2)</f>
        <v>77.36</v>
      </c>
      <c r="W623" s="159"/>
      <c r="X623" s="159" t="s">
        <v>429</v>
      </c>
      <c r="Y623" s="159" t="s">
        <v>381</v>
      </c>
      <c r="Z623" s="214">
        <v>0.32</v>
      </c>
      <c r="AA623" s="215">
        <f t="shared" ref="AA623" si="248">G623*Z623</f>
        <v>0</v>
      </c>
      <c r="AB623" s="215">
        <f t="shared" ref="AB623" si="249">G623-AA623</f>
        <v>0</v>
      </c>
      <c r="AC623" s="148"/>
      <c r="AD623" s="148"/>
      <c r="AE623" s="148"/>
      <c r="AF623" s="148"/>
      <c r="AG623" s="148" t="s">
        <v>431</v>
      </c>
      <c r="AH623" s="148"/>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2" x14ac:dyDescent="0.2">
      <c r="A624" s="155"/>
      <c r="B624" s="156"/>
      <c r="C624" s="194" t="s">
        <v>1250</v>
      </c>
      <c r="D624" s="185"/>
      <c r="E624" s="186">
        <v>297.52319999999997</v>
      </c>
      <c r="F624" s="159"/>
      <c r="G624" s="159"/>
      <c r="H624" s="159"/>
      <c r="I624" s="159"/>
      <c r="J624" s="159"/>
      <c r="K624" s="159"/>
      <c r="L624" s="159"/>
      <c r="M624" s="159"/>
      <c r="N624" s="158"/>
      <c r="O624" s="158"/>
      <c r="P624" s="158"/>
      <c r="Q624" s="158"/>
      <c r="R624" s="159"/>
      <c r="S624" s="159"/>
      <c r="T624" s="159"/>
      <c r="U624" s="159"/>
      <c r="V624" s="159"/>
      <c r="W624" s="159"/>
      <c r="X624" s="159"/>
      <c r="Y624" s="159"/>
      <c r="Z624" s="148"/>
      <c r="AA624" s="148"/>
      <c r="AB624" s="148"/>
      <c r="AC624" s="148"/>
      <c r="AD624" s="148"/>
      <c r="AE624" s="148"/>
      <c r="AF624" s="148"/>
      <c r="AG624" s="148" t="s">
        <v>435</v>
      </c>
      <c r="AH624" s="148">
        <v>5</v>
      </c>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x14ac:dyDescent="0.2">
      <c r="A625" s="151" t="s">
        <v>373</v>
      </c>
      <c r="B625" s="152" t="s">
        <v>257</v>
      </c>
      <c r="C625" s="183" t="s">
        <v>258</v>
      </c>
      <c r="D625" s="168"/>
      <c r="E625" s="169"/>
      <c r="F625" s="170"/>
      <c r="G625" s="170">
        <f>SUMIF(AG626:AG635,"&lt;&gt;NOR",G626:G635)</f>
        <v>0</v>
      </c>
      <c r="H625" s="170"/>
      <c r="I625" s="170">
        <f>SUM(I626:I635)</f>
        <v>0</v>
      </c>
      <c r="J625" s="170"/>
      <c r="K625" s="170">
        <f>SUM(K626:K635)</f>
        <v>0</v>
      </c>
      <c r="L625" s="170"/>
      <c r="M625" s="170">
        <f>SUM(M626:M635)</f>
        <v>0</v>
      </c>
      <c r="N625" s="169"/>
      <c r="O625" s="169">
        <f>SUM(O626:O635)</f>
        <v>616.01</v>
      </c>
      <c r="P625" s="169"/>
      <c r="Q625" s="169">
        <f>SUM(Q626:Q635)</f>
        <v>0</v>
      </c>
      <c r="R625" s="170"/>
      <c r="S625" s="170"/>
      <c r="T625" s="171"/>
      <c r="U625" s="161"/>
      <c r="V625" s="161">
        <f>SUM(V626:V635)</f>
        <v>9969.4399999999987</v>
      </c>
      <c r="W625" s="161"/>
      <c r="X625" s="161"/>
      <c r="Y625" s="161"/>
      <c r="Z625" s="208"/>
      <c r="AA625" s="208"/>
      <c r="AB625" s="207"/>
      <c r="AG625" t="s">
        <v>374</v>
      </c>
    </row>
    <row r="626" spans="1:60" outlineLevel="1" x14ac:dyDescent="0.2">
      <c r="A626" s="155"/>
      <c r="B626" s="156"/>
      <c r="C626" s="295" t="s">
        <v>1251</v>
      </c>
      <c r="D626" s="296"/>
      <c r="E626" s="296"/>
      <c r="F626" s="296"/>
      <c r="G626" s="296"/>
      <c r="H626" s="159"/>
      <c r="I626" s="159"/>
      <c r="J626" s="159"/>
      <c r="K626" s="159"/>
      <c r="L626" s="159"/>
      <c r="M626" s="159"/>
      <c r="N626" s="158"/>
      <c r="O626" s="158"/>
      <c r="P626" s="158"/>
      <c r="Q626" s="158"/>
      <c r="R626" s="159"/>
      <c r="S626" s="159"/>
      <c r="T626" s="159"/>
      <c r="U626" s="159"/>
      <c r="V626" s="159"/>
      <c r="W626" s="159"/>
      <c r="X626" s="159"/>
      <c r="Y626" s="159"/>
      <c r="Z626" s="148"/>
      <c r="AA626" s="148"/>
      <c r="AB626" s="148"/>
      <c r="AC626" s="148"/>
      <c r="AD626" s="148"/>
      <c r="AE626" s="148"/>
      <c r="AF626" s="148"/>
      <c r="AG626" s="148" t="s">
        <v>383</v>
      </c>
      <c r="AH626" s="148"/>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1" x14ac:dyDescent="0.2">
      <c r="A627" s="172">
        <v>127</v>
      </c>
      <c r="B627" s="173" t="s">
        <v>1252</v>
      </c>
      <c r="C627" s="181" t="s">
        <v>1253</v>
      </c>
      <c r="D627" s="174" t="s">
        <v>671</v>
      </c>
      <c r="E627" s="175">
        <v>996</v>
      </c>
      <c r="F627" s="176"/>
      <c r="G627" s="177">
        <f>ROUND(E627*F627,2)</f>
        <v>0</v>
      </c>
      <c r="H627" s="176"/>
      <c r="I627" s="177">
        <f>ROUND(E627*H627,2)</f>
        <v>0</v>
      </c>
      <c r="J627" s="176"/>
      <c r="K627" s="177">
        <f>ROUND(E627*J627,2)</f>
        <v>0</v>
      </c>
      <c r="L627" s="177">
        <v>21</v>
      </c>
      <c r="M627" s="177">
        <f>G627*(1+L627/100)</f>
        <v>0</v>
      </c>
      <c r="N627" s="175">
        <v>6.0240000000000002E-2</v>
      </c>
      <c r="O627" s="175">
        <f>ROUND(E627*N627,2)</f>
        <v>60</v>
      </c>
      <c r="P627" s="175">
        <v>0</v>
      </c>
      <c r="Q627" s="175">
        <f>ROUND(E627*P627,2)</f>
        <v>0</v>
      </c>
      <c r="R627" s="177"/>
      <c r="S627" s="177" t="s">
        <v>394</v>
      </c>
      <c r="T627" s="178" t="s">
        <v>378</v>
      </c>
      <c r="U627" s="159">
        <v>3.8311199999999999</v>
      </c>
      <c r="V627" s="159">
        <f>ROUND(E627*U627,2)</f>
        <v>3815.8</v>
      </c>
      <c r="W627" s="159"/>
      <c r="X627" s="159" t="s">
        <v>429</v>
      </c>
      <c r="Y627" s="159" t="s">
        <v>381</v>
      </c>
      <c r="Z627" s="214">
        <v>0.32</v>
      </c>
      <c r="AA627" s="215">
        <f t="shared" ref="AA627" si="250">G627*Z627</f>
        <v>0</v>
      </c>
      <c r="AB627" s="215">
        <f t="shared" ref="AB627" si="251">G627-AA627</f>
        <v>0</v>
      </c>
      <c r="AC627" s="148"/>
      <c r="AD627" s="148"/>
      <c r="AE627" s="148"/>
      <c r="AF627" s="148"/>
      <c r="AG627" s="148" t="s">
        <v>431</v>
      </c>
      <c r="AH627" s="148"/>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2" x14ac:dyDescent="0.2">
      <c r="A628" s="155"/>
      <c r="B628" s="156"/>
      <c r="C628" s="295" t="s">
        <v>1254</v>
      </c>
      <c r="D628" s="296"/>
      <c r="E628" s="296"/>
      <c r="F628" s="296"/>
      <c r="G628" s="296"/>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383</v>
      </c>
      <c r="AH628" s="148"/>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outlineLevel="2" x14ac:dyDescent="0.2">
      <c r="A629" s="155"/>
      <c r="B629" s="156"/>
      <c r="C629" s="194" t="s">
        <v>1255</v>
      </c>
      <c r="D629" s="185"/>
      <c r="E629" s="186">
        <v>996</v>
      </c>
      <c r="F629" s="159"/>
      <c r="G629" s="159"/>
      <c r="H629" s="159"/>
      <c r="I629" s="159"/>
      <c r="J629" s="159"/>
      <c r="K629" s="159"/>
      <c r="L629" s="159"/>
      <c r="M629" s="159"/>
      <c r="N629" s="158"/>
      <c r="O629" s="158"/>
      <c r="P629" s="158"/>
      <c r="Q629" s="158"/>
      <c r="R629" s="159"/>
      <c r="S629" s="159"/>
      <c r="T629" s="159"/>
      <c r="U629" s="159"/>
      <c r="V629" s="159"/>
      <c r="W629" s="159"/>
      <c r="X629" s="159"/>
      <c r="Y629" s="159"/>
      <c r="Z629" s="148"/>
      <c r="AA629" s="148"/>
      <c r="AB629" s="148"/>
      <c r="AC629" s="148"/>
      <c r="AD629" s="148"/>
      <c r="AE629" s="148"/>
      <c r="AF629" s="148"/>
      <c r="AG629" s="148" t="s">
        <v>435</v>
      </c>
      <c r="AH629" s="148">
        <v>0</v>
      </c>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1" x14ac:dyDescent="0.2">
      <c r="A630" s="172">
        <v>128</v>
      </c>
      <c r="B630" s="173" t="s">
        <v>705</v>
      </c>
      <c r="C630" s="181" t="s">
        <v>706</v>
      </c>
      <c r="D630" s="174" t="s">
        <v>707</v>
      </c>
      <c r="E630" s="175">
        <v>1025.8</v>
      </c>
      <c r="F630" s="176"/>
      <c r="G630" s="177">
        <f>ROUND(E630*F630,2)</f>
        <v>0</v>
      </c>
      <c r="H630" s="176"/>
      <c r="I630" s="177">
        <f>ROUND(E630*H630,2)</f>
        <v>0</v>
      </c>
      <c r="J630" s="176"/>
      <c r="K630" s="177">
        <f>ROUND(E630*J630,2)</f>
        <v>0</v>
      </c>
      <c r="L630" s="177">
        <v>21</v>
      </c>
      <c r="M630" s="177">
        <f>G630*(1+L630/100)</f>
        <v>0</v>
      </c>
      <c r="N630" s="175">
        <v>1E-3</v>
      </c>
      <c r="O630" s="175">
        <f>ROUND(E630*N630,2)</f>
        <v>1.03</v>
      </c>
      <c r="P630" s="175">
        <v>0</v>
      </c>
      <c r="Q630" s="175">
        <f>ROUND(E630*P630,2)</f>
        <v>0</v>
      </c>
      <c r="R630" s="177"/>
      <c r="S630" s="177" t="s">
        <v>394</v>
      </c>
      <c r="T630" s="178" t="s">
        <v>379</v>
      </c>
      <c r="U630" s="159">
        <v>0</v>
      </c>
      <c r="V630" s="159">
        <f>ROUND(E630*U630,2)</f>
        <v>0</v>
      </c>
      <c r="W630" s="159"/>
      <c r="X630" s="159" t="s">
        <v>429</v>
      </c>
      <c r="Y630" s="159" t="s">
        <v>381</v>
      </c>
      <c r="Z630" s="214">
        <v>0.32</v>
      </c>
      <c r="AA630" s="215">
        <f t="shared" ref="AA630" si="252">G630*Z630</f>
        <v>0</v>
      </c>
      <c r="AB630" s="215">
        <f t="shared" ref="AB630" si="253">G630-AA630</f>
        <v>0</v>
      </c>
      <c r="AC630" s="148"/>
      <c r="AD630" s="148"/>
      <c r="AE630" s="148"/>
      <c r="AF630" s="148"/>
      <c r="AG630" s="148" t="s">
        <v>431</v>
      </c>
      <c r="AH630" s="148"/>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row>
    <row r="631" spans="1:60" outlineLevel="2" x14ac:dyDescent="0.2">
      <c r="A631" s="155"/>
      <c r="B631" s="156"/>
      <c r="C631" s="194" t="s">
        <v>1256</v>
      </c>
      <c r="D631" s="185"/>
      <c r="E631" s="186">
        <v>1025.8</v>
      </c>
      <c r="F631" s="159"/>
      <c r="G631" s="159"/>
      <c r="H631" s="159"/>
      <c r="I631" s="159"/>
      <c r="J631" s="159"/>
      <c r="K631" s="159"/>
      <c r="L631" s="159"/>
      <c r="M631" s="159"/>
      <c r="N631" s="158"/>
      <c r="O631" s="158"/>
      <c r="P631" s="158"/>
      <c r="Q631" s="158"/>
      <c r="R631" s="159"/>
      <c r="S631" s="159"/>
      <c r="T631" s="159"/>
      <c r="U631" s="159"/>
      <c r="V631" s="159"/>
      <c r="W631" s="159"/>
      <c r="X631" s="159"/>
      <c r="Y631" s="159"/>
      <c r="Z631" s="148"/>
      <c r="AA631" s="148"/>
      <c r="AB631" s="148"/>
      <c r="AC631" s="148"/>
      <c r="AD631" s="148"/>
      <c r="AE631" s="148"/>
      <c r="AF631" s="148"/>
      <c r="AG631" s="148" t="s">
        <v>435</v>
      </c>
      <c r="AH631" s="148">
        <v>0</v>
      </c>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ht="22.5" outlineLevel="1" x14ac:dyDescent="0.2">
      <c r="A632" s="172">
        <v>129</v>
      </c>
      <c r="B632" s="173" t="s">
        <v>1257</v>
      </c>
      <c r="C632" s="181" t="s">
        <v>1258</v>
      </c>
      <c r="D632" s="174" t="s">
        <v>442</v>
      </c>
      <c r="E632" s="175">
        <v>39.795000000000002</v>
      </c>
      <c r="F632" s="176"/>
      <c r="G632" s="177">
        <f>ROUND(E632*F632,2)</f>
        <v>0</v>
      </c>
      <c r="H632" s="176"/>
      <c r="I632" s="177">
        <f>ROUND(E632*H632,2)</f>
        <v>0</v>
      </c>
      <c r="J632" s="176"/>
      <c r="K632" s="177">
        <f>ROUND(E632*J632,2)</f>
        <v>0</v>
      </c>
      <c r="L632" s="177">
        <v>21</v>
      </c>
      <c r="M632" s="177">
        <f>G632*(1+L632/100)</f>
        <v>0</v>
      </c>
      <c r="N632" s="175">
        <v>3.02536</v>
      </c>
      <c r="O632" s="175">
        <f>ROUND(E632*N632,2)</f>
        <v>120.39</v>
      </c>
      <c r="P632" s="175">
        <v>0</v>
      </c>
      <c r="Q632" s="175">
        <f>ROUND(E632*P632,2)</f>
        <v>0</v>
      </c>
      <c r="R632" s="177"/>
      <c r="S632" s="177" t="s">
        <v>394</v>
      </c>
      <c r="T632" s="178" t="s">
        <v>379</v>
      </c>
      <c r="U632" s="159">
        <v>7.9457199999999997</v>
      </c>
      <c r="V632" s="159">
        <f>ROUND(E632*U632,2)</f>
        <v>316.2</v>
      </c>
      <c r="W632" s="159"/>
      <c r="X632" s="159" t="s">
        <v>429</v>
      </c>
      <c r="Y632" s="159" t="s">
        <v>381</v>
      </c>
      <c r="Z632" s="214">
        <v>0.32</v>
      </c>
      <c r="AA632" s="215">
        <f t="shared" ref="AA632" si="254">G632*Z632</f>
        <v>0</v>
      </c>
      <c r="AB632" s="215">
        <f t="shared" ref="AB632" si="255">G632-AA632</f>
        <v>0</v>
      </c>
      <c r="AC632" s="148"/>
      <c r="AD632" s="148"/>
      <c r="AE632" s="148"/>
      <c r="AF632" s="148"/>
      <c r="AG632" s="148" t="s">
        <v>431</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outlineLevel="2" x14ac:dyDescent="0.2">
      <c r="A633" s="155"/>
      <c r="B633" s="156"/>
      <c r="C633" s="194" t="s">
        <v>1259</v>
      </c>
      <c r="D633" s="185"/>
      <c r="E633" s="186">
        <v>39.795000000000002</v>
      </c>
      <c r="F633" s="159"/>
      <c r="G633" s="159"/>
      <c r="H633" s="159"/>
      <c r="I633" s="159"/>
      <c r="J633" s="159"/>
      <c r="K633" s="159"/>
      <c r="L633" s="159"/>
      <c r="M633" s="159"/>
      <c r="N633" s="158"/>
      <c r="O633" s="158"/>
      <c r="P633" s="158"/>
      <c r="Q633" s="158"/>
      <c r="R633" s="159"/>
      <c r="S633" s="159"/>
      <c r="T633" s="159"/>
      <c r="U633" s="159"/>
      <c r="V633" s="159"/>
      <c r="W633" s="159"/>
      <c r="X633" s="159"/>
      <c r="Y633" s="159"/>
      <c r="Z633" s="148"/>
      <c r="AA633" s="148"/>
      <c r="AB633" s="148"/>
      <c r="AC633" s="148"/>
      <c r="AD633" s="148"/>
      <c r="AE633" s="148"/>
      <c r="AF633" s="148"/>
      <c r="AG633" s="148" t="s">
        <v>435</v>
      </c>
      <c r="AH633" s="148">
        <v>0</v>
      </c>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ht="22.5" outlineLevel="1" x14ac:dyDescent="0.2">
      <c r="A634" s="172">
        <v>130</v>
      </c>
      <c r="B634" s="173" t="s">
        <v>1260</v>
      </c>
      <c r="C634" s="181" t="s">
        <v>1261</v>
      </c>
      <c r="D634" s="174" t="s">
        <v>442</v>
      </c>
      <c r="E634" s="175">
        <v>142.48500000000001</v>
      </c>
      <c r="F634" s="176"/>
      <c r="G634" s="177">
        <f>ROUND(E634*F634,2)</f>
        <v>0</v>
      </c>
      <c r="H634" s="176"/>
      <c r="I634" s="177">
        <f>ROUND(E634*H634,2)</f>
        <v>0</v>
      </c>
      <c r="J634" s="176"/>
      <c r="K634" s="177">
        <f>ROUND(E634*J634,2)</f>
        <v>0</v>
      </c>
      <c r="L634" s="177">
        <v>21</v>
      </c>
      <c r="M634" s="177">
        <f>G634*(1+L634/100)</f>
        <v>0</v>
      </c>
      <c r="N634" s="175">
        <v>3.0501</v>
      </c>
      <c r="O634" s="175">
        <f>ROUND(E634*N634,2)</f>
        <v>434.59</v>
      </c>
      <c r="P634" s="175">
        <v>0</v>
      </c>
      <c r="Q634" s="175">
        <f>ROUND(E634*P634,2)</f>
        <v>0</v>
      </c>
      <c r="R634" s="177"/>
      <c r="S634" s="177" t="s">
        <v>394</v>
      </c>
      <c r="T634" s="178" t="s">
        <v>379</v>
      </c>
      <c r="U634" s="159">
        <v>40.968800000000002</v>
      </c>
      <c r="V634" s="159">
        <f>ROUND(E634*U634,2)</f>
        <v>5837.44</v>
      </c>
      <c r="W634" s="159"/>
      <c r="X634" s="159" t="s">
        <v>429</v>
      </c>
      <c r="Y634" s="159" t="s">
        <v>381</v>
      </c>
      <c r="Z634" s="214">
        <v>0.32</v>
      </c>
      <c r="AA634" s="215">
        <f t="shared" ref="AA634" si="256">G634*Z634</f>
        <v>0</v>
      </c>
      <c r="AB634" s="215">
        <f t="shared" ref="AB634" si="257">G634-AA634</f>
        <v>0</v>
      </c>
      <c r="AC634" s="148"/>
      <c r="AD634" s="148"/>
      <c r="AE634" s="148"/>
      <c r="AF634" s="148"/>
      <c r="AG634" s="148" t="s">
        <v>431</v>
      </c>
      <c r="AH634" s="148"/>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outlineLevel="2" x14ac:dyDescent="0.2">
      <c r="A635" s="155"/>
      <c r="B635" s="156"/>
      <c r="C635" s="194" t="s">
        <v>1262</v>
      </c>
      <c r="D635" s="185"/>
      <c r="E635" s="186">
        <v>142.48500000000001</v>
      </c>
      <c r="F635" s="159"/>
      <c r="G635" s="159"/>
      <c r="H635" s="159"/>
      <c r="I635" s="159"/>
      <c r="J635" s="159"/>
      <c r="K635" s="159"/>
      <c r="L635" s="159"/>
      <c r="M635" s="159"/>
      <c r="N635" s="158"/>
      <c r="O635" s="158"/>
      <c r="P635" s="158"/>
      <c r="Q635" s="158"/>
      <c r="R635" s="159"/>
      <c r="S635" s="159"/>
      <c r="T635" s="159"/>
      <c r="U635" s="159"/>
      <c r="V635" s="159"/>
      <c r="W635" s="159"/>
      <c r="X635" s="159"/>
      <c r="Y635" s="159"/>
      <c r="Z635" s="148"/>
      <c r="AA635" s="148"/>
      <c r="AB635" s="148"/>
      <c r="AC635" s="148"/>
      <c r="AD635" s="148"/>
      <c r="AE635" s="148"/>
      <c r="AF635" s="148"/>
      <c r="AG635" s="148" t="s">
        <v>435</v>
      </c>
      <c r="AH635" s="148">
        <v>0</v>
      </c>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x14ac:dyDescent="0.2">
      <c r="A636" s="162" t="s">
        <v>373</v>
      </c>
      <c r="B636" s="163" t="s">
        <v>261</v>
      </c>
      <c r="C636" s="180" t="s">
        <v>262</v>
      </c>
      <c r="D636" s="164"/>
      <c r="E636" s="165"/>
      <c r="F636" s="166"/>
      <c r="G636" s="166">
        <f>SUMIF(AG637:AG897,"&lt;&gt;NOR",G637:G897)</f>
        <v>0</v>
      </c>
      <c r="H636" s="166"/>
      <c r="I636" s="166">
        <f>SUM(I637:I897)</f>
        <v>0</v>
      </c>
      <c r="J636" s="166"/>
      <c r="K636" s="166">
        <f>SUM(K637:K897)</f>
        <v>0</v>
      </c>
      <c r="L636" s="166"/>
      <c r="M636" s="166">
        <f>SUM(M637:M897)</f>
        <v>0</v>
      </c>
      <c r="N636" s="165"/>
      <c r="O636" s="165">
        <f>SUM(O637:O897)</f>
        <v>229.98000000000002</v>
      </c>
      <c r="P636" s="165"/>
      <c r="Q636" s="165">
        <f>SUM(Q637:Q897)</f>
        <v>0</v>
      </c>
      <c r="R636" s="166"/>
      <c r="S636" s="166"/>
      <c r="T636" s="167"/>
      <c r="U636" s="161"/>
      <c r="V636" s="161">
        <f>SUM(V637:V897)</f>
        <v>5009.75</v>
      </c>
      <c r="W636" s="161"/>
      <c r="X636" s="161"/>
      <c r="Y636" s="161"/>
      <c r="Z636" s="167"/>
      <c r="AA636" s="167"/>
      <c r="AB636" s="167"/>
      <c r="AG636" t="s">
        <v>374</v>
      </c>
    </row>
    <row r="637" spans="1:60" ht="22.5" outlineLevel="1" x14ac:dyDescent="0.2">
      <c r="A637" s="172">
        <v>131</v>
      </c>
      <c r="B637" s="173" t="s">
        <v>1263</v>
      </c>
      <c r="C637" s="181" t="s">
        <v>1264</v>
      </c>
      <c r="D637" s="174" t="s">
        <v>492</v>
      </c>
      <c r="E637" s="175">
        <v>883.13</v>
      </c>
      <c r="F637" s="176"/>
      <c r="G637" s="177">
        <f>ROUND(E637*F637,2)</f>
        <v>0</v>
      </c>
      <c r="H637" s="176"/>
      <c r="I637" s="177">
        <f>ROUND(E637*H637,2)</f>
        <v>0</v>
      </c>
      <c r="J637" s="176"/>
      <c r="K637" s="177">
        <f>ROUND(E637*J637,2)</f>
        <v>0</v>
      </c>
      <c r="L637" s="177">
        <v>21</v>
      </c>
      <c r="M637" s="177">
        <f>G637*(1+L637/100)</f>
        <v>0</v>
      </c>
      <c r="N637" s="175">
        <v>2.2950000000000002E-2</v>
      </c>
      <c r="O637" s="175">
        <f>ROUND(E637*N637,2)</f>
        <v>20.27</v>
      </c>
      <c r="P637" s="175">
        <v>0</v>
      </c>
      <c r="Q637" s="175">
        <f>ROUND(E637*P637,2)</f>
        <v>0</v>
      </c>
      <c r="R637" s="177" t="s">
        <v>724</v>
      </c>
      <c r="S637" s="177" t="s">
        <v>378</v>
      </c>
      <c r="T637" s="178" t="s">
        <v>378</v>
      </c>
      <c r="U637" s="159">
        <v>0.55200000000000005</v>
      </c>
      <c r="V637" s="159">
        <f>ROUND(E637*U637,2)</f>
        <v>487.49</v>
      </c>
      <c r="W637" s="159"/>
      <c r="X637" s="159" t="s">
        <v>429</v>
      </c>
      <c r="Y637" s="159" t="s">
        <v>381</v>
      </c>
      <c r="Z637" s="214">
        <v>0.32</v>
      </c>
      <c r="AA637" s="215">
        <f t="shared" ref="AA637" si="258">G637*Z637</f>
        <v>0</v>
      </c>
      <c r="AB637" s="215">
        <f t="shared" ref="AB637" si="259">G637-AA637</f>
        <v>0</v>
      </c>
      <c r="AC637" s="148"/>
      <c r="AD637" s="148"/>
      <c r="AE637" s="148"/>
      <c r="AF637" s="148"/>
      <c r="AG637" s="148" t="s">
        <v>431</v>
      </c>
      <c r="AH637" s="148"/>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outlineLevel="2" x14ac:dyDescent="0.2">
      <c r="A638" s="155"/>
      <c r="B638" s="156"/>
      <c r="C638" s="306" t="s">
        <v>1265</v>
      </c>
      <c r="D638" s="307"/>
      <c r="E638" s="307"/>
      <c r="F638" s="307"/>
      <c r="G638" s="307"/>
      <c r="H638" s="159"/>
      <c r="I638" s="159"/>
      <c r="J638" s="159"/>
      <c r="K638" s="159"/>
      <c r="L638" s="159"/>
      <c r="M638" s="159"/>
      <c r="N638" s="158"/>
      <c r="O638" s="158"/>
      <c r="P638" s="158"/>
      <c r="Q638" s="158"/>
      <c r="R638" s="159"/>
      <c r="S638" s="159"/>
      <c r="T638" s="159"/>
      <c r="U638" s="159"/>
      <c r="V638" s="159"/>
      <c r="W638" s="159"/>
      <c r="X638" s="159"/>
      <c r="Y638" s="159"/>
      <c r="Z638" s="148"/>
      <c r="AA638" s="148"/>
      <c r="AB638" s="148"/>
      <c r="AC638" s="148"/>
      <c r="AD638" s="148"/>
      <c r="AE638" s="148"/>
      <c r="AF638" s="148"/>
      <c r="AG638" s="148" t="s">
        <v>433</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outlineLevel="2" x14ac:dyDescent="0.2">
      <c r="A639" s="155"/>
      <c r="B639" s="156"/>
      <c r="C639" s="304" t="s">
        <v>1266</v>
      </c>
      <c r="D639" s="305"/>
      <c r="E639" s="305"/>
      <c r="F639" s="305"/>
      <c r="G639" s="305"/>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383</v>
      </c>
      <c r="AH639" s="148"/>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outlineLevel="2" x14ac:dyDescent="0.2">
      <c r="A640" s="155"/>
      <c r="B640" s="156"/>
      <c r="C640" s="194" t="s">
        <v>1267</v>
      </c>
      <c r="D640" s="185"/>
      <c r="E640" s="186">
        <v>121.53</v>
      </c>
      <c r="F640" s="159"/>
      <c r="G640" s="159"/>
      <c r="H640" s="159"/>
      <c r="I640" s="159"/>
      <c r="J640" s="159"/>
      <c r="K640" s="159"/>
      <c r="L640" s="159"/>
      <c r="M640" s="159"/>
      <c r="N640" s="158"/>
      <c r="O640" s="158"/>
      <c r="P640" s="158"/>
      <c r="Q640" s="158"/>
      <c r="R640" s="159"/>
      <c r="S640" s="159"/>
      <c r="T640" s="159"/>
      <c r="U640" s="159"/>
      <c r="V640" s="159"/>
      <c r="W640" s="159"/>
      <c r="X640" s="159"/>
      <c r="Y640" s="159"/>
      <c r="Z640" s="148"/>
      <c r="AA640" s="148"/>
      <c r="AB640" s="148"/>
      <c r="AC640" s="148"/>
      <c r="AD640" s="148"/>
      <c r="AE640" s="148"/>
      <c r="AF640" s="148"/>
      <c r="AG640" s="148" t="s">
        <v>435</v>
      </c>
      <c r="AH640" s="148">
        <v>0</v>
      </c>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row>
    <row r="641" spans="1:60" outlineLevel="3" x14ac:dyDescent="0.2">
      <c r="A641" s="155"/>
      <c r="B641" s="156"/>
      <c r="C641" s="194" t="s">
        <v>1268</v>
      </c>
      <c r="D641" s="185"/>
      <c r="E641" s="186"/>
      <c r="F641" s="159"/>
      <c r="G641" s="159"/>
      <c r="H641" s="159"/>
      <c r="I641" s="159"/>
      <c r="J641" s="159"/>
      <c r="K641" s="159"/>
      <c r="L641" s="159"/>
      <c r="M641" s="159"/>
      <c r="N641" s="158"/>
      <c r="O641" s="158"/>
      <c r="P641" s="158"/>
      <c r="Q641" s="158"/>
      <c r="R641" s="159"/>
      <c r="S641" s="159"/>
      <c r="T641" s="159"/>
      <c r="U641" s="159"/>
      <c r="V641" s="159"/>
      <c r="W641" s="159"/>
      <c r="X641" s="159"/>
      <c r="Y641" s="159"/>
      <c r="Z641" s="148"/>
      <c r="AA641" s="148"/>
      <c r="AB641" s="148"/>
      <c r="AC641" s="148"/>
      <c r="AD641" s="148"/>
      <c r="AE641" s="148"/>
      <c r="AF641" s="148"/>
      <c r="AG641" s="148" t="s">
        <v>435</v>
      </c>
      <c r="AH641" s="148">
        <v>0</v>
      </c>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outlineLevel="3" x14ac:dyDescent="0.2">
      <c r="A642" s="155"/>
      <c r="B642" s="156"/>
      <c r="C642" s="194" t="s">
        <v>1269</v>
      </c>
      <c r="D642" s="185"/>
      <c r="E642" s="186">
        <v>368.32</v>
      </c>
      <c r="F642" s="159"/>
      <c r="G642" s="159"/>
      <c r="H642" s="159"/>
      <c r="I642" s="159"/>
      <c r="J642" s="159"/>
      <c r="K642" s="159"/>
      <c r="L642" s="159"/>
      <c r="M642" s="159"/>
      <c r="N642" s="158"/>
      <c r="O642" s="158"/>
      <c r="P642" s="158"/>
      <c r="Q642" s="158"/>
      <c r="R642" s="159"/>
      <c r="S642" s="159"/>
      <c r="T642" s="159"/>
      <c r="U642" s="159"/>
      <c r="V642" s="159"/>
      <c r="W642" s="159"/>
      <c r="X642" s="159"/>
      <c r="Y642" s="159"/>
      <c r="Z642" s="148"/>
      <c r="AA642" s="148"/>
      <c r="AB642" s="148"/>
      <c r="AC642" s="148"/>
      <c r="AD642" s="148"/>
      <c r="AE642" s="148"/>
      <c r="AF642" s="148"/>
      <c r="AG642" s="148" t="s">
        <v>435</v>
      </c>
      <c r="AH642" s="148">
        <v>0</v>
      </c>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3" x14ac:dyDescent="0.2">
      <c r="A643" s="155"/>
      <c r="B643" s="156"/>
      <c r="C643" s="194" t="s">
        <v>1270</v>
      </c>
      <c r="D643" s="185"/>
      <c r="E643" s="186">
        <v>106.68</v>
      </c>
      <c r="F643" s="159"/>
      <c r="G643" s="159"/>
      <c r="H643" s="159"/>
      <c r="I643" s="159"/>
      <c r="J643" s="159"/>
      <c r="K643" s="159"/>
      <c r="L643" s="159"/>
      <c r="M643" s="159"/>
      <c r="N643" s="158"/>
      <c r="O643" s="158"/>
      <c r="P643" s="158"/>
      <c r="Q643" s="158"/>
      <c r="R643" s="159"/>
      <c r="S643" s="159"/>
      <c r="T643" s="159"/>
      <c r="U643" s="159"/>
      <c r="V643" s="159"/>
      <c r="W643" s="159"/>
      <c r="X643" s="159"/>
      <c r="Y643" s="159"/>
      <c r="Z643" s="148"/>
      <c r="AA643" s="148"/>
      <c r="AB643" s="148"/>
      <c r="AC643" s="148"/>
      <c r="AD643" s="148"/>
      <c r="AE643" s="148"/>
      <c r="AF643" s="148"/>
      <c r="AG643" s="148" t="s">
        <v>435</v>
      </c>
      <c r="AH643" s="148">
        <v>0</v>
      </c>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outlineLevel="3" x14ac:dyDescent="0.2">
      <c r="A644" s="155"/>
      <c r="B644" s="156"/>
      <c r="C644" s="194" t="s">
        <v>1271</v>
      </c>
      <c r="D644" s="185"/>
      <c r="E644" s="186">
        <v>195</v>
      </c>
      <c r="F644" s="159"/>
      <c r="G644" s="159"/>
      <c r="H644" s="159"/>
      <c r="I644" s="159"/>
      <c r="J644" s="159"/>
      <c r="K644" s="159"/>
      <c r="L644" s="159"/>
      <c r="M644" s="159"/>
      <c r="N644" s="158"/>
      <c r="O644" s="158"/>
      <c r="P644" s="158"/>
      <c r="Q644" s="158"/>
      <c r="R644" s="159"/>
      <c r="S644" s="159"/>
      <c r="T644" s="159"/>
      <c r="U644" s="159"/>
      <c r="V644" s="159"/>
      <c r="W644" s="159"/>
      <c r="X644" s="159"/>
      <c r="Y644" s="159"/>
      <c r="Z644" s="148"/>
      <c r="AA644" s="148"/>
      <c r="AB644" s="148"/>
      <c r="AC644" s="148"/>
      <c r="AD644" s="148"/>
      <c r="AE644" s="148"/>
      <c r="AF644" s="148"/>
      <c r="AG644" s="148" t="s">
        <v>435</v>
      </c>
      <c r="AH644" s="148">
        <v>0</v>
      </c>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outlineLevel="3" x14ac:dyDescent="0.2">
      <c r="A645" s="155"/>
      <c r="B645" s="156"/>
      <c r="C645" s="194" t="s">
        <v>1272</v>
      </c>
      <c r="D645" s="185"/>
      <c r="E645" s="186"/>
      <c r="F645" s="159"/>
      <c r="G645" s="159"/>
      <c r="H645" s="159"/>
      <c r="I645" s="159"/>
      <c r="J645" s="159"/>
      <c r="K645" s="159"/>
      <c r="L645" s="159"/>
      <c r="M645" s="159"/>
      <c r="N645" s="158"/>
      <c r="O645" s="158"/>
      <c r="P645" s="158"/>
      <c r="Q645" s="158"/>
      <c r="R645" s="159"/>
      <c r="S645" s="159"/>
      <c r="T645" s="159"/>
      <c r="U645" s="159"/>
      <c r="V645" s="159"/>
      <c r="W645" s="159"/>
      <c r="X645" s="159"/>
      <c r="Y645" s="159"/>
      <c r="Z645" s="148"/>
      <c r="AA645" s="148"/>
      <c r="AB645" s="148"/>
      <c r="AC645" s="148"/>
      <c r="AD645" s="148"/>
      <c r="AE645" s="148"/>
      <c r="AF645" s="148"/>
      <c r="AG645" s="148" t="s">
        <v>435</v>
      </c>
      <c r="AH645" s="148">
        <v>0</v>
      </c>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row>
    <row r="646" spans="1:60" outlineLevel="3" x14ac:dyDescent="0.2">
      <c r="A646" s="155"/>
      <c r="B646" s="156"/>
      <c r="C646" s="194" t="s">
        <v>1273</v>
      </c>
      <c r="D646" s="185"/>
      <c r="E646" s="186">
        <v>91.6</v>
      </c>
      <c r="F646" s="159"/>
      <c r="G646" s="159"/>
      <c r="H646" s="159"/>
      <c r="I646" s="159"/>
      <c r="J646" s="159"/>
      <c r="K646" s="159"/>
      <c r="L646" s="159"/>
      <c r="M646" s="159"/>
      <c r="N646" s="158"/>
      <c r="O646" s="158"/>
      <c r="P646" s="158"/>
      <c r="Q646" s="158"/>
      <c r="R646" s="159"/>
      <c r="S646" s="159"/>
      <c r="T646" s="159"/>
      <c r="U646" s="159"/>
      <c r="V646" s="159"/>
      <c r="W646" s="159"/>
      <c r="X646" s="159"/>
      <c r="Y646" s="159"/>
      <c r="Z646" s="148"/>
      <c r="AA646" s="148"/>
      <c r="AB646" s="148"/>
      <c r="AC646" s="148"/>
      <c r="AD646" s="148"/>
      <c r="AE646" s="148"/>
      <c r="AF646" s="148"/>
      <c r="AG646" s="148" t="s">
        <v>435</v>
      </c>
      <c r="AH646" s="148">
        <v>0</v>
      </c>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ht="22.5" outlineLevel="1" x14ac:dyDescent="0.2">
      <c r="A647" s="172">
        <v>132</v>
      </c>
      <c r="B647" s="173" t="s">
        <v>1274</v>
      </c>
      <c r="C647" s="181" t="s">
        <v>1275</v>
      </c>
      <c r="D647" s="174" t="s">
        <v>492</v>
      </c>
      <c r="E647" s="175">
        <v>883.13</v>
      </c>
      <c r="F647" s="176"/>
      <c r="G647" s="177">
        <f>ROUND(E647*F647,2)</f>
        <v>0</v>
      </c>
      <c r="H647" s="176"/>
      <c r="I647" s="177">
        <f>ROUND(E647*H647,2)</f>
        <v>0</v>
      </c>
      <c r="J647" s="176"/>
      <c r="K647" s="177">
        <f>ROUND(E647*J647,2)</f>
        <v>0</v>
      </c>
      <c r="L647" s="177">
        <v>21</v>
      </c>
      <c r="M647" s="177">
        <f>G647*(1+L647/100)</f>
        <v>0</v>
      </c>
      <c r="N647" s="175">
        <v>3.5E-4</v>
      </c>
      <c r="O647" s="175">
        <f>ROUND(E647*N647,2)</f>
        <v>0.31</v>
      </c>
      <c r="P647" s="175">
        <v>0</v>
      </c>
      <c r="Q647" s="175">
        <f>ROUND(E647*P647,2)</f>
        <v>0</v>
      </c>
      <c r="R647" s="177" t="s">
        <v>724</v>
      </c>
      <c r="S647" s="177" t="s">
        <v>378</v>
      </c>
      <c r="T647" s="178" t="s">
        <v>378</v>
      </c>
      <c r="U647" s="159">
        <v>6.83E-2</v>
      </c>
      <c r="V647" s="159">
        <f>ROUND(E647*U647,2)</f>
        <v>60.32</v>
      </c>
      <c r="W647" s="159"/>
      <c r="X647" s="159" t="s">
        <v>429</v>
      </c>
      <c r="Y647" s="159" t="s">
        <v>381</v>
      </c>
      <c r="Z647" s="214">
        <v>0.32</v>
      </c>
      <c r="AA647" s="215">
        <f t="shared" ref="AA647" si="260">G647*Z647</f>
        <v>0</v>
      </c>
      <c r="AB647" s="215">
        <f t="shared" ref="AB647" si="261">G647-AA647</f>
        <v>0</v>
      </c>
      <c r="AC647" s="148"/>
      <c r="AD647" s="148"/>
      <c r="AE647" s="148"/>
      <c r="AF647" s="148"/>
      <c r="AG647" s="148" t="s">
        <v>431</v>
      </c>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outlineLevel="2" x14ac:dyDescent="0.2">
      <c r="A648" s="155"/>
      <c r="B648" s="156"/>
      <c r="C648" s="306" t="s">
        <v>1265</v>
      </c>
      <c r="D648" s="307"/>
      <c r="E648" s="307"/>
      <c r="F648" s="307"/>
      <c r="G648" s="307"/>
      <c r="H648" s="159"/>
      <c r="I648" s="159"/>
      <c r="J648" s="159"/>
      <c r="K648" s="159"/>
      <c r="L648" s="159"/>
      <c r="M648" s="159"/>
      <c r="N648" s="158"/>
      <c r="O648" s="158"/>
      <c r="P648" s="158"/>
      <c r="Q648" s="158"/>
      <c r="R648" s="159"/>
      <c r="S648" s="159"/>
      <c r="T648" s="159"/>
      <c r="U648" s="159"/>
      <c r="V648" s="159"/>
      <c r="W648" s="159"/>
      <c r="X648" s="159"/>
      <c r="Y648" s="159"/>
      <c r="Z648" s="148"/>
      <c r="AA648" s="148"/>
      <c r="AB648" s="148"/>
      <c r="AC648" s="148"/>
      <c r="AD648" s="148"/>
      <c r="AE648" s="148"/>
      <c r="AF648" s="148"/>
      <c r="AG648" s="148" t="s">
        <v>433</v>
      </c>
      <c r="AH648" s="148"/>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outlineLevel="2" x14ac:dyDescent="0.2">
      <c r="A649" s="155"/>
      <c r="B649" s="156"/>
      <c r="C649" s="194" t="s">
        <v>1276</v>
      </c>
      <c r="D649" s="185"/>
      <c r="E649" s="186">
        <v>883.13</v>
      </c>
      <c r="F649" s="159"/>
      <c r="G649" s="159"/>
      <c r="H649" s="159"/>
      <c r="I649" s="159"/>
      <c r="J649" s="159"/>
      <c r="K649" s="159"/>
      <c r="L649" s="159"/>
      <c r="M649" s="159"/>
      <c r="N649" s="158"/>
      <c r="O649" s="158"/>
      <c r="P649" s="158"/>
      <c r="Q649" s="158"/>
      <c r="R649" s="159"/>
      <c r="S649" s="159"/>
      <c r="T649" s="159"/>
      <c r="U649" s="159"/>
      <c r="V649" s="159"/>
      <c r="W649" s="159"/>
      <c r="X649" s="159"/>
      <c r="Y649" s="159"/>
      <c r="Z649" s="148"/>
      <c r="AA649" s="148"/>
      <c r="AB649" s="148"/>
      <c r="AC649" s="148"/>
      <c r="AD649" s="148"/>
      <c r="AE649" s="148"/>
      <c r="AF649" s="148"/>
      <c r="AG649" s="148" t="s">
        <v>435</v>
      </c>
      <c r="AH649" s="148">
        <v>5</v>
      </c>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1" x14ac:dyDescent="0.2">
      <c r="A650" s="172">
        <v>133</v>
      </c>
      <c r="B650" s="173" t="s">
        <v>1277</v>
      </c>
      <c r="C650" s="181" t="s">
        <v>1278</v>
      </c>
      <c r="D650" s="174" t="s">
        <v>492</v>
      </c>
      <c r="E650" s="175">
        <v>8194.0415900000007</v>
      </c>
      <c r="F650" s="176"/>
      <c r="G650" s="177">
        <f>ROUND(E650*F650,2)</f>
        <v>0</v>
      </c>
      <c r="H650" s="176"/>
      <c r="I650" s="177">
        <f>ROUND(E650*H650,2)</f>
        <v>0</v>
      </c>
      <c r="J650" s="176"/>
      <c r="K650" s="177">
        <f>ROUND(E650*J650,2)</f>
        <v>0</v>
      </c>
      <c r="L650" s="177">
        <v>21</v>
      </c>
      <c r="M650" s="177">
        <f>G650*(1+L650/100)</f>
        <v>0</v>
      </c>
      <c r="N650" s="175">
        <v>2.205E-2</v>
      </c>
      <c r="O650" s="175">
        <f>ROUND(E650*N650,2)</f>
        <v>180.68</v>
      </c>
      <c r="P650" s="175">
        <v>0</v>
      </c>
      <c r="Q650" s="175">
        <f>ROUND(E650*P650,2)</f>
        <v>0</v>
      </c>
      <c r="R650" s="177" t="s">
        <v>724</v>
      </c>
      <c r="S650" s="177" t="s">
        <v>378</v>
      </c>
      <c r="T650" s="178" t="s">
        <v>378</v>
      </c>
      <c r="U650" s="159">
        <v>0.4</v>
      </c>
      <c r="V650" s="159">
        <f>ROUND(E650*U650,2)</f>
        <v>3277.62</v>
      </c>
      <c r="W650" s="159"/>
      <c r="X650" s="159" t="s">
        <v>429</v>
      </c>
      <c r="Y650" s="159" t="s">
        <v>381</v>
      </c>
      <c r="Z650" s="214">
        <v>0.32</v>
      </c>
      <c r="AA650" s="215">
        <f t="shared" ref="AA650" si="262">G650*Z650</f>
        <v>0</v>
      </c>
      <c r="AB650" s="215">
        <f t="shared" ref="AB650" si="263">G650-AA650</f>
        <v>0</v>
      </c>
      <c r="AC650" s="148"/>
      <c r="AD650" s="148"/>
      <c r="AE650" s="148"/>
      <c r="AF650" s="148"/>
      <c r="AG650" s="148" t="s">
        <v>431</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
      <c r="A651" s="155"/>
      <c r="B651" s="156"/>
      <c r="C651" s="306" t="s">
        <v>1265</v>
      </c>
      <c r="D651" s="307"/>
      <c r="E651" s="307"/>
      <c r="F651" s="307"/>
      <c r="G651" s="307"/>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433</v>
      </c>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outlineLevel="2" x14ac:dyDescent="0.2">
      <c r="A652" s="155"/>
      <c r="B652" s="156"/>
      <c r="C652" s="194" t="s">
        <v>1268</v>
      </c>
      <c r="D652" s="185"/>
      <c r="E652" s="186"/>
      <c r="F652" s="159"/>
      <c r="G652" s="159"/>
      <c r="H652" s="159"/>
      <c r="I652" s="159"/>
      <c r="J652" s="159"/>
      <c r="K652" s="159"/>
      <c r="L652" s="159"/>
      <c r="M652" s="159"/>
      <c r="N652" s="158"/>
      <c r="O652" s="158"/>
      <c r="P652" s="158"/>
      <c r="Q652" s="158"/>
      <c r="R652" s="159"/>
      <c r="S652" s="159"/>
      <c r="T652" s="159"/>
      <c r="U652" s="159"/>
      <c r="V652" s="159"/>
      <c r="W652" s="159"/>
      <c r="X652" s="159"/>
      <c r="Y652" s="159"/>
      <c r="Z652" s="148"/>
      <c r="AA652" s="148"/>
      <c r="AB652" s="148"/>
      <c r="AC652" s="148"/>
      <c r="AD652" s="148"/>
      <c r="AE652" s="148"/>
      <c r="AF652" s="148"/>
      <c r="AG652" s="148" t="s">
        <v>435</v>
      </c>
      <c r="AH652" s="148">
        <v>0</v>
      </c>
      <c r="AI652" s="148"/>
      <c r="AJ652" s="148"/>
      <c r="AK652" s="148"/>
      <c r="AL652" s="148"/>
      <c r="AM652" s="148"/>
      <c r="AN652" s="148"/>
      <c r="AO652" s="148"/>
      <c r="AP652" s="148"/>
      <c r="AQ652" s="148"/>
      <c r="AR652" s="148"/>
      <c r="AS652" s="148"/>
      <c r="AT652" s="148"/>
      <c r="AU652" s="148"/>
      <c r="AV652" s="148"/>
      <c r="AW652" s="148"/>
      <c r="AX652" s="148"/>
      <c r="AY652" s="148"/>
      <c r="AZ652" s="148"/>
      <c r="BA652" s="148"/>
      <c r="BB652" s="148"/>
      <c r="BC652" s="148"/>
      <c r="BD652" s="148"/>
      <c r="BE652" s="148"/>
      <c r="BF652" s="148"/>
      <c r="BG652" s="148"/>
      <c r="BH652" s="148"/>
    </row>
    <row r="653" spans="1:60" outlineLevel="3" x14ac:dyDescent="0.2">
      <c r="A653" s="155"/>
      <c r="B653" s="156"/>
      <c r="C653" s="194" t="s">
        <v>1279</v>
      </c>
      <c r="D653" s="185"/>
      <c r="E653" s="186">
        <v>477.20400000000001</v>
      </c>
      <c r="F653" s="159"/>
      <c r="G653" s="159"/>
      <c r="H653" s="159"/>
      <c r="I653" s="159"/>
      <c r="J653" s="159"/>
      <c r="K653" s="159"/>
      <c r="L653" s="159"/>
      <c r="M653" s="159"/>
      <c r="N653" s="158"/>
      <c r="O653" s="158"/>
      <c r="P653" s="158"/>
      <c r="Q653" s="158"/>
      <c r="R653" s="159"/>
      <c r="S653" s="159"/>
      <c r="T653" s="159"/>
      <c r="U653" s="159"/>
      <c r="V653" s="159"/>
      <c r="W653" s="159"/>
      <c r="X653" s="159"/>
      <c r="Y653" s="159"/>
      <c r="Z653" s="148"/>
      <c r="AA653" s="148"/>
      <c r="AB653" s="148"/>
      <c r="AC653" s="148"/>
      <c r="AD653" s="148"/>
      <c r="AE653" s="148"/>
      <c r="AF653" s="148"/>
      <c r="AG653" s="148" t="s">
        <v>435</v>
      </c>
      <c r="AH653" s="148">
        <v>0</v>
      </c>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outlineLevel="3" x14ac:dyDescent="0.2">
      <c r="A654" s="155"/>
      <c r="B654" s="156"/>
      <c r="C654" s="194" t="s">
        <v>1280</v>
      </c>
      <c r="D654" s="185"/>
      <c r="E654" s="186">
        <v>683.51400000000001</v>
      </c>
      <c r="F654" s="159"/>
      <c r="G654" s="159"/>
      <c r="H654" s="159"/>
      <c r="I654" s="159"/>
      <c r="J654" s="159"/>
      <c r="K654" s="159"/>
      <c r="L654" s="159"/>
      <c r="M654" s="159"/>
      <c r="N654" s="158"/>
      <c r="O654" s="158"/>
      <c r="P654" s="158"/>
      <c r="Q654" s="158"/>
      <c r="R654" s="159"/>
      <c r="S654" s="159"/>
      <c r="T654" s="159"/>
      <c r="U654" s="159"/>
      <c r="V654" s="159"/>
      <c r="W654" s="159"/>
      <c r="X654" s="159"/>
      <c r="Y654" s="159"/>
      <c r="Z654" s="148"/>
      <c r="AA654" s="148"/>
      <c r="AB654" s="148"/>
      <c r="AC654" s="148"/>
      <c r="AD654" s="148"/>
      <c r="AE654" s="148"/>
      <c r="AF654" s="148"/>
      <c r="AG654" s="148" t="s">
        <v>435</v>
      </c>
      <c r="AH654" s="148">
        <v>0</v>
      </c>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outlineLevel="3" x14ac:dyDescent="0.2">
      <c r="A655" s="155"/>
      <c r="B655" s="156"/>
      <c r="C655" s="194" t="s">
        <v>1281</v>
      </c>
      <c r="D655" s="185"/>
      <c r="E655" s="186">
        <v>37.200000000000003</v>
      </c>
      <c r="F655" s="159"/>
      <c r="G655" s="159"/>
      <c r="H655" s="159"/>
      <c r="I655" s="159"/>
      <c r="J655" s="159"/>
      <c r="K655" s="159"/>
      <c r="L655" s="159"/>
      <c r="M655" s="159"/>
      <c r="N655" s="158"/>
      <c r="O655" s="158"/>
      <c r="P655" s="158"/>
      <c r="Q655" s="158"/>
      <c r="R655" s="159"/>
      <c r="S655" s="159"/>
      <c r="T655" s="159"/>
      <c r="U655" s="159"/>
      <c r="V655" s="159"/>
      <c r="W655" s="159"/>
      <c r="X655" s="159"/>
      <c r="Y655" s="159"/>
      <c r="Z655" s="148"/>
      <c r="AA655" s="148"/>
      <c r="AB655" s="148"/>
      <c r="AC655" s="148"/>
      <c r="AD655" s="148"/>
      <c r="AE655" s="148"/>
      <c r="AF655" s="148"/>
      <c r="AG655" s="148" t="s">
        <v>435</v>
      </c>
      <c r="AH655" s="148">
        <v>0</v>
      </c>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outlineLevel="3" x14ac:dyDescent="0.2">
      <c r="A656" s="155"/>
      <c r="B656" s="156"/>
      <c r="C656" s="194" t="s">
        <v>1282</v>
      </c>
      <c r="D656" s="185"/>
      <c r="E656" s="186">
        <v>-51.24</v>
      </c>
      <c r="F656" s="159"/>
      <c r="G656" s="159"/>
      <c r="H656" s="159"/>
      <c r="I656" s="159"/>
      <c r="J656" s="159"/>
      <c r="K656" s="159"/>
      <c r="L656" s="159"/>
      <c r="M656" s="159"/>
      <c r="N656" s="158"/>
      <c r="O656" s="158"/>
      <c r="P656" s="158"/>
      <c r="Q656" s="158"/>
      <c r="R656" s="159"/>
      <c r="S656" s="159"/>
      <c r="T656" s="159"/>
      <c r="U656" s="159"/>
      <c r="V656" s="159"/>
      <c r="W656" s="159"/>
      <c r="X656" s="159"/>
      <c r="Y656" s="159"/>
      <c r="Z656" s="148"/>
      <c r="AA656" s="148"/>
      <c r="AB656" s="148"/>
      <c r="AC656" s="148"/>
      <c r="AD656" s="148"/>
      <c r="AE656" s="148"/>
      <c r="AF656" s="148"/>
      <c r="AG656" s="148" t="s">
        <v>435</v>
      </c>
      <c r="AH656" s="148">
        <v>0</v>
      </c>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outlineLevel="3" x14ac:dyDescent="0.2">
      <c r="A657" s="155"/>
      <c r="B657" s="156"/>
      <c r="C657" s="194" t="s">
        <v>1283</v>
      </c>
      <c r="D657" s="185"/>
      <c r="E657" s="186">
        <v>-31.472000000000001</v>
      </c>
      <c r="F657" s="159"/>
      <c r="G657" s="159"/>
      <c r="H657" s="159"/>
      <c r="I657" s="159"/>
      <c r="J657" s="159"/>
      <c r="K657" s="159"/>
      <c r="L657" s="159"/>
      <c r="M657" s="159"/>
      <c r="N657" s="158"/>
      <c r="O657" s="158"/>
      <c r="P657" s="158"/>
      <c r="Q657" s="158"/>
      <c r="R657" s="159"/>
      <c r="S657" s="159"/>
      <c r="T657" s="159"/>
      <c r="U657" s="159"/>
      <c r="V657" s="159"/>
      <c r="W657" s="159"/>
      <c r="X657" s="159"/>
      <c r="Y657" s="159"/>
      <c r="Z657" s="148"/>
      <c r="AA657" s="148"/>
      <c r="AB657" s="148"/>
      <c r="AC657" s="148"/>
      <c r="AD657" s="148"/>
      <c r="AE657" s="148"/>
      <c r="AF657" s="148"/>
      <c r="AG657" s="148" t="s">
        <v>435</v>
      </c>
      <c r="AH657" s="148">
        <v>0</v>
      </c>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row>
    <row r="658" spans="1:60" outlineLevel="3" x14ac:dyDescent="0.2">
      <c r="A658" s="155"/>
      <c r="B658" s="156"/>
      <c r="C658" s="194" t="s">
        <v>1284</v>
      </c>
      <c r="D658" s="185"/>
      <c r="E658" s="186">
        <v>-3.88</v>
      </c>
      <c r="F658" s="159"/>
      <c r="G658" s="159"/>
      <c r="H658" s="159"/>
      <c r="I658" s="159"/>
      <c r="J658" s="159"/>
      <c r="K658" s="159"/>
      <c r="L658" s="159"/>
      <c r="M658" s="159"/>
      <c r="N658" s="158"/>
      <c r="O658" s="158"/>
      <c r="P658" s="158"/>
      <c r="Q658" s="158"/>
      <c r="R658" s="159"/>
      <c r="S658" s="159"/>
      <c r="T658" s="159"/>
      <c r="U658" s="159"/>
      <c r="V658" s="159"/>
      <c r="W658" s="159"/>
      <c r="X658" s="159"/>
      <c r="Y658" s="159"/>
      <c r="Z658" s="148"/>
      <c r="AA658" s="148"/>
      <c r="AB658" s="148"/>
      <c r="AC658" s="148"/>
      <c r="AD658" s="148"/>
      <c r="AE658" s="148"/>
      <c r="AF658" s="148"/>
      <c r="AG658" s="148" t="s">
        <v>435</v>
      </c>
      <c r="AH658" s="148">
        <v>0</v>
      </c>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outlineLevel="3" x14ac:dyDescent="0.2">
      <c r="A659" s="155"/>
      <c r="B659" s="156"/>
      <c r="C659" s="194" t="s">
        <v>1285</v>
      </c>
      <c r="D659" s="185"/>
      <c r="E659" s="186">
        <v>-52.4</v>
      </c>
      <c r="F659" s="159"/>
      <c r="G659" s="159"/>
      <c r="H659" s="159"/>
      <c r="I659" s="159"/>
      <c r="J659" s="159"/>
      <c r="K659" s="159"/>
      <c r="L659" s="159"/>
      <c r="M659" s="159"/>
      <c r="N659" s="158"/>
      <c r="O659" s="158"/>
      <c r="P659" s="158"/>
      <c r="Q659" s="158"/>
      <c r="R659" s="159"/>
      <c r="S659" s="159"/>
      <c r="T659" s="159"/>
      <c r="U659" s="159"/>
      <c r="V659" s="159"/>
      <c r="W659" s="159"/>
      <c r="X659" s="159"/>
      <c r="Y659" s="159"/>
      <c r="Z659" s="148"/>
      <c r="AA659" s="148"/>
      <c r="AB659" s="148"/>
      <c r="AC659" s="148"/>
      <c r="AD659" s="148"/>
      <c r="AE659" s="148"/>
      <c r="AF659" s="148"/>
      <c r="AG659" s="148" t="s">
        <v>435</v>
      </c>
      <c r="AH659" s="148">
        <v>0</v>
      </c>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outlineLevel="3" x14ac:dyDescent="0.2">
      <c r="A660" s="155"/>
      <c r="B660" s="156"/>
      <c r="C660" s="194" t="s">
        <v>1286</v>
      </c>
      <c r="D660" s="185"/>
      <c r="E660" s="186">
        <v>-48.96</v>
      </c>
      <c r="F660" s="159"/>
      <c r="G660" s="159"/>
      <c r="H660" s="159"/>
      <c r="I660" s="159"/>
      <c r="J660" s="159"/>
      <c r="K660" s="159"/>
      <c r="L660" s="159"/>
      <c r="M660" s="159"/>
      <c r="N660" s="158"/>
      <c r="O660" s="158"/>
      <c r="P660" s="158"/>
      <c r="Q660" s="158"/>
      <c r="R660" s="159"/>
      <c r="S660" s="159"/>
      <c r="T660" s="159"/>
      <c r="U660" s="159"/>
      <c r="V660" s="159"/>
      <c r="W660" s="159"/>
      <c r="X660" s="159"/>
      <c r="Y660" s="159"/>
      <c r="Z660" s="148"/>
      <c r="AA660" s="148"/>
      <c r="AB660" s="148"/>
      <c r="AC660" s="148"/>
      <c r="AD660" s="148"/>
      <c r="AE660" s="148"/>
      <c r="AF660" s="148"/>
      <c r="AG660" s="148" t="s">
        <v>435</v>
      </c>
      <c r="AH660" s="148">
        <v>0</v>
      </c>
      <c r="AI660" s="148"/>
      <c r="AJ660" s="148"/>
      <c r="AK660" s="148"/>
      <c r="AL660" s="148"/>
      <c r="AM660" s="148"/>
      <c r="AN660" s="148"/>
      <c r="AO660" s="148"/>
      <c r="AP660" s="148"/>
      <c r="AQ660" s="148"/>
      <c r="AR660" s="148"/>
      <c r="AS660" s="148"/>
      <c r="AT660" s="148"/>
      <c r="AU660" s="148"/>
      <c r="AV660" s="148"/>
      <c r="AW660" s="148"/>
      <c r="AX660" s="148"/>
      <c r="AY660" s="148"/>
      <c r="AZ660" s="148"/>
      <c r="BA660" s="148"/>
      <c r="BB660" s="148"/>
      <c r="BC660" s="148"/>
      <c r="BD660" s="148"/>
      <c r="BE660" s="148"/>
      <c r="BF660" s="148"/>
      <c r="BG660" s="148"/>
      <c r="BH660" s="148"/>
    </row>
    <row r="661" spans="1:60" outlineLevel="3" x14ac:dyDescent="0.2">
      <c r="A661" s="155"/>
      <c r="B661" s="156"/>
      <c r="C661" s="194" t="s">
        <v>1287</v>
      </c>
      <c r="D661" s="185"/>
      <c r="E661" s="186">
        <v>371.86799999999999</v>
      </c>
      <c r="F661" s="159"/>
      <c r="G661" s="159"/>
      <c r="H661" s="159"/>
      <c r="I661" s="159"/>
      <c r="J661" s="159"/>
      <c r="K661" s="159"/>
      <c r="L661" s="159"/>
      <c r="M661" s="159"/>
      <c r="N661" s="158"/>
      <c r="O661" s="158"/>
      <c r="P661" s="158"/>
      <c r="Q661" s="158"/>
      <c r="R661" s="159"/>
      <c r="S661" s="159"/>
      <c r="T661" s="159"/>
      <c r="U661" s="159"/>
      <c r="V661" s="159"/>
      <c r="W661" s="159"/>
      <c r="X661" s="159"/>
      <c r="Y661" s="159"/>
      <c r="Z661" s="148"/>
      <c r="AA661" s="148"/>
      <c r="AB661" s="148"/>
      <c r="AC661" s="148"/>
      <c r="AD661" s="148"/>
      <c r="AE661" s="148"/>
      <c r="AF661" s="148"/>
      <c r="AG661" s="148" t="s">
        <v>435</v>
      </c>
      <c r="AH661" s="148">
        <v>0</v>
      </c>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3" x14ac:dyDescent="0.2">
      <c r="A662" s="155"/>
      <c r="B662" s="156"/>
      <c r="C662" s="194" t="s">
        <v>1288</v>
      </c>
      <c r="D662" s="185"/>
      <c r="E662" s="186">
        <v>532.63800000000003</v>
      </c>
      <c r="F662" s="159"/>
      <c r="G662" s="159"/>
      <c r="H662" s="159"/>
      <c r="I662" s="159"/>
      <c r="J662" s="159"/>
      <c r="K662" s="159"/>
      <c r="L662" s="159"/>
      <c r="M662" s="159"/>
      <c r="N662" s="158"/>
      <c r="O662" s="158"/>
      <c r="P662" s="158"/>
      <c r="Q662" s="158"/>
      <c r="R662" s="159"/>
      <c r="S662" s="159"/>
      <c r="T662" s="159"/>
      <c r="U662" s="159"/>
      <c r="V662" s="159"/>
      <c r="W662" s="159"/>
      <c r="X662" s="159"/>
      <c r="Y662" s="159"/>
      <c r="Z662" s="148"/>
      <c r="AA662" s="148"/>
      <c r="AB662" s="148"/>
      <c r="AC662" s="148"/>
      <c r="AD662" s="148"/>
      <c r="AE662" s="148"/>
      <c r="AF662" s="148"/>
      <c r="AG662" s="148" t="s">
        <v>435</v>
      </c>
      <c r="AH662" s="148">
        <v>0</v>
      </c>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outlineLevel="3" x14ac:dyDescent="0.2">
      <c r="A663" s="155"/>
      <c r="B663" s="156"/>
      <c r="C663" s="194" t="s">
        <v>1289</v>
      </c>
      <c r="D663" s="185"/>
      <c r="E663" s="186">
        <v>-54.752000000000002</v>
      </c>
      <c r="F663" s="159"/>
      <c r="G663" s="159"/>
      <c r="H663" s="159"/>
      <c r="I663" s="159"/>
      <c r="J663" s="159"/>
      <c r="K663" s="159"/>
      <c r="L663" s="159"/>
      <c r="M663" s="159"/>
      <c r="N663" s="158"/>
      <c r="O663" s="158"/>
      <c r="P663" s="158"/>
      <c r="Q663" s="158"/>
      <c r="R663" s="159"/>
      <c r="S663" s="159"/>
      <c r="T663" s="159"/>
      <c r="U663" s="159"/>
      <c r="V663" s="159"/>
      <c r="W663" s="159"/>
      <c r="X663" s="159"/>
      <c r="Y663" s="159"/>
      <c r="Z663" s="148"/>
      <c r="AA663" s="148"/>
      <c r="AB663" s="148"/>
      <c r="AC663" s="148"/>
      <c r="AD663" s="148"/>
      <c r="AE663" s="148"/>
      <c r="AF663" s="148"/>
      <c r="AG663" s="148" t="s">
        <v>435</v>
      </c>
      <c r="AH663" s="148">
        <v>0</v>
      </c>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row>
    <row r="664" spans="1:60" outlineLevel="3" x14ac:dyDescent="0.2">
      <c r="A664" s="155"/>
      <c r="B664" s="156"/>
      <c r="C664" s="194" t="s">
        <v>789</v>
      </c>
      <c r="D664" s="185"/>
      <c r="E664" s="186"/>
      <c r="F664" s="159"/>
      <c r="G664" s="159"/>
      <c r="H664" s="159"/>
      <c r="I664" s="159"/>
      <c r="J664" s="159"/>
      <c r="K664" s="159"/>
      <c r="L664" s="159"/>
      <c r="M664" s="159"/>
      <c r="N664" s="158"/>
      <c r="O664" s="158"/>
      <c r="P664" s="158"/>
      <c r="Q664" s="158"/>
      <c r="R664" s="159"/>
      <c r="S664" s="159"/>
      <c r="T664" s="159"/>
      <c r="U664" s="159"/>
      <c r="V664" s="159"/>
      <c r="W664" s="159"/>
      <c r="X664" s="159"/>
      <c r="Y664" s="159"/>
      <c r="Z664" s="148"/>
      <c r="AA664" s="148"/>
      <c r="AB664" s="148"/>
      <c r="AC664" s="148"/>
      <c r="AD664" s="148"/>
      <c r="AE664" s="148"/>
      <c r="AF664" s="148"/>
      <c r="AG664" s="148" t="s">
        <v>435</v>
      </c>
      <c r="AH664" s="148">
        <v>0</v>
      </c>
      <c r="AI664" s="148"/>
      <c r="AJ664" s="148"/>
      <c r="AK664" s="148"/>
      <c r="AL664" s="148"/>
      <c r="AM664" s="148"/>
      <c r="AN664" s="148"/>
      <c r="AO664" s="148"/>
      <c r="AP664" s="148"/>
      <c r="AQ664" s="148"/>
      <c r="AR664" s="148"/>
      <c r="AS664" s="148"/>
      <c r="AT664" s="148"/>
      <c r="AU664" s="148"/>
      <c r="AV664" s="148"/>
      <c r="AW664" s="148"/>
      <c r="AX664" s="148"/>
      <c r="AY664" s="148"/>
      <c r="AZ664" s="148"/>
      <c r="BA664" s="148"/>
      <c r="BB664" s="148"/>
      <c r="BC664" s="148"/>
      <c r="BD664" s="148"/>
      <c r="BE664" s="148"/>
      <c r="BF664" s="148"/>
      <c r="BG664" s="148"/>
      <c r="BH664" s="148"/>
    </row>
    <row r="665" spans="1:60" outlineLevel="3" x14ac:dyDescent="0.2">
      <c r="A665" s="155"/>
      <c r="B665" s="156"/>
      <c r="C665" s="194" t="s">
        <v>1290</v>
      </c>
      <c r="D665" s="185"/>
      <c r="E665" s="186">
        <v>112.944</v>
      </c>
      <c r="F665" s="159"/>
      <c r="G665" s="159"/>
      <c r="H665" s="159"/>
      <c r="I665" s="159"/>
      <c r="J665" s="159"/>
      <c r="K665" s="159"/>
      <c r="L665" s="159"/>
      <c r="M665" s="159"/>
      <c r="N665" s="158"/>
      <c r="O665" s="158"/>
      <c r="P665" s="158"/>
      <c r="Q665" s="158"/>
      <c r="R665" s="159"/>
      <c r="S665" s="159"/>
      <c r="T665" s="159"/>
      <c r="U665" s="159"/>
      <c r="V665" s="159"/>
      <c r="W665" s="159"/>
      <c r="X665" s="159"/>
      <c r="Y665" s="159"/>
      <c r="Z665" s="148"/>
      <c r="AA665" s="148"/>
      <c r="AB665" s="148"/>
      <c r="AC665" s="148"/>
      <c r="AD665" s="148"/>
      <c r="AE665" s="148"/>
      <c r="AF665" s="148"/>
      <c r="AG665" s="148" t="s">
        <v>435</v>
      </c>
      <c r="AH665" s="148">
        <v>0</v>
      </c>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outlineLevel="3" x14ac:dyDescent="0.2">
      <c r="A666" s="155"/>
      <c r="B666" s="156"/>
      <c r="C666" s="194" t="s">
        <v>1291</v>
      </c>
      <c r="D666" s="185"/>
      <c r="E666" s="186">
        <v>-3.36</v>
      </c>
      <c r="F666" s="159"/>
      <c r="G666" s="159"/>
      <c r="H666" s="159"/>
      <c r="I666" s="159"/>
      <c r="J666" s="159"/>
      <c r="K666" s="159"/>
      <c r="L666" s="159"/>
      <c r="M666" s="159"/>
      <c r="N666" s="158"/>
      <c r="O666" s="158"/>
      <c r="P666" s="158"/>
      <c r="Q666" s="158"/>
      <c r="R666" s="159"/>
      <c r="S666" s="159"/>
      <c r="T666" s="159"/>
      <c r="U666" s="159"/>
      <c r="V666" s="159"/>
      <c r="W666" s="159"/>
      <c r="X666" s="159"/>
      <c r="Y666" s="159"/>
      <c r="Z666" s="148"/>
      <c r="AA666" s="148"/>
      <c r="AB666" s="148"/>
      <c r="AC666" s="148"/>
      <c r="AD666" s="148"/>
      <c r="AE666" s="148"/>
      <c r="AF666" s="148"/>
      <c r="AG666" s="148" t="s">
        <v>435</v>
      </c>
      <c r="AH666" s="148">
        <v>0</v>
      </c>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row>
    <row r="667" spans="1:60" outlineLevel="3" x14ac:dyDescent="0.2">
      <c r="A667" s="155"/>
      <c r="B667" s="156"/>
      <c r="C667" s="194" t="s">
        <v>1292</v>
      </c>
      <c r="D667" s="185"/>
      <c r="E667" s="186">
        <v>29.952000000000002</v>
      </c>
      <c r="F667" s="159"/>
      <c r="G667" s="159"/>
      <c r="H667" s="159"/>
      <c r="I667" s="159"/>
      <c r="J667" s="159"/>
      <c r="K667" s="159"/>
      <c r="L667" s="159"/>
      <c r="M667" s="159"/>
      <c r="N667" s="158"/>
      <c r="O667" s="158"/>
      <c r="P667" s="158"/>
      <c r="Q667" s="158"/>
      <c r="R667" s="159"/>
      <c r="S667" s="159"/>
      <c r="T667" s="159"/>
      <c r="U667" s="159"/>
      <c r="V667" s="159"/>
      <c r="W667" s="159"/>
      <c r="X667" s="159"/>
      <c r="Y667" s="159"/>
      <c r="Z667" s="148"/>
      <c r="AA667" s="148"/>
      <c r="AB667" s="148"/>
      <c r="AC667" s="148"/>
      <c r="AD667" s="148"/>
      <c r="AE667" s="148"/>
      <c r="AF667" s="148"/>
      <c r="AG667" s="148" t="s">
        <v>435</v>
      </c>
      <c r="AH667" s="148">
        <v>0</v>
      </c>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3" x14ac:dyDescent="0.2">
      <c r="A668" s="155"/>
      <c r="B668" s="156"/>
      <c r="C668" s="194" t="s">
        <v>1293</v>
      </c>
      <c r="D668" s="185"/>
      <c r="E668" s="186">
        <v>-1.89</v>
      </c>
      <c r="F668" s="159"/>
      <c r="G668" s="159"/>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435</v>
      </c>
      <c r="AH668" s="148">
        <v>0</v>
      </c>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outlineLevel="3" x14ac:dyDescent="0.2">
      <c r="A669" s="155"/>
      <c r="B669" s="156"/>
      <c r="C669" s="194" t="s">
        <v>1294</v>
      </c>
      <c r="D669" s="185"/>
      <c r="E669" s="186">
        <v>56.16</v>
      </c>
      <c r="F669" s="159"/>
      <c r="G669" s="159"/>
      <c r="H669" s="159"/>
      <c r="I669" s="159"/>
      <c r="J669" s="159"/>
      <c r="K669" s="159"/>
      <c r="L669" s="159"/>
      <c r="M669" s="159"/>
      <c r="N669" s="158"/>
      <c r="O669" s="158"/>
      <c r="P669" s="158"/>
      <c r="Q669" s="158"/>
      <c r="R669" s="159"/>
      <c r="S669" s="159"/>
      <c r="T669" s="159"/>
      <c r="U669" s="159"/>
      <c r="V669" s="159"/>
      <c r="W669" s="159"/>
      <c r="X669" s="159"/>
      <c r="Y669" s="159"/>
      <c r="Z669" s="148"/>
      <c r="AA669" s="148"/>
      <c r="AB669" s="148"/>
      <c r="AC669" s="148"/>
      <c r="AD669" s="148"/>
      <c r="AE669" s="148"/>
      <c r="AF669" s="148"/>
      <c r="AG669" s="148" t="s">
        <v>435</v>
      </c>
      <c r="AH669" s="148">
        <v>0</v>
      </c>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3" x14ac:dyDescent="0.2">
      <c r="A670" s="155"/>
      <c r="B670" s="156"/>
      <c r="C670" s="194" t="s">
        <v>1295</v>
      </c>
      <c r="D670" s="185"/>
      <c r="E670" s="186">
        <v>-2.2200000000000002</v>
      </c>
      <c r="F670" s="159"/>
      <c r="G670" s="159"/>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435</v>
      </c>
      <c r="AH670" s="148">
        <v>0</v>
      </c>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outlineLevel="3" x14ac:dyDescent="0.2">
      <c r="A671" s="155"/>
      <c r="B671" s="156"/>
      <c r="C671" s="194" t="s">
        <v>1296</v>
      </c>
      <c r="D671" s="185"/>
      <c r="E671" s="186">
        <v>73.632000000000005</v>
      </c>
      <c r="F671" s="159"/>
      <c r="G671" s="159"/>
      <c r="H671" s="159"/>
      <c r="I671" s="159"/>
      <c r="J671" s="159"/>
      <c r="K671" s="159"/>
      <c r="L671" s="159"/>
      <c r="M671" s="159"/>
      <c r="N671" s="158"/>
      <c r="O671" s="158"/>
      <c r="P671" s="158"/>
      <c r="Q671" s="158"/>
      <c r="R671" s="159"/>
      <c r="S671" s="159"/>
      <c r="T671" s="159"/>
      <c r="U671" s="159"/>
      <c r="V671" s="159"/>
      <c r="W671" s="159"/>
      <c r="X671" s="159"/>
      <c r="Y671" s="159"/>
      <c r="Z671" s="148"/>
      <c r="AA671" s="148"/>
      <c r="AB671" s="148"/>
      <c r="AC671" s="148"/>
      <c r="AD671" s="148"/>
      <c r="AE671" s="148"/>
      <c r="AF671" s="148"/>
      <c r="AG671" s="148" t="s">
        <v>435</v>
      </c>
      <c r="AH671" s="148">
        <v>0</v>
      </c>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3" x14ac:dyDescent="0.2">
      <c r="A672" s="155"/>
      <c r="B672" s="156"/>
      <c r="C672" s="194" t="s">
        <v>1291</v>
      </c>
      <c r="D672" s="185"/>
      <c r="E672" s="186">
        <v>-3.36</v>
      </c>
      <c r="F672" s="159"/>
      <c r="G672" s="159"/>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435</v>
      </c>
      <c r="AH672" s="148">
        <v>0</v>
      </c>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outlineLevel="3" x14ac:dyDescent="0.2">
      <c r="A673" s="155"/>
      <c r="B673" s="156"/>
      <c r="C673" s="194" t="s">
        <v>1297</v>
      </c>
      <c r="D673" s="185"/>
      <c r="E673" s="186">
        <v>41.496000000000002</v>
      </c>
      <c r="F673" s="159"/>
      <c r="G673" s="159"/>
      <c r="H673" s="159"/>
      <c r="I673" s="159"/>
      <c r="J673" s="159"/>
      <c r="K673" s="159"/>
      <c r="L673" s="159"/>
      <c r="M673" s="159"/>
      <c r="N673" s="158"/>
      <c r="O673" s="158"/>
      <c r="P673" s="158"/>
      <c r="Q673" s="158"/>
      <c r="R673" s="159"/>
      <c r="S673" s="159"/>
      <c r="T673" s="159"/>
      <c r="U673" s="159"/>
      <c r="V673" s="159"/>
      <c r="W673" s="159"/>
      <c r="X673" s="159"/>
      <c r="Y673" s="159"/>
      <c r="Z673" s="148"/>
      <c r="AA673" s="148"/>
      <c r="AB673" s="148"/>
      <c r="AC673" s="148"/>
      <c r="AD673" s="148"/>
      <c r="AE673" s="148"/>
      <c r="AF673" s="148"/>
      <c r="AG673" s="148" t="s">
        <v>435</v>
      </c>
      <c r="AH673" s="148">
        <v>0</v>
      </c>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outlineLevel="3" x14ac:dyDescent="0.2">
      <c r="A674" s="155"/>
      <c r="B674" s="156"/>
      <c r="C674" s="194" t="s">
        <v>1298</v>
      </c>
      <c r="D674" s="185"/>
      <c r="E674" s="186">
        <v>-3.78</v>
      </c>
      <c r="F674" s="159"/>
      <c r="G674" s="159"/>
      <c r="H674" s="159"/>
      <c r="I674" s="159"/>
      <c r="J674" s="159"/>
      <c r="K674" s="159"/>
      <c r="L674" s="159"/>
      <c r="M674" s="159"/>
      <c r="N674" s="158"/>
      <c r="O674" s="158"/>
      <c r="P674" s="158"/>
      <c r="Q674" s="158"/>
      <c r="R674" s="159"/>
      <c r="S674" s="159"/>
      <c r="T674" s="159"/>
      <c r="U674" s="159"/>
      <c r="V674" s="159"/>
      <c r="W674" s="159"/>
      <c r="X674" s="159"/>
      <c r="Y674" s="159"/>
      <c r="Z674" s="148"/>
      <c r="AA674" s="148"/>
      <c r="AB674" s="148"/>
      <c r="AC674" s="148"/>
      <c r="AD674" s="148"/>
      <c r="AE674" s="148"/>
      <c r="AF674" s="148"/>
      <c r="AG674" s="148" t="s">
        <v>435</v>
      </c>
      <c r="AH674" s="148">
        <v>0</v>
      </c>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3" x14ac:dyDescent="0.2">
      <c r="A675" s="155"/>
      <c r="B675" s="156"/>
      <c r="C675" s="194" t="s">
        <v>794</v>
      </c>
      <c r="D675" s="185"/>
      <c r="E675" s="186"/>
      <c r="F675" s="159"/>
      <c r="G675" s="159"/>
      <c r="H675" s="159"/>
      <c r="I675" s="159"/>
      <c r="J675" s="159"/>
      <c r="K675" s="159"/>
      <c r="L675" s="159"/>
      <c r="M675" s="159"/>
      <c r="N675" s="158"/>
      <c r="O675" s="158"/>
      <c r="P675" s="158"/>
      <c r="Q675" s="158"/>
      <c r="R675" s="159"/>
      <c r="S675" s="159"/>
      <c r="T675" s="159"/>
      <c r="U675" s="159"/>
      <c r="V675" s="159"/>
      <c r="W675" s="159"/>
      <c r="X675" s="159"/>
      <c r="Y675" s="159"/>
      <c r="Z675" s="148"/>
      <c r="AA675" s="148"/>
      <c r="AB675" s="148"/>
      <c r="AC675" s="148"/>
      <c r="AD675" s="148"/>
      <c r="AE675" s="148"/>
      <c r="AF675" s="148"/>
      <c r="AG675" s="148" t="s">
        <v>435</v>
      </c>
      <c r="AH675" s="148">
        <v>0</v>
      </c>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outlineLevel="3" x14ac:dyDescent="0.2">
      <c r="A676" s="155"/>
      <c r="B676" s="156"/>
      <c r="C676" s="194" t="s">
        <v>1299</v>
      </c>
      <c r="D676" s="185"/>
      <c r="E676" s="186">
        <v>57.279200000000003</v>
      </c>
      <c r="F676" s="159"/>
      <c r="G676" s="159"/>
      <c r="H676" s="159"/>
      <c r="I676" s="159"/>
      <c r="J676" s="159"/>
      <c r="K676" s="159"/>
      <c r="L676" s="159"/>
      <c r="M676" s="159"/>
      <c r="N676" s="158"/>
      <c r="O676" s="158"/>
      <c r="P676" s="158"/>
      <c r="Q676" s="158"/>
      <c r="R676" s="159"/>
      <c r="S676" s="159"/>
      <c r="T676" s="159"/>
      <c r="U676" s="159"/>
      <c r="V676" s="159"/>
      <c r="W676" s="159"/>
      <c r="X676" s="159"/>
      <c r="Y676" s="159"/>
      <c r="Z676" s="148"/>
      <c r="AA676" s="148"/>
      <c r="AB676" s="148"/>
      <c r="AC676" s="148"/>
      <c r="AD676" s="148"/>
      <c r="AE676" s="148"/>
      <c r="AF676" s="148"/>
      <c r="AG676" s="148" t="s">
        <v>435</v>
      </c>
      <c r="AH676" s="148">
        <v>0</v>
      </c>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outlineLevel="3" x14ac:dyDescent="0.2">
      <c r="A677" s="155"/>
      <c r="B677" s="156"/>
      <c r="C677" s="194" t="s">
        <v>1300</v>
      </c>
      <c r="D677" s="185"/>
      <c r="E677" s="186">
        <v>-20.896000000000001</v>
      </c>
      <c r="F677" s="159"/>
      <c r="G677" s="159"/>
      <c r="H677" s="159"/>
      <c r="I677" s="159"/>
      <c r="J677" s="159"/>
      <c r="K677" s="159"/>
      <c r="L677" s="159"/>
      <c r="M677" s="159"/>
      <c r="N677" s="158"/>
      <c r="O677" s="158"/>
      <c r="P677" s="158"/>
      <c r="Q677" s="158"/>
      <c r="R677" s="159"/>
      <c r="S677" s="159"/>
      <c r="T677" s="159"/>
      <c r="U677" s="159"/>
      <c r="V677" s="159"/>
      <c r="W677" s="159"/>
      <c r="X677" s="159"/>
      <c r="Y677" s="159"/>
      <c r="Z677" s="148"/>
      <c r="AA677" s="148"/>
      <c r="AB677" s="148"/>
      <c r="AC677" s="148"/>
      <c r="AD677" s="148"/>
      <c r="AE677" s="148"/>
      <c r="AF677" s="148"/>
      <c r="AG677" s="148" t="s">
        <v>435</v>
      </c>
      <c r="AH677" s="148">
        <v>0</v>
      </c>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outlineLevel="3" x14ac:dyDescent="0.2">
      <c r="A678" s="155"/>
      <c r="B678" s="156"/>
      <c r="C678" s="194" t="s">
        <v>1301</v>
      </c>
      <c r="D678" s="185"/>
      <c r="E678" s="186">
        <v>474.52679999999998</v>
      </c>
      <c r="F678" s="159"/>
      <c r="G678" s="159"/>
      <c r="H678" s="159"/>
      <c r="I678" s="159"/>
      <c r="J678" s="159"/>
      <c r="K678" s="159"/>
      <c r="L678" s="159"/>
      <c r="M678" s="159"/>
      <c r="N678" s="158"/>
      <c r="O678" s="158"/>
      <c r="P678" s="158"/>
      <c r="Q678" s="158"/>
      <c r="R678" s="159"/>
      <c r="S678" s="159"/>
      <c r="T678" s="159"/>
      <c r="U678" s="159"/>
      <c r="V678" s="159"/>
      <c r="W678" s="159"/>
      <c r="X678" s="159"/>
      <c r="Y678" s="159"/>
      <c r="Z678" s="148"/>
      <c r="AA678" s="148"/>
      <c r="AB678" s="148"/>
      <c r="AC678" s="148"/>
      <c r="AD678" s="148"/>
      <c r="AE678" s="148"/>
      <c r="AF678" s="148"/>
      <c r="AG678" s="148" t="s">
        <v>435</v>
      </c>
      <c r="AH678" s="148">
        <v>0</v>
      </c>
      <c r="AI678" s="148"/>
      <c r="AJ678" s="148"/>
      <c r="AK678" s="148"/>
      <c r="AL678" s="148"/>
      <c r="AM678" s="148"/>
      <c r="AN678" s="148"/>
      <c r="AO678" s="148"/>
      <c r="AP678" s="148"/>
      <c r="AQ678" s="148"/>
      <c r="AR678" s="148"/>
      <c r="AS678" s="148"/>
      <c r="AT678" s="148"/>
      <c r="AU678" s="148"/>
      <c r="AV678" s="148"/>
      <c r="AW678" s="148"/>
      <c r="AX678" s="148"/>
      <c r="AY678" s="148"/>
      <c r="AZ678" s="148"/>
      <c r="BA678" s="148"/>
      <c r="BB678" s="148"/>
      <c r="BC678" s="148"/>
      <c r="BD678" s="148"/>
      <c r="BE678" s="148"/>
      <c r="BF678" s="148"/>
      <c r="BG678" s="148"/>
      <c r="BH678" s="148"/>
    </row>
    <row r="679" spans="1:60" outlineLevel="3" x14ac:dyDescent="0.2">
      <c r="A679" s="155"/>
      <c r="B679" s="156"/>
      <c r="C679" s="194" t="s">
        <v>1302</v>
      </c>
      <c r="D679" s="185"/>
      <c r="E679" s="186">
        <v>-88.248000000000005</v>
      </c>
      <c r="F679" s="159"/>
      <c r="G679" s="159"/>
      <c r="H679" s="159"/>
      <c r="I679" s="159"/>
      <c r="J679" s="159"/>
      <c r="K679" s="159"/>
      <c r="L679" s="159"/>
      <c r="M679" s="159"/>
      <c r="N679" s="158"/>
      <c r="O679" s="158"/>
      <c r="P679" s="158"/>
      <c r="Q679" s="158"/>
      <c r="R679" s="159"/>
      <c r="S679" s="159"/>
      <c r="T679" s="159"/>
      <c r="U679" s="159"/>
      <c r="V679" s="159"/>
      <c r="W679" s="159"/>
      <c r="X679" s="159"/>
      <c r="Y679" s="159"/>
      <c r="Z679" s="148"/>
      <c r="AA679" s="148"/>
      <c r="AB679" s="148"/>
      <c r="AC679" s="148"/>
      <c r="AD679" s="148"/>
      <c r="AE679" s="148"/>
      <c r="AF679" s="148"/>
      <c r="AG679" s="148" t="s">
        <v>435</v>
      </c>
      <c r="AH679" s="148">
        <v>0</v>
      </c>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outlineLevel="3" x14ac:dyDescent="0.2">
      <c r="A680" s="155"/>
      <c r="B680" s="156"/>
      <c r="C680" s="194" t="s">
        <v>1303</v>
      </c>
      <c r="D680" s="185"/>
      <c r="E680" s="186">
        <v>-29.29</v>
      </c>
      <c r="F680" s="159"/>
      <c r="G680" s="159"/>
      <c r="H680" s="159"/>
      <c r="I680" s="159"/>
      <c r="J680" s="159"/>
      <c r="K680" s="159"/>
      <c r="L680" s="159"/>
      <c r="M680" s="159"/>
      <c r="N680" s="158"/>
      <c r="O680" s="158"/>
      <c r="P680" s="158"/>
      <c r="Q680" s="158"/>
      <c r="R680" s="159"/>
      <c r="S680" s="159"/>
      <c r="T680" s="159"/>
      <c r="U680" s="159"/>
      <c r="V680" s="159"/>
      <c r="W680" s="159"/>
      <c r="X680" s="159"/>
      <c r="Y680" s="159"/>
      <c r="Z680" s="148"/>
      <c r="AA680" s="148"/>
      <c r="AB680" s="148"/>
      <c r="AC680" s="148"/>
      <c r="AD680" s="148"/>
      <c r="AE680" s="148"/>
      <c r="AF680" s="148"/>
      <c r="AG680" s="148" t="s">
        <v>435</v>
      </c>
      <c r="AH680" s="148">
        <v>0</v>
      </c>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outlineLevel="3" x14ac:dyDescent="0.2">
      <c r="A681" s="155"/>
      <c r="B681" s="156"/>
      <c r="C681" s="194" t="s">
        <v>1304</v>
      </c>
      <c r="D681" s="185"/>
      <c r="E681" s="186">
        <v>15.569599999999999</v>
      </c>
      <c r="F681" s="159"/>
      <c r="G681" s="159"/>
      <c r="H681" s="159"/>
      <c r="I681" s="159"/>
      <c r="J681" s="159"/>
      <c r="K681" s="159"/>
      <c r="L681" s="159"/>
      <c r="M681" s="159"/>
      <c r="N681" s="158"/>
      <c r="O681" s="158"/>
      <c r="P681" s="158"/>
      <c r="Q681" s="158"/>
      <c r="R681" s="159"/>
      <c r="S681" s="159"/>
      <c r="T681" s="159"/>
      <c r="U681" s="159"/>
      <c r="V681" s="159"/>
      <c r="W681" s="159"/>
      <c r="X681" s="159"/>
      <c r="Y681" s="159"/>
      <c r="Z681" s="148"/>
      <c r="AA681" s="148"/>
      <c r="AB681" s="148"/>
      <c r="AC681" s="148"/>
      <c r="AD681" s="148"/>
      <c r="AE681" s="148"/>
      <c r="AF681" s="148"/>
      <c r="AG681" s="148" t="s">
        <v>435</v>
      </c>
      <c r="AH681" s="148">
        <v>0</v>
      </c>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outlineLevel="3" x14ac:dyDescent="0.2">
      <c r="A682" s="155"/>
      <c r="B682" s="156"/>
      <c r="C682" s="194" t="s">
        <v>1305</v>
      </c>
      <c r="D682" s="185"/>
      <c r="E682" s="186">
        <v>37.231999999999999</v>
      </c>
      <c r="F682" s="159"/>
      <c r="G682" s="159"/>
      <c r="H682" s="159"/>
      <c r="I682" s="159"/>
      <c r="J682" s="159"/>
      <c r="K682" s="159"/>
      <c r="L682" s="159"/>
      <c r="M682" s="159"/>
      <c r="N682" s="158"/>
      <c r="O682" s="158"/>
      <c r="P682" s="158"/>
      <c r="Q682" s="158"/>
      <c r="R682" s="159"/>
      <c r="S682" s="159"/>
      <c r="T682" s="159"/>
      <c r="U682" s="159"/>
      <c r="V682" s="159"/>
      <c r="W682" s="159"/>
      <c r="X682" s="159"/>
      <c r="Y682" s="159"/>
      <c r="Z682" s="148"/>
      <c r="AA682" s="148"/>
      <c r="AB682" s="148"/>
      <c r="AC682" s="148"/>
      <c r="AD682" s="148"/>
      <c r="AE682" s="148"/>
      <c r="AF682" s="148"/>
      <c r="AG682" s="148" t="s">
        <v>435</v>
      </c>
      <c r="AH682" s="148">
        <v>0</v>
      </c>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3" x14ac:dyDescent="0.2">
      <c r="A683" s="155"/>
      <c r="B683" s="156"/>
      <c r="C683" s="194" t="s">
        <v>1306</v>
      </c>
      <c r="D683" s="185"/>
      <c r="E683" s="186">
        <v>15.4512</v>
      </c>
      <c r="F683" s="159"/>
      <c r="G683" s="159"/>
      <c r="H683" s="159"/>
      <c r="I683" s="159"/>
      <c r="J683" s="159"/>
      <c r="K683" s="159"/>
      <c r="L683" s="159"/>
      <c r="M683" s="159"/>
      <c r="N683" s="158"/>
      <c r="O683" s="158"/>
      <c r="P683" s="158"/>
      <c r="Q683" s="158"/>
      <c r="R683" s="159"/>
      <c r="S683" s="159"/>
      <c r="T683" s="159"/>
      <c r="U683" s="159"/>
      <c r="V683" s="159"/>
      <c r="W683" s="159"/>
      <c r="X683" s="159"/>
      <c r="Y683" s="159"/>
      <c r="Z683" s="148"/>
      <c r="AA683" s="148"/>
      <c r="AB683" s="148"/>
      <c r="AC683" s="148"/>
      <c r="AD683" s="148"/>
      <c r="AE683" s="148"/>
      <c r="AF683" s="148"/>
      <c r="AG683" s="148" t="s">
        <v>435</v>
      </c>
      <c r="AH683" s="148">
        <v>0</v>
      </c>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3" x14ac:dyDescent="0.2">
      <c r="A684" s="155"/>
      <c r="B684" s="156"/>
      <c r="C684" s="194" t="s">
        <v>1307</v>
      </c>
      <c r="D684" s="185"/>
      <c r="E684" s="186">
        <v>-1.08</v>
      </c>
      <c r="F684" s="159"/>
      <c r="G684" s="159"/>
      <c r="H684" s="159"/>
      <c r="I684" s="159"/>
      <c r="J684" s="159"/>
      <c r="K684" s="159"/>
      <c r="L684" s="159"/>
      <c r="M684" s="159"/>
      <c r="N684" s="158"/>
      <c r="O684" s="158"/>
      <c r="P684" s="158"/>
      <c r="Q684" s="158"/>
      <c r="R684" s="159"/>
      <c r="S684" s="159"/>
      <c r="T684" s="159"/>
      <c r="U684" s="159"/>
      <c r="V684" s="159"/>
      <c r="W684" s="159"/>
      <c r="X684" s="159"/>
      <c r="Y684" s="159"/>
      <c r="Z684" s="148"/>
      <c r="AA684" s="148"/>
      <c r="AB684" s="148"/>
      <c r="AC684" s="148"/>
      <c r="AD684" s="148"/>
      <c r="AE684" s="148"/>
      <c r="AF684" s="148"/>
      <c r="AG684" s="148" t="s">
        <v>435</v>
      </c>
      <c r="AH684" s="148">
        <v>0</v>
      </c>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outlineLevel="3" x14ac:dyDescent="0.2">
      <c r="A685" s="155"/>
      <c r="B685" s="156"/>
      <c r="C685" s="194" t="s">
        <v>1308</v>
      </c>
      <c r="D685" s="185"/>
      <c r="E685" s="186">
        <v>82.781599999999997</v>
      </c>
      <c r="F685" s="159"/>
      <c r="G685" s="159"/>
      <c r="H685" s="159"/>
      <c r="I685" s="159"/>
      <c r="J685" s="159"/>
      <c r="K685" s="159"/>
      <c r="L685" s="159"/>
      <c r="M685" s="159"/>
      <c r="N685" s="158"/>
      <c r="O685" s="158"/>
      <c r="P685" s="158"/>
      <c r="Q685" s="158"/>
      <c r="R685" s="159"/>
      <c r="S685" s="159"/>
      <c r="T685" s="159"/>
      <c r="U685" s="159"/>
      <c r="V685" s="159"/>
      <c r="W685" s="159"/>
      <c r="X685" s="159"/>
      <c r="Y685" s="159"/>
      <c r="Z685" s="148"/>
      <c r="AA685" s="148"/>
      <c r="AB685" s="148"/>
      <c r="AC685" s="148"/>
      <c r="AD685" s="148"/>
      <c r="AE685" s="148"/>
      <c r="AF685" s="148"/>
      <c r="AG685" s="148" t="s">
        <v>435</v>
      </c>
      <c r="AH685" s="148">
        <v>0</v>
      </c>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outlineLevel="3" x14ac:dyDescent="0.2">
      <c r="A686" s="155"/>
      <c r="B686" s="156"/>
      <c r="C686" s="194" t="s">
        <v>1309</v>
      </c>
      <c r="D686" s="185"/>
      <c r="E686" s="186">
        <v>-5.94</v>
      </c>
      <c r="F686" s="159"/>
      <c r="G686" s="159"/>
      <c r="H686" s="159"/>
      <c r="I686" s="159"/>
      <c r="J686" s="159"/>
      <c r="K686" s="159"/>
      <c r="L686" s="159"/>
      <c r="M686" s="159"/>
      <c r="N686" s="158"/>
      <c r="O686" s="158"/>
      <c r="P686" s="158"/>
      <c r="Q686" s="158"/>
      <c r="R686" s="159"/>
      <c r="S686" s="159"/>
      <c r="T686" s="159"/>
      <c r="U686" s="159"/>
      <c r="V686" s="159"/>
      <c r="W686" s="159"/>
      <c r="X686" s="159"/>
      <c r="Y686" s="159"/>
      <c r="Z686" s="148"/>
      <c r="AA686" s="148"/>
      <c r="AB686" s="148"/>
      <c r="AC686" s="148"/>
      <c r="AD686" s="148"/>
      <c r="AE686" s="148"/>
      <c r="AF686" s="148"/>
      <c r="AG686" s="148" t="s">
        <v>435</v>
      </c>
      <c r="AH686" s="148">
        <v>0</v>
      </c>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outlineLevel="3" x14ac:dyDescent="0.2">
      <c r="A687" s="155"/>
      <c r="B687" s="156"/>
      <c r="C687" s="194" t="s">
        <v>1310</v>
      </c>
      <c r="D687" s="185"/>
      <c r="E687" s="186">
        <v>78.079980000000006</v>
      </c>
      <c r="F687" s="159"/>
      <c r="G687" s="159"/>
      <c r="H687" s="159"/>
      <c r="I687" s="159"/>
      <c r="J687" s="159"/>
      <c r="K687" s="159"/>
      <c r="L687" s="159"/>
      <c r="M687" s="159"/>
      <c r="N687" s="158"/>
      <c r="O687" s="158"/>
      <c r="P687" s="158"/>
      <c r="Q687" s="158"/>
      <c r="R687" s="159"/>
      <c r="S687" s="159"/>
      <c r="T687" s="159"/>
      <c r="U687" s="159"/>
      <c r="V687" s="159"/>
      <c r="W687" s="159"/>
      <c r="X687" s="159"/>
      <c r="Y687" s="159"/>
      <c r="Z687" s="148"/>
      <c r="AA687" s="148"/>
      <c r="AB687" s="148"/>
      <c r="AC687" s="148"/>
      <c r="AD687" s="148"/>
      <c r="AE687" s="148"/>
      <c r="AF687" s="148"/>
      <c r="AG687" s="148" t="s">
        <v>435</v>
      </c>
      <c r="AH687" s="148">
        <v>0</v>
      </c>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outlineLevel="3" x14ac:dyDescent="0.2">
      <c r="A688" s="155"/>
      <c r="B688" s="156"/>
      <c r="C688" s="194" t="s">
        <v>1309</v>
      </c>
      <c r="D688" s="185"/>
      <c r="E688" s="186">
        <v>-5.94</v>
      </c>
      <c r="F688" s="159"/>
      <c r="G688" s="159"/>
      <c r="H688" s="159"/>
      <c r="I688" s="159"/>
      <c r="J688" s="159"/>
      <c r="K688" s="159"/>
      <c r="L688" s="159"/>
      <c r="M688" s="159"/>
      <c r="N688" s="158"/>
      <c r="O688" s="158"/>
      <c r="P688" s="158"/>
      <c r="Q688" s="158"/>
      <c r="R688" s="159"/>
      <c r="S688" s="159"/>
      <c r="T688" s="159"/>
      <c r="U688" s="159"/>
      <c r="V688" s="159"/>
      <c r="W688" s="159"/>
      <c r="X688" s="159"/>
      <c r="Y688" s="159"/>
      <c r="Z688" s="148"/>
      <c r="AA688" s="148"/>
      <c r="AB688" s="148"/>
      <c r="AC688" s="148"/>
      <c r="AD688" s="148"/>
      <c r="AE688" s="148"/>
      <c r="AF688" s="148"/>
      <c r="AG688" s="148" t="s">
        <v>435</v>
      </c>
      <c r="AH688" s="148">
        <v>0</v>
      </c>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3" x14ac:dyDescent="0.2">
      <c r="A689" s="155"/>
      <c r="B689" s="156"/>
      <c r="C689" s="194" t="s">
        <v>1311</v>
      </c>
      <c r="D689" s="185"/>
      <c r="E689" s="186">
        <v>55.432409999999997</v>
      </c>
      <c r="F689" s="159"/>
      <c r="G689" s="159"/>
      <c r="H689" s="159"/>
      <c r="I689" s="159"/>
      <c r="J689" s="159"/>
      <c r="K689" s="159"/>
      <c r="L689" s="159"/>
      <c r="M689" s="159"/>
      <c r="N689" s="158"/>
      <c r="O689" s="158"/>
      <c r="P689" s="158"/>
      <c r="Q689" s="158"/>
      <c r="R689" s="159"/>
      <c r="S689" s="159"/>
      <c r="T689" s="159"/>
      <c r="U689" s="159"/>
      <c r="V689" s="159"/>
      <c r="W689" s="159"/>
      <c r="X689" s="159"/>
      <c r="Y689" s="159"/>
      <c r="Z689" s="148"/>
      <c r="AA689" s="148"/>
      <c r="AB689" s="148"/>
      <c r="AC689" s="148"/>
      <c r="AD689" s="148"/>
      <c r="AE689" s="148"/>
      <c r="AF689" s="148"/>
      <c r="AG689" s="148" t="s">
        <v>435</v>
      </c>
      <c r="AH689" s="148">
        <v>0</v>
      </c>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outlineLevel="3" x14ac:dyDescent="0.2">
      <c r="A690" s="155"/>
      <c r="B690" s="156"/>
      <c r="C690" s="194" t="s">
        <v>1312</v>
      </c>
      <c r="D690" s="185"/>
      <c r="E690" s="186">
        <v>-5.52</v>
      </c>
      <c r="F690" s="159"/>
      <c r="G690" s="159"/>
      <c r="H690" s="159"/>
      <c r="I690" s="159"/>
      <c r="J690" s="159"/>
      <c r="K690" s="159"/>
      <c r="L690" s="159"/>
      <c r="M690" s="159"/>
      <c r="N690" s="158"/>
      <c r="O690" s="158"/>
      <c r="P690" s="158"/>
      <c r="Q690" s="158"/>
      <c r="R690" s="159"/>
      <c r="S690" s="159"/>
      <c r="T690" s="159"/>
      <c r="U690" s="159"/>
      <c r="V690" s="159"/>
      <c r="W690" s="159"/>
      <c r="X690" s="159"/>
      <c r="Y690" s="159"/>
      <c r="Z690" s="148"/>
      <c r="AA690" s="148"/>
      <c r="AB690" s="148"/>
      <c r="AC690" s="148"/>
      <c r="AD690" s="148"/>
      <c r="AE690" s="148"/>
      <c r="AF690" s="148"/>
      <c r="AG690" s="148" t="s">
        <v>435</v>
      </c>
      <c r="AH690" s="148">
        <v>0</v>
      </c>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outlineLevel="3" x14ac:dyDescent="0.2">
      <c r="A691" s="155"/>
      <c r="B691" s="156"/>
      <c r="C691" s="194" t="s">
        <v>1313</v>
      </c>
      <c r="D691" s="185"/>
      <c r="E691" s="186">
        <v>53.516800000000003</v>
      </c>
      <c r="F691" s="159"/>
      <c r="G691" s="159"/>
      <c r="H691" s="159"/>
      <c r="I691" s="159"/>
      <c r="J691" s="159"/>
      <c r="K691" s="159"/>
      <c r="L691" s="159"/>
      <c r="M691" s="159"/>
      <c r="N691" s="158"/>
      <c r="O691" s="158"/>
      <c r="P691" s="158"/>
      <c r="Q691" s="158"/>
      <c r="R691" s="159"/>
      <c r="S691" s="159"/>
      <c r="T691" s="159"/>
      <c r="U691" s="159"/>
      <c r="V691" s="159"/>
      <c r="W691" s="159"/>
      <c r="X691" s="159"/>
      <c r="Y691" s="159"/>
      <c r="Z691" s="148"/>
      <c r="AA691" s="148"/>
      <c r="AB691" s="148"/>
      <c r="AC691" s="148"/>
      <c r="AD691" s="148"/>
      <c r="AE691" s="148"/>
      <c r="AF691" s="148"/>
      <c r="AG691" s="148" t="s">
        <v>435</v>
      </c>
      <c r="AH691" s="148">
        <v>0</v>
      </c>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3" x14ac:dyDescent="0.2">
      <c r="A692" s="155"/>
      <c r="B692" s="156"/>
      <c r="C692" s="194" t="s">
        <v>1314</v>
      </c>
      <c r="D692" s="185"/>
      <c r="E692" s="186">
        <v>72.460800000000006</v>
      </c>
      <c r="F692" s="159"/>
      <c r="G692" s="159"/>
      <c r="H692" s="159"/>
      <c r="I692" s="159"/>
      <c r="J692" s="159"/>
      <c r="K692" s="159"/>
      <c r="L692" s="159"/>
      <c r="M692" s="159"/>
      <c r="N692" s="158"/>
      <c r="O692" s="158"/>
      <c r="P692" s="158"/>
      <c r="Q692" s="158"/>
      <c r="R692" s="159"/>
      <c r="S692" s="159"/>
      <c r="T692" s="159"/>
      <c r="U692" s="159"/>
      <c r="V692" s="159"/>
      <c r="W692" s="159"/>
      <c r="X692" s="159"/>
      <c r="Y692" s="159"/>
      <c r="Z692" s="148"/>
      <c r="AA692" s="148"/>
      <c r="AB692" s="148"/>
      <c r="AC692" s="148"/>
      <c r="AD692" s="148"/>
      <c r="AE692" s="148"/>
      <c r="AF692" s="148"/>
      <c r="AG692" s="148" t="s">
        <v>435</v>
      </c>
      <c r="AH692" s="148">
        <v>0</v>
      </c>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3" x14ac:dyDescent="0.2">
      <c r="A693" s="155"/>
      <c r="B693" s="156"/>
      <c r="C693" s="194" t="s">
        <v>1315</v>
      </c>
      <c r="D693" s="185"/>
      <c r="E693" s="186">
        <v>-3.24</v>
      </c>
      <c r="F693" s="159"/>
      <c r="G693" s="159"/>
      <c r="H693" s="159"/>
      <c r="I693" s="159"/>
      <c r="J693" s="159"/>
      <c r="K693" s="159"/>
      <c r="L693" s="159"/>
      <c r="M693" s="159"/>
      <c r="N693" s="158"/>
      <c r="O693" s="158"/>
      <c r="P693" s="158"/>
      <c r="Q693" s="158"/>
      <c r="R693" s="159"/>
      <c r="S693" s="159"/>
      <c r="T693" s="159"/>
      <c r="U693" s="159"/>
      <c r="V693" s="159"/>
      <c r="W693" s="159"/>
      <c r="X693" s="159"/>
      <c r="Y693" s="159"/>
      <c r="Z693" s="148"/>
      <c r="AA693" s="148"/>
      <c r="AB693" s="148"/>
      <c r="AC693" s="148"/>
      <c r="AD693" s="148"/>
      <c r="AE693" s="148"/>
      <c r="AF693" s="148"/>
      <c r="AG693" s="148" t="s">
        <v>435</v>
      </c>
      <c r="AH693" s="148">
        <v>0</v>
      </c>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outlineLevel="3" x14ac:dyDescent="0.2">
      <c r="A694" s="155"/>
      <c r="B694" s="156"/>
      <c r="C694" s="194" t="s">
        <v>1316</v>
      </c>
      <c r="D694" s="185"/>
      <c r="E694" s="186">
        <v>212.83372</v>
      </c>
      <c r="F694" s="159"/>
      <c r="G694" s="159"/>
      <c r="H694" s="159"/>
      <c r="I694" s="159"/>
      <c r="J694" s="159"/>
      <c r="K694" s="159"/>
      <c r="L694" s="159"/>
      <c r="M694" s="159"/>
      <c r="N694" s="158"/>
      <c r="O694" s="158"/>
      <c r="P694" s="158"/>
      <c r="Q694" s="158"/>
      <c r="R694" s="159"/>
      <c r="S694" s="159"/>
      <c r="T694" s="159"/>
      <c r="U694" s="159"/>
      <c r="V694" s="159"/>
      <c r="W694" s="159"/>
      <c r="X694" s="159"/>
      <c r="Y694" s="159"/>
      <c r="Z694" s="148"/>
      <c r="AA694" s="148"/>
      <c r="AB694" s="148"/>
      <c r="AC694" s="148"/>
      <c r="AD694" s="148"/>
      <c r="AE694" s="148"/>
      <c r="AF694" s="148"/>
      <c r="AG694" s="148" t="s">
        <v>435</v>
      </c>
      <c r="AH694" s="148">
        <v>0</v>
      </c>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outlineLevel="3" x14ac:dyDescent="0.2">
      <c r="A695" s="155"/>
      <c r="B695" s="156"/>
      <c r="C695" s="194" t="s">
        <v>1317</v>
      </c>
      <c r="D695" s="185"/>
      <c r="E695" s="186">
        <v>-83.396000000000001</v>
      </c>
      <c r="F695" s="159"/>
      <c r="G695" s="159"/>
      <c r="H695" s="159"/>
      <c r="I695" s="159"/>
      <c r="J695" s="159"/>
      <c r="K695" s="159"/>
      <c r="L695" s="159"/>
      <c r="M695" s="159"/>
      <c r="N695" s="158"/>
      <c r="O695" s="158"/>
      <c r="P695" s="158"/>
      <c r="Q695" s="158"/>
      <c r="R695" s="159"/>
      <c r="S695" s="159"/>
      <c r="T695" s="159"/>
      <c r="U695" s="159"/>
      <c r="V695" s="159"/>
      <c r="W695" s="159"/>
      <c r="X695" s="159"/>
      <c r="Y695" s="159"/>
      <c r="Z695" s="148"/>
      <c r="AA695" s="148"/>
      <c r="AB695" s="148"/>
      <c r="AC695" s="148"/>
      <c r="AD695" s="148"/>
      <c r="AE695" s="148"/>
      <c r="AF695" s="148"/>
      <c r="AG695" s="148" t="s">
        <v>435</v>
      </c>
      <c r="AH695" s="148">
        <v>0</v>
      </c>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3" x14ac:dyDescent="0.2">
      <c r="A696" s="155"/>
      <c r="B696" s="156"/>
      <c r="C696" s="194" t="s">
        <v>1318</v>
      </c>
      <c r="D696" s="185"/>
      <c r="E696" s="186">
        <v>123.60868000000001</v>
      </c>
      <c r="F696" s="159"/>
      <c r="G696" s="159"/>
      <c r="H696" s="159"/>
      <c r="I696" s="159"/>
      <c r="J696" s="159"/>
      <c r="K696" s="159"/>
      <c r="L696" s="159"/>
      <c r="M696" s="159"/>
      <c r="N696" s="158"/>
      <c r="O696" s="158"/>
      <c r="P696" s="158"/>
      <c r="Q696" s="158"/>
      <c r="R696" s="159"/>
      <c r="S696" s="159"/>
      <c r="T696" s="159"/>
      <c r="U696" s="159"/>
      <c r="V696" s="159"/>
      <c r="W696" s="159"/>
      <c r="X696" s="159"/>
      <c r="Y696" s="159"/>
      <c r="Z696" s="148"/>
      <c r="AA696" s="148"/>
      <c r="AB696" s="148"/>
      <c r="AC696" s="148"/>
      <c r="AD696" s="148"/>
      <c r="AE696" s="148"/>
      <c r="AF696" s="148"/>
      <c r="AG696" s="148" t="s">
        <v>435</v>
      </c>
      <c r="AH696" s="148">
        <v>0</v>
      </c>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outlineLevel="3" x14ac:dyDescent="0.2">
      <c r="A697" s="155"/>
      <c r="B697" s="156"/>
      <c r="C697" s="194" t="s">
        <v>1319</v>
      </c>
      <c r="D697" s="185"/>
      <c r="E697" s="186">
        <v>-27.06</v>
      </c>
      <c r="F697" s="159"/>
      <c r="G697" s="159"/>
      <c r="H697" s="159"/>
      <c r="I697" s="159"/>
      <c r="J697" s="159"/>
      <c r="K697" s="159"/>
      <c r="L697" s="159"/>
      <c r="M697" s="159"/>
      <c r="N697" s="158"/>
      <c r="O697" s="158"/>
      <c r="P697" s="158"/>
      <c r="Q697" s="158"/>
      <c r="R697" s="159"/>
      <c r="S697" s="159"/>
      <c r="T697" s="159"/>
      <c r="U697" s="159"/>
      <c r="V697" s="159"/>
      <c r="W697" s="159"/>
      <c r="X697" s="159"/>
      <c r="Y697" s="159"/>
      <c r="Z697" s="148"/>
      <c r="AA697" s="148"/>
      <c r="AB697" s="148"/>
      <c r="AC697" s="148"/>
      <c r="AD697" s="148"/>
      <c r="AE697" s="148"/>
      <c r="AF697" s="148"/>
      <c r="AG697" s="148" t="s">
        <v>435</v>
      </c>
      <c r="AH697" s="148">
        <v>0</v>
      </c>
      <c r="AI697" s="148"/>
      <c r="AJ697" s="148"/>
      <c r="AK697" s="148"/>
      <c r="AL697" s="148"/>
      <c r="AM697" s="148"/>
      <c r="AN697" s="148"/>
      <c r="AO697" s="148"/>
      <c r="AP697" s="148"/>
      <c r="AQ697" s="148"/>
      <c r="AR697" s="148"/>
      <c r="AS697" s="148"/>
      <c r="AT697" s="148"/>
      <c r="AU697" s="148"/>
      <c r="AV697" s="148"/>
      <c r="AW697" s="148"/>
      <c r="AX697" s="148"/>
      <c r="AY697" s="148"/>
      <c r="AZ697" s="148"/>
      <c r="BA697" s="148"/>
      <c r="BB697" s="148"/>
      <c r="BC697" s="148"/>
      <c r="BD697" s="148"/>
      <c r="BE697" s="148"/>
      <c r="BF697" s="148"/>
      <c r="BG697" s="148"/>
      <c r="BH697" s="148"/>
    </row>
    <row r="698" spans="1:60" outlineLevel="3" x14ac:dyDescent="0.2">
      <c r="A698" s="155"/>
      <c r="B698" s="156"/>
      <c r="C698" s="194" t="s">
        <v>1320</v>
      </c>
      <c r="D698" s="185"/>
      <c r="E698" s="186">
        <v>89.76</v>
      </c>
      <c r="F698" s="159"/>
      <c r="G698" s="159"/>
      <c r="H698" s="159"/>
      <c r="I698" s="159"/>
      <c r="J698" s="159"/>
      <c r="K698" s="159"/>
      <c r="L698" s="159"/>
      <c r="M698" s="159"/>
      <c r="N698" s="158"/>
      <c r="O698" s="158"/>
      <c r="P698" s="158"/>
      <c r="Q698" s="158"/>
      <c r="R698" s="159"/>
      <c r="S698" s="159"/>
      <c r="T698" s="159"/>
      <c r="U698" s="159"/>
      <c r="V698" s="159"/>
      <c r="W698" s="159"/>
      <c r="X698" s="159"/>
      <c r="Y698" s="159"/>
      <c r="Z698" s="148"/>
      <c r="AA698" s="148"/>
      <c r="AB698" s="148"/>
      <c r="AC698" s="148"/>
      <c r="AD698" s="148"/>
      <c r="AE698" s="148"/>
      <c r="AF698" s="148"/>
      <c r="AG698" s="148" t="s">
        <v>435</v>
      </c>
      <c r="AH698" s="148">
        <v>0</v>
      </c>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outlineLevel="3" x14ac:dyDescent="0.2">
      <c r="A699" s="155"/>
      <c r="B699" s="156"/>
      <c r="C699" s="194" t="s">
        <v>1321</v>
      </c>
      <c r="D699" s="185"/>
      <c r="E699" s="186">
        <v>-10.77</v>
      </c>
      <c r="F699" s="159"/>
      <c r="G699" s="159"/>
      <c r="H699" s="159"/>
      <c r="I699" s="159"/>
      <c r="J699" s="159"/>
      <c r="K699" s="159"/>
      <c r="L699" s="159"/>
      <c r="M699" s="159"/>
      <c r="N699" s="158"/>
      <c r="O699" s="158"/>
      <c r="P699" s="158"/>
      <c r="Q699" s="158"/>
      <c r="R699" s="159"/>
      <c r="S699" s="159"/>
      <c r="T699" s="159"/>
      <c r="U699" s="159"/>
      <c r="V699" s="159"/>
      <c r="W699" s="159"/>
      <c r="X699" s="159"/>
      <c r="Y699" s="159"/>
      <c r="Z699" s="148"/>
      <c r="AA699" s="148"/>
      <c r="AB699" s="148"/>
      <c r="AC699" s="148"/>
      <c r="AD699" s="148"/>
      <c r="AE699" s="148"/>
      <c r="AF699" s="148"/>
      <c r="AG699" s="148" t="s">
        <v>435</v>
      </c>
      <c r="AH699" s="148">
        <v>0</v>
      </c>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outlineLevel="3" x14ac:dyDescent="0.2">
      <c r="A700" s="155"/>
      <c r="B700" s="156"/>
      <c r="C700" s="194" t="s">
        <v>1322</v>
      </c>
      <c r="D700" s="185"/>
      <c r="E700" s="186">
        <v>137.84628000000001</v>
      </c>
      <c r="F700" s="159"/>
      <c r="G700" s="159"/>
      <c r="H700" s="159"/>
      <c r="I700" s="159"/>
      <c r="J700" s="159"/>
      <c r="K700" s="159"/>
      <c r="L700" s="159"/>
      <c r="M700" s="159"/>
      <c r="N700" s="158"/>
      <c r="O700" s="158"/>
      <c r="P700" s="158"/>
      <c r="Q700" s="158"/>
      <c r="R700" s="159"/>
      <c r="S700" s="159"/>
      <c r="T700" s="159"/>
      <c r="U700" s="159"/>
      <c r="V700" s="159"/>
      <c r="W700" s="159"/>
      <c r="X700" s="159"/>
      <c r="Y700" s="159"/>
      <c r="Z700" s="148"/>
      <c r="AA700" s="148"/>
      <c r="AB700" s="148"/>
      <c r="AC700" s="148"/>
      <c r="AD700" s="148"/>
      <c r="AE700" s="148"/>
      <c r="AF700" s="148"/>
      <c r="AG700" s="148" t="s">
        <v>435</v>
      </c>
      <c r="AH700" s="148">
        <v>0</v>
      </c>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outlineLevel="3" x14ac:dyDescent="0.2">
      <c r="A701" s="155"/>
      <c r="B701" s="156"/>
      <c r="C701" s="194" t="s">
        <v>1323</v>
      </c>
      <c r="D701" s="185"/>
      <c r="E701" s="186">
        <v>-15.9</v>
      </c>
      <c r="F701" s="159"/>
      <c r="G701" s="159"/>
      <c r="H701" s="159"/>
      <c r="I701" s="159"/>
      <c r="J701" s="159"/>
      <c r="K701" s="159"/>
      <c r="L701" s="159"/>
      <c r="M701" s="159"/>
      <c r="N701" s="158"/>
      <c r="O701" s="158"/>
      <c r="P701" s="158"/>
      <c r="Q701" s="158"/>
      <c r="R701" s="159"/>
      <c r="S701" s="159"/>
      <c r="T701" s="159"/>
      <c r="U701" s="159"/>
      <c r="V701" s="159"/>
      <c r="W701" s="159"/>
      <c r="X701" s="159"/>
      <c r="Y701" s="159"/>
      <c r="Z701" s="148"/>
      <c r="AA701" s="148"/>
      <c r="AB701" s="148"/>
      <c r="AC701" s="148"/>
      <c r="AD701" s="148"/>
      <c r="AE701" s="148"/>
      <c r="AF701" s="148"/>
      <c r="AG701" s="148" t="s">
        <v>435</v>
      </c>
      <c r="AH701" s="148">
        <v>0</v>
      </c>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outlineLevel="3" x14ac:dyDescent="0.2">
      <c r="A702" s="155"/>
      <c r="B702" s="156"/>
      <c r="C702" s="194" t="s">
        <v>1324</v>
      </c>
      <c r="D702" s="185"/>
      <c r="E702" s="186">
        <v>21.095099999999999</v>
      </c>
      <c r="F702" s="159"/>
      <c r="G702" s="159"/>
      <c r="H702" s="159"/>
      <c r="I702" s="159"/>
      <c r="J702" s="159"/>
      <c r="K702" s="159"/>
      <c r="L702" s="159"/>
      <c r="M702" s="159"/>
      <c r="N702" s="158"/>
      <c r="O702" s="158"/>
      <c r="P702" s="158"/>
      <c r="Q702" s="158"/>
      <c r="R702" s="159"/>
      <c r="S702" s="159"/>
      <c r="T702" s="159"/>
      <c r="U702" s="159"/>
      <c r="V702" s="159"/>
      <c r="W702" s="159"/>
      <c r="X702" s="159"/>
      <c r="Y702" s="159"/>
      <c r="Z702" s="148"/>
      <c r="AA702" s="148"/>
      <c r="AB702" s="148"/>
      <c r="AC702" s="148"/>
      <c r="AD702" s="148"/>
      <c r="AE702" s="148"/>
      <c r="AF702" s="148"/>
      <c r="AG702" s="148" t="s">
        <v>435</v>
      </c>
      <c r="AH702" s="148">
        <v>0</v>
      </c>
      <c r="AI702" s="148"/>
      <c r="AJ702" s="148"/>
      <c r="AK702" s="148"/>
      <c r="AL702" s="148"/>
      <c r="AM702" s="148"/>
      <c r="AN702" s="148"/>
      <c r="AO702" s="148"/>
      <c r="AP702" s="148"/>
      <c r="AQ702" s="148"/>
      <c r="AR702" s="148"/>
      <c r="AS702" s="148"/>
      <c r="AT702" s="148"/>
      <c r="AU702" s="148"/>
      <c r="AV702" s="148"/>
      <c r="AW702" s="148"/>
      <c r="AX702" s="148"/>
      <c r="AY702" s="148"/>
      <c r="AZ702" s="148"/>
      <c r="BA702" s="148"/>
      <c r="BB702" s="148"/>
      <c r="BC702" s="148"/>
      <c r="BD702" s="148"/>
      <c r="BE702" s="148"/>
      <c r="BF702" s="148"/>
      <c r="BG702" s="148"/>
      <c r="BH702" s="148"/>
    </row>
    <row r="703" spans="1:60" outlineLevel="3" x14ac:dyDescent="0.2">
      <c r="A703" s="155"/>
      <c r="B703" s="156"/>
      <c r="C703" s="194" t="s">
        <v>1325</v>
      </c>
      <c r="D703" s="185"/>
      <c r="E703" s="186">
        <v>100.834</v>
      </c>
      <c r="F703" s="159"/>
      <c r="G703" s="159"/>
      <c r="H703" s="159"/>
      <c r="I703" s="159"/>
      <c r="J703" s="159"/>
      <c r="K703" s="159"/>
      <c r="L703" s="159"/>
      <c r="M703" s="159"/>
      <c r="N703" s="158"/>
      <c r="O703" s="158"/>
      <c r="P703" s="158"/>
      <c r="Q703" s="158"/>
      <c r="R703" s="159"/>
      <c r="S703" s="159"/>
      <c r="T703" s="159"/>
      <c r="U703" s="159"/>
      <c r="V703" s="159"/>
      <c r="W703" s="159"/>
      <c r="X703" s="159"/>
      <c r="Y703" s="159"/>
      <c r="Z703" s="148"/>
      <c r="AA703" s="148"/>
      <c r="AB703" s="148"/>
      <c r="AC703" s="148"/>
      <c r="AD703" s="148"/>
      <c r="AE703" s="148"/>
      <c r="AF703" s="148"/>
      <c r="AG703" s="148" t="s">
        <v>435</v>
      </c>
      <c r="AH703" s="148">
        <v>0</v>
      </c>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outlineLevel="3" x14ac:dyDescent="0.2">
      <c r="A704" s="155"/>
      <c r="B704" s="156"/>
      <c r="C704" s="194" t="s">
        <v>1326</v>
      </c>
      <c r="D704" s="185"/>
      <c r="E704" s="186">
        <v>-64.412000000000006</v>
      </c>
      <c r="F704" s="159"/>
      <c r="G704" s="159"/>
      <c r="H704" s="159"/>
      <c r="I704" s="159"/>
      <c r="J704" s="159"/>
      <c r="K704" s="159"/>
      <c r="L704" s="159"/>
      <c r="M704" s="159"/>
      <c r="N704" s="158"/>
      <c r="O704" s="158"/>
      <c r="P704" s="158"/>
      <c r="Q704" s="158"/>
      <c r="R704" s="159"/>
      <c r="S704" s="159"/>
      <c r="T704" s="159"/>
      <c r="U704" s="159"/>
      <c r="V704" s="159"/>
      <c r="W704" s="159"/>
      <c r="X704" s="159"/>
      <c r="Y704" s="159"/>
      <c r="Z704" s="148"/>
      <c r="AA704" s="148"/>
      <c r="AB704" s="148"/>
      <c r="AC704" s="148"/>
      <c r="AD704" s="148"/>
      <c r="AE704" s="148"/>
      <c r="AF704" s="148"/>
      <c r="AG704" s="148" t="s">
        <v>435</v>
      </c>
      <c r="AH704" s="148">
        <v>0</v>
      </c>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outlineLevel="3" x14ac:dyDescent="0.2">
      <c r="A705" s="155"/>
      <c r="B705" s="156"/>
      <c r="C705" s="194" t="s">
        <v>1327</v>
      </c>
      <c r="D705" s="185"/>
      <c r="E705" s="186">
        <v>24.7455</v>
      </c>
      <c r="F705" s="159"/>
      <c r="G705" s="159"/>
      <c r="H705" s="159"/>
      <c r="I705" s="159"/>
      <c r="J705" s="159"/>
      <c r="K705" s="159"/>
      <c r="L705" s="159"/>
      <c r="M705" s="159"/>
      <c r="N705" s="158"/>
      <c r="O705" s="158"/>
      <c r="P705" s="158"/>
      <c r="Q705" s="158"/>
      <c r="R705" s="159"/>
      <c r="S705" s="159"/>
      <c r="T705" s="159"/>
      <c r="U705" s="159"/>
      <c r="V705" s="159"/>
      <c r="W705" s="159"/>
      <c r="X705" s="159"/>
      <c r="Y705" s="159"/>
      <c r="Z705" s="148"/>
      <c r="AA705" s="148"/>
      <c r="AB705" s="148"/>
      <c r="AC705" s="148"/>
      <c r="AD705" s="148"/>
      <c r="AE705" s="148"/>
      <c r="AF705" s="148"/>
      <c r="AG705" s="148" t="s">
        <v>435</v>
      </c>
      <c r="AH705" s="148">
        <v>0</v>
      </c>
      <c r="AI705" s="148"/>
      <c r="AJ705" s="148"/>
      <c r="AK705" s="148"/>
      <c r="AL705" s="148"/>
      <c r="AM705" s="148"/>
      <c r="AN705" s="148"/>
      <c r="AO705" s="148"/>
      <c r="AP705" s="148"/>
      <c r="AQ705" s="148"/>
      <c r="AR705" s="148"/>
      <c r="AS705" s="148"/>
      <c r="AT705" s="148"/>
      <c r="AU705" s="148"/>
      <c r="AV705" s="148"/>
      <c r="AW705" s="148"/>
      <c r="AX705" s="148"/>
      <c r="AY705" s="148"/>
      <c r="AZ705" s="148"/>
      <c r="BA705" s="148"/>
      <c r="BB705" s="148"/>
      <c r="BC705" s="148"/>
      <c r="BD705" s="148"/>
      <c r="BE705" s="148"/>
      <c r="BF705" s="148"/>
      <c r="BG705" s="148"/>
      <c r="BH705" s="148"/>
    </row>
    <row r="706" spans="1:60" outlineLevel="3" x14ac:dyDescent="0.2">
      <c r="A706" s="155"/>
      <c r="B706" s="156"/>
      <c r="C706" s="194" t="s">
        <v>1328</v>
      </c>
      <c r="D706" s="185"/>
      <c r="E706" s="186">
        <v>424.42399999999998</v>
      </c>
      <c r="F706" s="159"/>
      <c r="G706" s="159"/>
      <c r="H706" s="159"/>
      <c r="I706" s="159"/>
      <c r="J706" s="159"/>
      <c r="K706" s="159"/>
      <c r="L706" s="159"/>
      <c r="M706" s="159"/>
      <c r="N706" s="158"/>
      <c r="O706" s="158"/>
      <c r="P706" s="158"/>
      <c r="Q706" s="158"/>
      <c r="R706" s="159"/>
      <c r="S706" s="159"/>
      <c r="T706" s="159"/>
      <c r="U706" s="159"/>
      <c r="V706" s="159"/>
      <c r="W706" s="159"/>
      <c r="X706" s="159"/>
      <c r="Y706" s="159"/>
      <c r="Z706" s="148"/>
      <c r="AA706" s="148"/>
      <c r="AB706" s="148"/>
      <c r="AC706" s="148"/>
      <c r="AD706" s="148"/>
      <c r="AE706" s="148"/>
      <c r="AF706" s="148"/>
      <c r="AG706" s="148" t="s">
        <v>435</v>
      </c>
      <c r="AH706" s="148">
        <v>0</v>
      </c>
      <c r="AI706" s="148"/>
      <c r="AJ706" s="148"/>
      <c r="AK706" s="148"/>
      <c r="AL706" s="148"/>
      <c r="AM706" s="148"/>
      <c r="AN706" s="148"/>
      <c r="AO706" s="148"/>
      <c r="AP706" s="148"/>
      <c r="AQ706" s="148"/>
      <c r="AR706" s="148"/>
      <c r="AS706" s="148"/>
      <c r="AT706" s="148"/>
      <c r="AU706" s="148"/>
      <c r="AV706" s="148"/>
      <c r="AW706" s="148"/>
      <c r="AX706" s="148"/>
      <c r="AY706" s="148"/>
      <c r="AZ706" s="148"/>
      <c r="BA706" s="148"/>
      <c r="BB706" s="148"/>
      <c r="BC706" s="148"/>
      <c r="BD706" s="148"/>
      <c r="BE706" s="148"/>
      <c r="BF706" s="148"/>
      <c r="BG706" s="148"/>
      <c r="BH706" s="148"/>
    </row>
    <row r="707" spans="1:60" outlineLevel="3" x14ac:dyDescent="0.2">
      <c r="A707" s="155"/>
      <c r="B707" s="156"/>
      <c r="C707" s="194" t="s">
        <v>1329</v>
      </c>
      <c r="D707" s="185"/>
      <c r="E707" s="186">
        <v>-160.374</v>
      </c>
      <c r="F707" s="159"/>
      <c r="G707" s="159"/>
      <c r="H707" s="159"/>
      <c r="I707" s="159"/>
      <c r="J707" s="159"/>
      <c r="K707" s="159"/>
      <c r="L707" s="159"/>
      <c r="M707" s="159"/>
      <c r="N707" s="158"/>
      <c r="O707" s="158"/>
      <c r="P707" s="158"/>
      <c r="Q707" s="158"/>
      <c r="R707" s="159"/>
      <c r="S707" s="159"/>
      <c r="T707" s="159"/>
      <c r="U707" s="159"/>
      <c r="V707" s="159"/>
      <c r="W707" s="159"/>
      <c r="X707" s="159"/>
      <c r="Y707" s="159"/>
      <c r="Z707" s="148"/>
      <c r="AA707" s="148"/>
      <c r="AB707" s="148"/>
      <c r="AC707" s="148"/>
      <c r="AD707" s="148"/>
      <c r="AE707" s="148"/>
      <c r="AF707" s="148"/>
      <c r="AG707" s="148" t="s">
        <v>435</v>
      </c>
      <c r="AH707" s="148">
        <v>0</v>
      </c>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outlineLevel="3" x14ac:dyDescent="0.2">
      <c r="A708" s="155"/>
      <c r="B708" s="156"/>
      <c r="C708" s="194" t="s">
        <v>1330</v>
      </c>
      <c r="D708" s="185"/>
      <c r="E708" s="186">
        <v>191.268</v>
      </c>
      <c r="F708" s="159"/>
      <c r="G708" s="159"/>
      <c r="H708" s="159"/>
      <c r="I708" s="159"/>
      <c r="J708" s="159"/>
      <c r="K708" s="159"/>
      <c r="L708" s="159"/>
      <c r="M708" s="159"/>
      <c r="N708" s="158"/>
      <c r="O708" s="158"/>
      <c r="P708" s="158"/>
      <c r="Q708" s="158"/>
      <c r="R708" s="159"/>
      <c r="S708" s="159"/>
      <c r="T708" s="159"/>
      <c r="U708" s="159"/>
      <c r="V708" s="159"/>
      <c r="W708" s="159"/>
      <c r="X708" s="159"/>
      <c r="Y708" s="159"/>
      <c r="Z708" s="148"/>
      <c r="AA708" s="148"/>
      <c r="AB708" s="148"/>
      <c r="AC708" s="148"/>
      <c r="AD708" s="148"/>
      <c r="AE708" s="148"/>
      <c r="AF708" s="148"/>
      <c r="AG708" s="148" t="s">
        <v>435</v>
      </c>
      <c r="AH708" s="148">
        <v>0</v>
      </c>
      <c r="AI708" s="148"/>
      <c r="AJ708" s="148"/>
      <c r="AK708" s="148"/>
      <c r="AL708" s="148"/>
      <c r="AM708" s="148"/>
      <c r="AN708" s="148"/>
      <c r="AO708" s="148"/>
      <c r="AP708" s="148"/>
      <c r="AQ708" s="148"/>
      <c r="AR708" s="148"/>
      <c r="AS708" s="148"/>
      <c r="AT708" s="148"/>
      <c r="AU708" s="148"/>
      <c r="AV708" s="148"/>
      <c r="AW708" s="148"/>
      <c r="AX708" s="148"/>
      <c r="AY708" s="148"/>
      <c r="AZ708" s="148"/>
      <c r="BA708" s="148"/>
      <c r="BB708" s="148"/>
      <c r="BC708" s="148"/>
      <c r="BD708" s="148"/>
      <c r="BE708" s="148"/>
      <c r="BF708" s="148"/>
      <c r="BG708" s="148"/>
      <c r="BH708" s="148"/>
    </row>
    <row r="709" spans="1:60" outlineLevel="3" x14ac:dyDescent="0.2">
      <c r="A709" s="155"/>
      <c r="B709" s="156"/>
      <c r="C709" s="194" t="s">
        <v>1331</v>
      </c>
      <c r="D709" s="185"/>
      <c r="E709" s="186">
        <v>-34.002000000000002</v>
      </c>
      <c r="F709" s="159"/>
      <c r="G709" s="159"/>
      <c r="H709" s="159"/>
      <c r="I709" s="159"/>
      <c r="J709" s="159"/>
      <c r="K709" s="159"/>
      <c r="L709" s="159"/>
      <c r="M709" s="159"/>
      <c r="N709" s="158"/>
      <c r="O709" s="158"/>
      <c r="P709" s="158"/>
      <c r="Q709" s="158"/>
      <c r="R709" s="159"/>
      <c r="S709" s="159"/>
      <c r="T709" s="159"/>
      <c r="U709" s="159"/>
      <c r="V709" s="159"/>
      <c r="W709" s="159"/>
      <c r="X709" s="159"/>
      <c r="Y709" s="159"/>
      <c r="Z709" s="148"/>
      <c r="AA709" s="148"/>
      <c r="AB709" s="148"/>
      <c r="AC709" s="148"/>
      <c r="AD709" s="148"/>
      <c r="AE709" s="148"/>
      <c r="AF709" s="148"/>
      <c r="AG709" s="148" t="s">
        <v>435</v>
      </c>
      <c r="AH709" s="148">
        <v>0</v>
      </c>
      <c r="AI709" s="148"/>
      <c r="AJ709" s="148"/>
      <c r="AK709" s="148"/>
      <c r="AL709" s="148"/>
      <c r="AM709" s="148"/>
      <c r="AN709" s="148"/>
      <c r="AO709" s="148"/>
      <c r="AP709" s="148"/>
      <c r="AQ709" s="148"/>
      <c r="AR709" s="148"/>
      <c r="AS709" s="148"/>
      <c r="AT709" s="148"/>
      <c r="AU709" s="148"/>
      <c r="AV709" s="148"/>
      <c r="AW709" s="148"/>
      <c r="AX709" s="148"/>
      <c r="AY709" s="148"/>
      <c r="AZ709" s="148"/>
      <c r="BA709" s="148"/>
      <c r="BB709" s="148"/>
      <c r="BC709" s="148"/>
      <c r="BD709" s="148"/>
      <c r="BE709" s="148"/>
      <c r="BF709" s="148"/>
      <c r="BG709" s="148"/>
      <c r="BH709" s="148"/>
    </row>
    <row r="710" spans="1:60" outlineLevel="3" x14ac:dyDescent="0.2">
      <c r="A710" s="155"/>
      <c r="B710" s="156"/>
      <c r="C710" s="194" t="s">
        <v>1332</v>
      </c>
      <c r="D710" s="185"/>
      <c r="E710" s="186">
        <v>152.59200000000001</v>
      </c>
      <c r="F710" s="159"/>
      <c r="G710" s="159"/>
      <c r="H710" s="159"/>
      <c r="I710" s="159"/>
      <c r="J710" s="159"/>
      <c r="K710" s="159"/>
      <c r="L710" s="159"/>
      <c r="M710" s="159"/>
      <c r="N710" s="158"/>
      <c r="O710" s="158"/>
      <c r="P710" s="158"/>
      <c r="Q710" s="158"/>
      <c r="R710" s="159"/>
      <c r="S710" s="159"/>
      <c r="T710" s="159"/>
      <c r="U710" s="159"/>
      <c r="V710" s="159"/>
      <c r="W710" s="159"/>
      <c r="X710" s="159"/>
      <c r="Y710" s="159"/>
      <c r="Z710" s="148"/>
      <c r="AA710" s="148"/>
      <c r="AB710" s="148"/>
      <c r="AC710" s="148"/>
      <c r="AD710" s="148"/>
      <c r="AE710" s="148"/>
      <c r="AF710" s="148"/>
      <c r="AG710" s="148" t="s">
        <v>435</v>
      </c>
      <c r="AH710" s="148">
        <v>0</v>
      </c>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outlineLevel="3" x14ac:dyDescent="0.2">
      <c r="A711" s="155"/>
      <c r="B711" s="156"/>
      <c r="C711" s="194" t="s">
        <v>1333</v>
      </c>
      <c r="D711" s="185"/>
      <c r="E711" s="186">
        <v>-6.2439999999999998</v>
      </c>
      <c r="F711" s="159"/>
      <c r="G711" s="159"/>
      <c r="H711" s="159"/>
      <c r="I711" s="159"/>
      <c r="J711" s="159"/>
      <c r="K711" s="159"/>
      <c r="L711" s="159"/>
      <c r="M711" s="159"/>
      <c r="N711" s="158"/>
      <c r="O711" s="158"/>
      <c r="P711" s="158"/>
      <c r="Q711" s="158"/>
      <c r="R711" s="159"/>
      <c r="S711" s="159"/>
      <c r="T711" s="159"/>
      <c r="U711" s="159"/>
      <c r="V711" s="159"/>
      <c r="W711" s="159"/>
      <c r="X711" s="159"/>
      <c r="Y711" s="159"/>
      <c r="Z711" s="148"/>
      <c r="AA711" s="148"/>
      <c r="AB711" s="148"/>
      <c r="AC711" s="148"/>
      <c r="AD711" s="148"/>
      <c r="AE711" s="148"/>
      <c r="AF711" s="148"/>
      <c r="AG711" s="148" t="s">
        <v>435</v>
      </c>
      <c r="AH711" s="148">
        <v>0</v>
      </c>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outlineLevel="3" x14ac:dyDescent="0.2">
      <c r="A712" s="155"/>
      <c r="B712" s="156"/>
      <c r="C712" s="194" t="s">
        <v>1334</v>
      </c>
      <c r="D712" s="185"/>
      <c r="E712" s="186">
        <v>99.176000000000002</v>
      </c>
      <c r="F712" s="159"/>
      <c r="G712" s="159"/>
      <c r="H712" s="159"/>
      <c r="I712" s="159"/>
      <c r="J712" s="159"/>
      <c r="K712" s="159"/>
      <c r="L712" s="159"/>
      <c r="M712" s="159"/>
      <c r="N712" s="158"/>
      <c r="O712" s="158"/>
      <c r="P712" s="158"/>
      <c r="Q712" s="158"/>
      <c r="R712" s="159"/>
      <c r="S712" s="159"/>
      <c r="T712" s="159"/>
      <c r="U712" s="159"/>
      <c r="V712" s="159"/>
      <c r="W712" s="159"/>
      <c r="X712" s="159"/>
      <c r="Y712" s="159"/>
      <c r="Z712" s="148"/>
      <c r="AA712" s="148"/>
      <c r="AB712" s="148"/>
      <c r="AC712" s="148"/>
      <c r="AD712" s="148"/>
      <c r="AE712" s="148"/>
      <c r="AF712" s="148"/>
      <c r="AG712" s="148" t="s">
        <v>435</v>
      </c>
      <c r="AH712" s="148">
        <v>0</v>
      </c>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row>
    <row r="713" spans="1:60" outlineLevel="3" x14ac:dyDescent="0.2">
      <c r="A713" s="155"/>
      <c r="B713" s="156"/>
      <c r="C713" s="194" t="s">
        <v>1335</v>
      </c>
      <c r="D713" s="185"/>
      <c r="E713" s="186">
        <v>-9.51</v>
      </c>
      <c r="F713" s="159"/>
      <c r="G713" s="159"/>
      <c r="H713" s="159"/>
      <c r="I713" s="159"/>
      <c r="J713" s="159"/>
      <c r="K713" s="159"/>
      <c r="L713" s="159"/>
      <c r="M713" s="159"/>
      <c r="N713" s="158"/>
      <c r="O713" s="158"/>
      <c r="P713" s="158"/>
      <c r="Q713" s="158"/>
      <c r="R713" s="159"/>
      <c r="S713" s="159"/>
      <c r="T713" s="159"/>
      <c r="U713" s="159"/>
      <c r="V713" s="159"/>
      <c r="W713" s="159"/>
      <c r="X713" s="159"/>
      <c r="Y713" s="159"/>
      <c r="Z713" s="148"/>
      <c r="AA713" s="148"/>
      <c r="AB713" s="148"/>
      <c r="AC713" s="148"/>
      <c r="AD713" s="148"/>
      <c r="AE713" s="148"/>
      <c r="AF713" s="148"/>
      <c r="AG713" s="148" t="s">
        <v>435</v>
      </c>
      <c r="AH713" s="148">
        <v>0</v>
      </c>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outlineLevel="3" x14ac:dyDescent="0.2">
      <c r="A714" s="155"/>
      <c r="B714" s="156"/>
      <c r="C714" s="194" t="s">
        <v>1336</v>
      </c>
      <c r="D714" s="185"/>
      <c r="E714" s="186">
        <v>86.02</v>
      </c>
      <c r="F714" s="159"/>
      <c r="G714" s="159"/>
      <c r="H714" s="159"/>
      <c r="I714" s="159"/>
      <c r="J714" s="159"/>
      <c r="K714" s="159"/>
      <c r="L714" s="159"/>
      <c r="M714" s="159"/>
      <c r="N714" s="158"/>
      <c r="O714" s="158"/>
      <c r="P714" s="158"/>
      <c r="Q714" s="158"/>
      <c r="R714" s="159"/>
      <c r="S714" s="159"/>
      <c r="T714" s="159"/>
      <c r="U714" s="159"/>
      <c r="V714" s="159"/>
      <c r="W714" s="159"/>
      <c r="X714" s="159"/>
      <c r="Y714" s="159"/>
      <c r="Z714" s="148"/>
      <c r="AA714" s="148"/>
      <c r="AB714" s="148"/>
      <c r="AC714" s="148"/>
      <c r="AD714" s="148"/>
      <c r="AE714" s="148"/>
      <c r="AF714" s="148"/>
      <c r="AG714" s="148" t="s">
        <v>435</v>
      </c>
      <c r="AH714" s="148">
        <v>0</v>
      </c>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outlineLevel="3" x14ac:dyDescent="0.2">
      <c r="A715" s="155"/>
      <c r="B715" s="156"/>
      <c r="C715" s="194" t="s">
        <v>1337</v>
      </c>
      <c r="D715" s="185"/>
      <c r="E715" s="186">
        <v>-11.015000000000001</v>
      </c>
      <c r="F715" s="159"/>
      <c r="G715" s="159"/>
      <c r="H715" s="159"/>
      <c r="I715" s="159"/>
      <c r="J715" s="159"/>
      <c r="K715" s="159"/>
      <c r="L715" s="159"/>
      <c r="M715" s="159"/>
      <c r="N715" s="158"/>
      <c r="O715" s="158"/>
      <c r="P715" s="158"/>
      <c r="Q715" s="158"/>
      <c r="R715" s="159"/>
      <c r="S715" s="159"/>
      <c r="T715" s="159"/>
      <c r="U715" s="159"/>
      <c r="V715" s="159"/>
      <c r="W715" s="159"/>
      <c r="X715" s="159"/>
      <c r="Y715" s="159"/>
      <c r="Z715" s="148"/>
      <c r="AA715" s="148"/>
      <c r="AB715" s="148"/>
      <c r="AC715" s="148"/>
      <c r="AD715" s="148"/>
      <c r="AE715" s="148"/>
      <c r="AF715" s="148"/>
      <c r="AG715" s="148" t="s">
        <v>435</v>
      </c>
      <c r="AH715" s="148">
        <v>0</v>
      </c>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outlineLevel="3" x14ac:dyDescent="0.2">
      <c r="A716" s="155"/>
      <c r="B716" s="156"/>
      <c r="C716" s="194" t="s">
        <v>1338</v>
      </c>
      <c r="D716" s="185"/>
      <c r="E716" s="186">
        <v>67.095600000000005</v>
      </c>
      <c r="F716" s="159"/>
      <c r="G716" s="159"/>
      <c r="H716" s="159"/>
      <c r="I716" s="159"/>
      <c r="J716" s="159"/>
      <c r="K716" s="159"/>
      <c r="L716" s="159"/>
      <c r="M716" s="159"/>
      <c r="N716" s="158"/>
      <c r="O716" s="158"/>
      <c r="P716" s="158"/>
      <c r="Q716" s="158"/>
      <c r="R716" s="159"/>
      <c r="S716" s="159"/>
      <c r="T716" s="159"/>
      <c r="U716" s="159"/>
      <c r="V716" s="159"/>
      <c r="W716" s="159"/>
      <c r="X716" s="159"/>
      <c r="Y716" s="159"/>
      <c r="Z716" s="148"/>
      <c r="AA716" s="148"/>
      <c r="AB716" s="148"/>
      <c r="AC716" s="148"/>
      <c r="AD716" s="148"/>
      <c r="AE716" s="148"/>
      <c r="AF716" s="148"/>
      <c r="AG716" s="148" t="s">
        <v>435</v>
      </c>
      <c r="AH716" s="148">
        <v>0</v>
      </c>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3" x14ac:dyDescent="0.2">
      <c r="A717" s="155"/>
      <c r="B717" s="156"/>
      <c r="C717" s="194" t="s">
        <v>1339</v>
      </c>
      <c r="D717" s="185"/>
      <c r="E717" s="186">
        <v>-9.3000000000000007</v>
      </c>
      <c r="F717" s="159"/>
      <c r="G717" s="159"/>
      <c r="H717" s="159"/>
      <c r="I717" s="159"/>
      <c r="J717" s="159"/>
      <c r="K717" s="159"/>
      <c r="L717" s="159"/>
      <c r="M717" s="159"/>
      <c r="N717" s="158"/>
      <c r="O717" s="158"/>
      <c r="P717" s="158"/>
      <c r="Q717" s="158"/>
      <c r="R717" s="159"/>
      <c r="S717" s="159"/>
      <c r="T717" s="159"/>
      <c r="U717" s="159"/>
      <c r="V717" s="159"/>
      <c r="W717" s="159"/>
      <c r="X717" s="159"/>
      <c r="Y717" s="159"/>
      <c r="Z717" s="148"/>
      <c r="AA717" s="148"/>
      <c r="AB717" s="148"/>
      <c r="AC717" s="148"/>
      <c r="AD717" s="148"/>
      <c r="AE717" s="148"/>
      <c r="AF717" s="148"/>
      <c r="AG717" s="148" t="s">
        <v>435</v>
      </c>
      <c r="AH717" s="148">
        <v>0</v>
      </c>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3" x14ac:dyDescent="0.2">
      <c r="A718" s="155"/>
      <c r="B718" s="156"/>
      <c r="C718" s="194" t="s">
        <v>1340</v>
      </c>
      <c r="D718" s="185"/>
      <c r="E718" s="186">
        <v>32.652000000000001</v>
      </c>
      <c r="F718" s="159"/>
      <c r="G718" s="159"/>
      <c r="H718" s="159"/>
      <c r="I718" s="159"/>
      <c r="J718" s="159"/>
      <c r="K718" s="159"/>
      <c r="L718" s="159"/>
      <c r="M718" s="159"/>
      <c r="N718" s="158"/>
      <c r="O718" s="158"/>
      <c r="P718" s="158"/>
      <c r="Q718" s="158"/>
      <c r="R718" s="159"/>
      <c r="S718" s="159"/>
      <c r="T718" s="159"/>
      <c r="U718" s="159"/>
      <c r="V718" s="159"/>
      <c r="W718" s="159"/>
      <c r="X718" s="159"/>
      <c r="Y718" s="159"/>
      <c r="Z718" s="148"/>
      <c r="AA718" s="148"/>
      <c r="AB718" s="148"/>
      <c r="AC718" s="148"/>
      <c r="AD718" s="148"/>
      <c r="AE718" s="148"/>
      <c r="AF718" s="148"/>
      <c r="AG718" s="148" t="s">
        <v>435</v>
      </c>
      <c r="AH718" s="148">
        <v>0</v>
      </c>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outlineLevel="3" x14ac:dyDescent="0.2">
      <c r="A719" s="155"/>
      <c r="B719" s="156"/>
      <c r="C719" s="194" t="s">
        <v>1341</v>
      </c>
      <c r="D719" s="185"/>
      <c r="E719" s="186">
        <v>-5.49</v>
      </c>
      <c r="F719" s="159"/>
      <c r="G719" s="159"/>
      <c r="H719" s="159"/>
      <c r="I719" s="159"/>
      <c r="J719" s="159"/>
      <c r="K719" s="159"/>
      <c r="L719" s="159"/>
      <c r="M719" s="159"/>
      <c r="N719" s="158"/>
      <c r="O719" s="158"/>
      <c r="P719" s="158"/>
      <c r="Q719" s="158"/>
      <c r="R719" s="159"/>
      <c r="S719" s="159"/>
      <c r="T719" s="159"/>
      <c r="U719" s="159"/>
      <c r="V719" s="159"/>
      <c r="W719" s="159"/>
      <c r="X719" s="159"/>
      <c r="Y719" s="159"/>
      <c r="Z719" s="148"/>
      <c r="AA719" s="148"/>
      <c r="AB719" s="148"/>
      <c r="AC719" s="148"/>
      <c r="AD719" s="148"/>
      <c r="AE719" s="148"/>
      <c r="AF719" s="148"/>
      <c r="AG719" s="148" t="s">
        <v>435</v>
      </c>
      <c r="AH719" s="148">
        <v>0</v>
      </c>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outlineLevel="3" x14ac:dyDescent="0.2">
      <c r="A720" s="155"/>
      <c r="B720" s="156"/>
      <c r="C720" s="194" t="s">
        <v>1342</v>
      </c>
      <c r="D720" s="185"/>
      <c r="E720" s="186">
        <v>13.616</v>
      </c>
      <c r="F720" s="159"/>
      <c r="G720" s="159"/>
      <c r="H720" s="159"/>
      <c r="I720" s="159"/>
      <c r="J720" s="159"/>
      <c r="K720" s="159"/>
      <c r="L720" s="159"/>
      <c r="M720" s="159"/>
      <c r="N720" s="158"/>
      <c r="O720" s="158"/>
      <c r="P720" s="158"/>
      <c r="Q720" s="158"/>
      <c r="R720" s="159"/>
      <c r="S720" s="159"/>
      <c r="T720" s="159"/>
      <c r="U720" s="159"/>
      <c r="V720" s="159"/>
      <c r="W720" s="159"/>
      <c r="X720" s="159"/>
      <c r="Y720" s="159"/>
      <c r="Z720" s="148"/>
      <c r="AA720" s="148"/>
      <c r="AB720" s="148"/>
      <c r="AC720" s="148"/>
      <c r="AD720" s="148"/>
      <c r="AE720" s="148"/>
      <c r="AF720" s="148"/>
      <c r="AG720" s="148" t="s">
        <v>435</v>
      </c>
      <c r="AH720" s="148">
        <v>0</v>
      </c>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3" x14ac:dyDescent="0.2">
      <c r="A721" s="155"/>
      <c r="B721" s="156"/>
      <c r="C721" s="194" t="s">
        <v>1343</v>
      </c>
      <c r="D721" s="185"/>
      <c r="E721" s="186">
        <v>46.754399999999997</v>
      </c>
      <c r="F721" s="159"/>
      <c r="G721" s="159"/>
      <c r="H721" s="159"/>
      <c r="I721" s="159"/>
      <c r="J721" s="159"/>
      <c r="K721" s="159"/>
      <c r="L721" s="159"/>
      <c r="M721" s="159"/>
      <c r="N721" s="158"/>
      <c r="O721" s="158"/>
      <c r="P721" s="158"/>
      <c r="Q721" s="158"/>
      <c r="R721" s="159"/>
      <c r="S721" s="159"/>
      <c r="T721" s="159"/>
      <c r="U721" s="159"/>
      <c r="V721" s="159"/>
      <c r="W721" s="159"/>
      <c r="X721" s="159"/>
      <c r="Y721" s="159"/>
      <c r="Z721" s="148"/>
      <c r="AA721" s="148"/>
      <c r="AB721" s="148"/>
      <c r="AC721" s="148"/>
      <c r="AD721" s="148"/>
      <c r="AE721" s="148"/>
      <c r="AF721" s="148"/>
      <c r="AG721" s="148" t="s">
        <v>435</v>
      </c>
      <c r="AH721" s="148">
        <v>0</v>
      </c>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3" x14ac:dyDescent="0.2">
      <c r="A722" s="155"/>
      <c r="B722" s="156"/>
      <c r="C722" s="194" t="s">
        <v>1344</v>
      </c>
      <c r="D722" s="185"/>
      <c r="E722" s="186">
        <v>-3.4089999999999998</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435</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outlineLevel="3" x14ac:dyDescent="0.2">
      <c r="A723" s="155"/>
      <c r="B723" s="156"/>
      <c r="C723" s="194" t="s">
        <v>1345</v>
      </c>
      <c r="D723" s="185"/>
      <c r="E723" s="186">
        <v>87.031999999999996</v>
      </c>
      <c r="F723" s="159"/>
      <c r="G723" s="159"/>
      <c r="H723" s="159"/>
      <c r="I723" s="159"/>
      <c r="J723" s="159"/>
      <c r="K723" s="159"/>
      <c r="L723" s="159"/>
      <c r="M723" s="159"/>
      <c r="N723" s="158"/>
      <c r="O723" s="158"/>
      <c r="P723" s="158"/>
      <c r="Q723" s="158"/>
      <c r="R723" s="159"/>
      <c r="S723" s="159"/>
      <c r="T723" s="159"/>
      <c r="U723" s="159"/>
      <c r="V723" s="159"/>
      <c r="W723" s="159"/>
      <c r="X723" s="159"/>
      <c r="Y723" s="159"/>
      <c r="Z723" s="148"/>
      <c r="AA723" s="148"/>
      <c r="AB723" s="148"/>
      <c r="AC723" s="148"/>
      <c r="AD723" s="148"/>
      <c r="AE723" s="148"/>
      <c r="AF723" s="148"/>
      <c r="AG723" s="148" t="s">
        <v>435</v>
      </c>
      <c r="AH723" s="148">
        <v>0</v>
      </c>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3" x14ac:dyDescent="0.2">
      <c r="A724" s="155"/>
      <c r="B724" s="156"/>
      <c r="C724" s="194" t="s">
        <v>1291</v>
      </c>
      <c r="D724" s="185"/>
      <c r="E724" s="186">
        <v>-3.36</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435</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outlineLevel="3" x14ac:dyDescent="0.2">
      <c r="A725" s="155"/>
      <c r="B725" s="156"/>
      <c r="C725" s="194" t="s">
        <v>1346</v>
      </c>
      <c r="D725" s="185"/>
      <c r="E725" s="186">
        <v>369.78480000000002</v>
      </c>
      <c r="F725" s="159"/>
      <c r="G725" s="159"/>
      <c r="H725" s="159"/>
      <c r="I725" s="159"/>
      <c r="J725" s="159"/>
      <c r="K725" s="159"/>
      <c r="L725" s="159"/>
      <c r="M725" s="159"/>
      <c r="N725" s="158"/>
      <c r="O725" s="158"/>
      <c r="P725" s="158"/>
      <c r="Q725" s="158"/>
      <c r="R725" s="159"/>
      <c r="S725" s="159"/>
      <c r="T725" s="159"/>
      <c r="U725" s="159"/>
      <c r="V725" s="159"/>
      <c r="W725" s="159"/>
      <c r="X725" s="159"/>
      <c r="Y725" s="159"/>
      <c r="Z725" s="148"/>
      <c r="AA725" s="148"/>
      <c r="AB725" s="148"/>
      <c r="AC725" s="148"/>
      <c r="AD725" s="148"/>
      <c r="AE725" s="148"/>
      <c r="AF725" s="148"/>
      <c r="AG725" s="148" t="s">
        <v>435</v>
      </c>
      <c r="AH725" s="148">
        <v>0</v>
      </c>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outlineLevel="3" x14ac:dyDescent="0.2">
      <c r="A726" s="155"/>
      <c r="B726" s="156"/>
      <c r="C726" s="194" t="s">
        <v>1347</v>
      </c>
      <c r="D726" s="185"/>
      <c r="E726" s="186">
        <v>-131.87799999999999</v>
      </c>
      <c r="F726" s="159"/>
      <c r="G726" s="159"/>
      <c r="H726" s="159"/>
      <c r="I726" s="159"/>
      <c r="J726" s="159"/>
      <c r="K726" s="159"/>
      <c r="L726" s="159"/>
      <c r="M726" s="159"/>
      <c r="N726" s="158"/>
      <c r="O726" s="158"/>
      <c r="P726" s="158"/>
      <c r="Q726" s="158"/>
      <c r="R726" s="159"/>
      <c r="S726" s="159"/>
      <c r="T726" s="159"/>
      <c r="U726" s="159"/>
      <c r="V726" s="159"/>
      <c r="W726" s="159"/>
      <c r="X726" s="159"/>
      <c r="Y726" s="159"/>
      <c r="Z726" s="148"/>
      <c r="AA726" s="148"/>
      <c r="AB726" s="148"/>
      <c r="AC726" s="148"/>
      <c r="AD726" s="148"/>
      <c r="AE726" s="148"/>
      <c r="AF726" s="148"/>
      <c r="AG726" s="148" t="s">
        <v>435</v>
      </c>
      <c r="AH726" s="148">
        <v>0</v>
      </c>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3" x14ac:dyDescent="0.2">
      <c r="A727" s="155"/>
      <c r="B727" s="156"/>
      <c r="C727" s="194" t="s">
        <v>1348</v>
      </c>
      <c r="D727" s="185"/>
      <c r="E727" s="186">
        <v>21.270600000000002</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435</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outlineLevel="3" x14ac:dyDescent="0.2">
      <c r="A728" s="155"/>
      <c r="B728" s="156"/>
      <c r="C728" s="194" t="s">
        <v>1349</v>
      </c>
      <c r="D728" s="185"/>
      <c r="E728" s="186">
        <v>64.162499999999994</v>
      </c>
      <c r="F728" s="159"/>
      <c r="G728" s="159"/>
      <c r="H728" s="159"/>
      <c r="I728" s="159"/>
      <c r="J728" s="159"/>
      <c r="K728" s="159"/>
      <c r="L728" s="159"/>
      <c r="M728" s="159"/>
      <c r="N728" s="158"/>
      <c r="O728" s="158"/>
      <c r="P728" s="158"/>
      <c r="Q728" s="158"/>
      <c r="R728" s="159"/>
      <c r="S728" s="159"/>
      <c r="T728" s="159"/>
      <c r="U728" s="159"/>
      <c r="V728" s="159"/>
      <c r="W728" s="159"/>
      <c r="X728" s="159"/>
      <c r="Y728" s="159"/>
      <c r="Z728" s="148"/>
      <c r="AA728" s="148"/>
      <c r="AB728" s="148"/>
      <c r="AC728" s="148"/>
      <c r="AD728" s="148"/>
      <c r="AE728" s="148"/>
      <c r="AF728" s="148"/>
      <c r="AG728" s="148" t="s">
        <v>435</v>
      </c>
      <c r="AH728" s="148">
        <v>0</v>
      </c>
      <c r="AI728" s="148"/>
      <c r="AJ728" s="148"/>
      <c r="AK728" s="148"/>
      <c r="AL728" s="148"/>
      <c r="AM728" s="148"/>
      <c r="AN728" s="148"/>
      <c r="AO728" s="148"/>
      <c r="AP728" s="148"/>
      <c r="AQ728" s="148"/>
      <c r="AR728" s="148"/>
      <c r="AS728" s="148"/>
      <c r="AT728" s="148"/>
      <c r="AU728" s="148"/>
      <c r="AV728" s="148"/>
      <c r="AW728" s="148"/>
      <c r="AX728" s="148"/>
      <c r="AY728" s="148"/>
      <c r="AZ728" s="148"/>
      <c r="BA728" s="148"/>
      <c r="BB728" s="148"/>
      <c r="BC728" s="148"/>
      <c r="BD728" s="148"/>
      <c r="BE728" s="148"/>
      <c r="BF728" s="148"/>
      <c r="BG728" s="148"/>
      <c r="BH728" s="148"/>
    </row>
    <row r="729" spans="1:60" outlineLevel="3" x14ac:dyDescent="0.2">
      <c r="A729" s="155"/>
      <c r="B729" s="156"/>
      <c r="C729" s="194" t="s">
        <v>1350</v>
      </c>
      <c r="D729" s="185"/>
      <c r="E729" s="186">
        <v>-6.39</v>
      </c>
      <c r="F729" s="159"/>
      <c r="G729" s="159"/>
      <c r="H729" s="159"/>
      <c r="I729" s="159"/>
      <c r="J729" s="159"/>
      <c r="K729" s="159"/>
      <c r="L729" s="159"/>
      <c r="M729" s="159"/>
      <c r="N729" s="158"/>
      <c r="O729" s="158"/>
      <c r="P729" s="158"/>
      <c r="Q729" s="158"/>
      <c r="R729" s="159"/>
      <c r="S729" s="159"/>
      <c r="T729" s="159"/>
      <c r="U729" s="159"/>
      <c r="V729" s="159"/>
      <c r="W729" s="159"/>
      <c r="X729" s="159"/>
      <c r="Y729" s="159"/>
      <c r="Z729" s="148"/>
      <c r="AA729" s="148"/>
      <c r="AB729" s="148"/>
      <c r="AC729" s="148"/>
      <c r="AD729" s="148"/>
      <c r="AE729" s="148"/>
      <c r="AF729" s="148"/>
      <c r="AG729" s="148" t="s">
        <v>435</v>
      </c>
      <c r="AH729" s="148">
        <v>0</v>
      </c>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outlineLevel="3" x14ac:dyDescent="0.2">
      <c r="A730" s="155"/>
      <c r="B730" s="156"/>
      <c r="C730" s="194" t="s">
        <v>1351</v>
      </c>
      <c r="D730" s="185"/>
      <c r="E730" s="186">
        <v>51.281100000000002</v>
      </c>
      <c r="F730" s="159"/>
      <c r="G730" s="159"/>
      <c r="H730" s="159"/>
      <c r="I730" s="159"/>
      <c r="J730" s="159"/>
      <c r="K730" s="159"/>
      <c r="L730" s="159"/>
      <c r="M730" s="159"/>
      <c r="N730" s="158"/>
      <c r="O730" s="158"/>
      <c r="P730" s="158"/>
      <c r="Q730" s="158"/>
      <c r="R730" s="159"/>
      <c r="S730" s="159"/>
      <c r="T730" s="159"/>
      <c r="U730" s="159"/>
      <c r="V730" s="159"/>
      <c r="W730" s="159"/>
      <c r="X730" s="159"/>
      <c r="Y730" s="159"/>
      <c r="Z730" s="148"/>
      <c r="AA730" s="148"/>
      <c r="AB730" s="148"/>
      <c r="AC730" s="148"/>
      <c r="AD730" s="148"/>
      <c r="AE730" s="148"/>
      <c r="AF730" s="148"/>
      <c r="AG730" s="148" t="s">
        <v>435</v>
      </c>
      <c r="AH730" s="148">
        <v>0</v>
      </c>
      <c r="AI730" s="148"/>
      <c r="AJ730" s="148"/>
      <c r="AK730" s="148"/>
      <c r="AL730" s="148"/>
      <c r="AM730" s="148"/>
      <c r="AN730" s="148"/>
      <c r="AO730" s="148"/>
      <c r="AP730" s="148"/>
      <c r="AQ730" s="148"/>
      <c r="AR730" s="148"/>
      <c r="AS730" s="148"/>
      <c r="AT730" s="148"/>
      <c r="AU730" s="148"/>
      <c r="AV730" s="148"/>
      <c r="AW730" s="148"/>
      <c r="AX730" s="148"/>
      <c r="AY730" s="148"/>
      <c r="AZ730" s="148"/>
      <c r="BA730" s="148"/>
      <c r="BB730" s="148"/>
      <c r="BC730" s="148"/>
      <c r="BD730" s="148"/>
      <c r="BE730" s="148"/>
      <c r="BF730" s="148"/>
      <c r="BG730" s="148"/>
      <c r="BH730" s="148"/>
    </row>
    <row r="731" spans="1:60" outlineLevel="3" x14ac:dyDescent="0.2">
      <c r="A731" s="155"/>
      <c r="B731" s="156"/>
      <c r="C731" s="194" t="s">
        <v>1352</v>
      </c>
      <c r="D731" s="185"/>
      <c r="E731" s="186">
        <v>86.506200000000007</v>
      </c>
      <c r="F731" s="159"/>
      <c r="G731" s="159"/>
      <c r="H731" s="159"/>
      <c r="I731" s="159"/>
      <c r="J731" s="159"/>
      <c r="K731" s="159"/>
      <c r="L731" s="159"/>
      <c r="M731" s="159"/>
      <c r="N731" s="158"/>
      <c r="O731" s="158"/>
      <c r="P731" s="158"/>
      <c r="Q731" s="158"/>
      <c r="R731" s="159"/>
      <c r="S731" s="159"/>
      <c r="T731" s="159"/>
      <c r="U731" s="159"/>
      <c r="V731" s="159"/>
      <c r="W731" s="159"/>
      <c r="X731" s="159"/>
      <c r="Y731" s="159"/>
      <c r="Z731" s="148"/>
      <c r="AA731" s="148"/>
      <c r="AB731" s="148"/>
      <c r="AC731" s="148"/>
      <c r="AD731" s="148"/>
      <c r="AE731" s="148"/>
      <c r="AF731" s="148"/>
      <c r="AG731" s="148" t="s">
        <v>435</v>
      </c>
      <c r="AH731" s="148">
        <v>0</v>
      </c>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outlineLevel="3" x14ac:dyDescent="0.2">
      <c r="A732" s="155"/>
      <c r="B732" s="156"/>
      <c r="C732" s="194" t="s">
        <v>1353</v>
      </c>
      <c r="D732" s="185"/>
      <c r="E732" s="186">
        <v>-8.4</v>
      </c>
      <c r="F732" s="159"/>
      <c r="G732" s="159"/>
      <c r="H732" s="159"/>
      <c r="I732" s="159"/>
      <c r="J732" s="159"/>
      <c r="K732" s="159"/>
      <c r="L732" s="159"/>
      <c r="M732" s="159"/>
      <c r="N732" s="158"/>
      <c r="O732" s="158"/>
      <c r="P732" s="158"/>
      <c r="Q732" s="158"/>
      <c r="R732" s="159"/>
      <c r="S732" s="159"/>
      <c r="T732" s="159"/>
      <c r="U732" s="159"/>
      <c r="V732" s="159"/>
      <c r="W732" s="159"/>
      <c r="X732" s="159"/>
      <c r="Y732" s="159"/>
      <c r="Z732" s="148"/>
      <c r="AA732" s="148"/>
      <c r="AB732" s="148"/>
      <c r="AC732" s="148"/>
      <c r="AD732" s="148"/>
      <c r="AE732" s="148"/>
      <c r="AF732" s="148"/>
      <c r="AG732" s="148" t="s">
        <v>435</v>
      </c>
      <c r="AH732" s="148">
        <v>0</v>
      </c>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3" x14ac:dyDescent="0.2">
      <c r="A733" s="155"/>
      <c r="B733" s="156"/>
      <c r="C733" s="194" t="s">
        <v>1354</v>
      </c>
      <c r="D733" s="185"/>
      <c r="E733" s="186">
        <v>86.057400000000001</v>
      </c>
      <c r="F733" s="159"/>
      <c r="G733" s="159"/>
      <c r="H733" s="159"/>
      <c r="I733" s="159"/>
      <c r="J733" s="159"/>
      <c r="K733" s="159"/>
      <c r="L733" s="159"/>
      <c r="M733" s="159"/>
      <c r="N733" s="158"/>
      <c r="O733" s="158"/>
      <c r="P733" s="158"/>
      <c r="Q733" s="158"/>
      <c r="R733" s="159"/>
      <c r="S733" s="159"/>
      <c r="T733" s="159"/>
      <c r="U733" s="159"/>
      <c r="V733" s="159"/>
      <c r="W733" s="159"/>
      <c r="X733" s="159"/>
      <c r="Y733" s="159"/>
      <c r="Z733" s="148"/>
      <c r="AA733" s="148"/>
      <c r="AB733" s="148"/>
      <c r="AC733" s="148"/>
      <c r="AD733" s="148"/>
      <c r="AE733" s="148"/>
      <c r="AF733" s="148"/>
      <c r="AG733" s="148" t="s">
        <v>435</v>
      </c>
      <c r="AH733" s="148">
        <v>0</v>
      </c>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3" x14ac:dyDescent="0.2">
      <c r="A734" s="155"/>
      <c r="B734" s="156"/>
      <c r="C734" s="194" t="s">
        <v>1355</v>
      </c>
      <c r="D734" s="185"/>
      <c r="E734" s="186">
        <v>-6.72</v>
      </c>
      <c r="F734" s="159"/>
      <c r="G734" s="159"/>
      <c r="H734" s="159"/>
      <c r="I734" s="159"/>
      <c r="J734" s="159"/>
      <c r="K734" s="159"/>
      <c r="L734" s="159"/>
      <c r="M734" s="159"/>
      <c r="N734" s="158"/>
      <c r="O734" s="158"/>
      <c r="P734" s="158"/>
      <c r="Q734" s="158"/>
      <c r="R734" s="159"/>
      <c r="S734" s="159"/>
      <c r="T734" s="159"/>
      <c r="U734" s="159"/>
      <c r="V734" s="159"/>
      <c r="W734" s="159"/>
      <c r="X734" s="159"/>
      <c r="Y734" s="159"/>
      <c r="Z734" s="148"/>
      <c r="AA734" s="148"/>
      <c r="AB734" s="148"/>
      <c r="AC734" s="148"/>
      <c r="AD734" s="148"/>
      <c r="AE734" s="148"/>
      <c r="AF734" s="148"/>
      <c r="AG734" s="148" t="s">
        <v>435</v>
      </c>
      <c r="AH734" s="148">
        <v>0</v>
      </c>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outlineLevel="3" x14ac:dyDescent="0.2">
      <c r="A735" s="155"/>
      <c r="B735" s="156"/>
      <c r="C735" s="194" t="s">
        <v>1356</v>
      </c>
      <c r="D735" s="185"/>
      <c r="E735" s="186">
        <v>53.7438</v>
      </c>
      <c r="F735" s="159"/>
      <c r="G735" s="159"/>
      <c r="H735" s="159"/>
      <c r="I735" s="159"/>
      <c r="J735" s="159"/>
      <c r="K735" s="159"/>
      <c r="L735" s="159"/>
      <c r="M735" s="159"/>
      <c r="N735" s="158"/>
      <c r="O735" s="158"/>
      <c r="P735" s="158"/>
      <c r="Q735" s="158"/>
      <c r="R735" s="159"/>
      <c r="S735" s="159"/>
      <c r="T735" s="159"/>
      <c r="U735" s="159"/>
      <c r="V735" s="159"/>
      <c r="W735" s="159"/>
      <c r="X735" s="159"/>
      <c r="Y735" s="159"/>
      <c r="Z735" s="148"/>
      <c r="AA735" s="148"/>
      <c r="AB735" s="148"/>
      <c r="AC735" s="148"/>
      <c r="AD735" s="148"/>
      <c r="AE735" s="148"/>
      <c r="AF735" s="148"/>
      <c r="AG735" s="148" t="s">
        <v>435</v>
      </c>
      <c r="AH735" s="148">
        <v>0</v>
      </c>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outlineLevel="3" x14ac:dyDescent="0.2">
      <c r="A736" s="155"/>
      <c r="B736" s="156"/>
      <c r="C736" s="194" t="s">
        <v>1357</v>
      </c>
      <c r="D736" s="185"/>
      <c r="E736" s="186">
        <v>-7.5</v>
      </c>
      <c r="F736" s="159"/>
      <c r="G736" s="159"/>
      <c r="H736" s="159"/>
      <c r="I736" s="159"/>
      <c r="J736" s="159"/>
      <c r="K736" s="159"/>
      <c r="L736" s="159"/>
      <c r="M736" s="159"/>
      <c r="N736" s="158"/>
      <c r="O736" s="158"/>
      <c r="P736" s="158"/>
      <c r="Q736" s="158"/>
      <c r="R736" s="159"/>
      <c r="S736" s="159"/>
      <c r="T736" s="159"/>
      <c r="U736" s="159"/>
      <c r="V736" s="159"/>
      <c r="W736" s="159"/>
      <c r="X736" s="159"/>
      <c r="Y736" s="159"/>
      <c r="Z736" s="148"/>
      <c r="AA736" s="148"/>
      <c r="AB736" s="148"/>
      <c r="AC736" s="148"/>
      <c r="AD736" s="148"/>
      <c r="AE736" s="148"/>
      <c r="AF736" s="148"/>
      <c r="AG736" s="148" t="s">
        <v>435</v>
      </c>
      <c r="AH736" s="148">
        <v>0</v>
      </c>
      <c r="AI736" s="148"/>
      <c r="AJ736" s="148"/>
      <c r="AK736" s="148"/>
      <c r="AL736" s="148"/>
      <c r="AM736" s="148"/>
      <c r="AN736" s="148"/>
      <c r="AO736" s="148"/>
      <c r="AP736" s="148"/>
      <c r="AQ736" s="148"/>
      <c r="AR736" s="148"/>
      <c r="AS736" s="148"/>
      <c r="AT736" s="148"/>
      <c r="AU736" s="148"/>
      <c r="AV736" s="148"/>
      <c r="AW736" s="148"/>
      <c r="AX736" s="148"/>
      <c r="AY736" s="148"/>
      <c r="AZ736" s="148"/>
      <c r="BA736" s="148"/>
      <c r="BB736" s="148"/>
      <c r="BC736" s="148"/>
      <c r="BD736" s="148"/>
      <c r="BE736" s="148"/>
      <c r="BF736" s="148"/>
      <c r="BG736" s="148"/>
      <c r="BH736" s="148"/>
    </row>
    <row r="737" spans="1:60" outlineLevel="3" x14ac:dyDescent="0.2">
      <c r="A737" s="155"/>
      <c r="B737" s="156"/>
      <c r="C737" s="194" t="s">
        <v>1358</v>
      </c>
      <c r="D737" s="185"/>
      <c r="E737" s="186">
        <v>57.77178</v>
      </c>
      <c r="F737" s="159"/>
      <c r="G737" s="159"/>
      <c r="H737" s="159"/>
      <c r="I737" s="159"/>
      <c r="J737" s="159"/>
      <c r="K737" s="159"/>
      <c r="L737" s="159"/>
      <c r="M737" s="159"/>
      <c r="N737" s="158"/>
      <c r="O737" s="158"/>
      <c r="P737" s="158"/>
      <c r="Q737" s="158"/>
      <c r="R737" s="159"/>
      <c r="S737" s="159"/>
      <c r="T737" s="159"/>
      <c r="U737" s="159"/>
      <c r="V737" s="159"/>
      <c r="W737" s="159"/>
      <c r="X737" s="159"/>
      <c r="Y737" s="159"/>
      <c r="Z737" s="148"/>
      <c r="AA737" s="148"/>
      <c r="AB737" s="148"/>
      <c r="AC737" s="148"/>
      <c r="AD737" s="148"/>
      <c r="AE737" s="148"/>
      <c r="AF737" s="148"/>
      <c r="AG737" s="148" t="s">
        <v>435</v>
      </c>
      <c r="AH737" s="148">
        <v>0</v>
      </c>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outlineLevel="3" x14ac:dyDescent="0.2">
      <c r="A738" s="155"/>
      <c r="B738" s="156"/>
      <c r="C738" s="194" t="s">
        <v>1359</v>
      </c>
      <c r="D738" s="185"/>
      <c r="E738" s="186">
        <v>-5.04</v>
      </c>
      <c r="F738" s="159"/>
      <c r="G738" s="159"/>
      <c r="H738" s="159"/>
      <c r="I738" s="159"/>
      <c r="J738" s="159"/>
      <c r="K738" s="159"/>
      <c r="L738" s="159"/>
      <c r="M738" s="159"/>
      <c r="N738" s="158"/>
      <c r="O738" s="158"/>
      <c r="P738" s="158"/>
      <c r="Q738" s="158"/>
      <c r="R738" s="159"/>
      <c r="S738" s="159"/>
      <c r="T738" s="159"/>
      <c r="U738" s="159"/>
      <c r="V738" s="159"/>
      <c r="W738" s="159"/>
      <c r="X738" s="159"/>
      <c r="Y738" s="159"/>
      <c r="Z738" s="148"/>
      <c r="AA738" s="148"/>
      <c r="AB738" s="148"/>
      <c r="AC738" s="148"/>
      <c r="AD738" s="148"/>
      <c r="AE738" s="148"/>
      <c r="AF738" s="148"/>
      <c r="AG738" s="148" t="s">
        <v>435</v>
      </c>
      <c r="AH738" s="148">
        <v>0</v>
      </c>
      <c r="AI738" s="148"/>
      <c r="AJ738" s="148"/>
      <c r="AK738" s="148"/>
      <c r="AL738" s="148"/>
      <c r="AM738" s="148"/>
      <c r="AN738" s="148"/>
      <c r="AO738" s="148"/>
      <c r="AP738" s="148"/>
      <c r="AQ738" s="148"/>
      <c r="AR738" s="148"/>
      <c r="AS738" s="148"/>
      <c r="AT738" s="148"/>
      <c r="AU738" s="148"/>
      <c r="AV738" s="148"/>
      <c r="AW738" s="148"/>
      <c r="AX738" s="148"/>
      <c r="AY738" s="148"/>
      <c r="AZ738" s="148"/>
      <c r="BA738" s="148"/>
      <c r="BB738" s="148"/>
      <c r="BC738" s="148"/>
      <c r="BD738" s="148"/>
      <c r="BE738" s="148"/>
      <c r="BF738" s="148"/>
      <c r="BG738" s="148"/>
      <c r="BH738" s="148"/>
    </row>
    <row r="739" spans="1:60" outlineLevel="3" x14ac:dyDescent="0.2">
      <c r="A739" s="155"/>
      <c r="B739" s="156"/>
      <c r="C739" s="194" t="s">
        <v>1360</v>
      </c>
      <c r="D739" s="185"/>
      <c r="E739" s="186">
        <v>18.961020000000001</v>
      </c>
      <c r="F739" s="159"/>
      <c r="G739" s="159"/>
      <c r="H739" s="159"/>
      <c r="I739" s="159"/>
      <c r="J739" s="159"/>
      <c r="K739" s="159"/>
      <c r="L739" s="159"/>
      <c r="M739" s="159"/>
      <c r="N739" s="158"/>
      <c r="O739" s="158"/>
      <c r="P739" s="158"/>
      <c r="Q739" s="158"/>
      <c r="R739" s="159"/>
      <c r="S739" s="159"/>
      <c r="T739" s="159"/>
      <c r="U739" s="159"/>
      <c r="V739" s="159"/>
      <c r="W739" s="159"/>
      <c r="X739" s="159"/>
      <c r="Y739" s="159"/>
      <c r="Z739" s="148"/>
      <c r="AA739" s="148"/>
      <c r="AB739" s="148"/>
      <c r="AC739" s="148"/>
      <c r="AD739" s="148"/>
      <c r="AE739" s="148"/>
      <c r="AF739" s="148"/>
      <c r="AG739" s="148" t="s">
        <v>435</v>
      </c>
      <c r="AH739" s="148">
        <v>0</v>
      </c>
      <c r="AI739" s="148"/>
      <c r="AJ739" s="148"/>
      <c r="AK739" s="148"/>
      <c r="AL739" s="148"/>
      <c r="AM739" s="148"/>
      <c r="AN739" s="148"/>
      <c r="AO739" s="148"/>
      <c r="AP739" s="148"/>
      <c r="AQ739" s="148"/>
      <c r="AR739" s="148"/>
      <c r="AS739" s="148"/>
      <c r="AT739" s="148"/>
      <c r="AU739" s="148"/>
      <c r="AV739" s="148"/>
      <c r="AW739" s="148"/>
      <c r="AX739" s="148"/>
      <c r="AY739" s="148"/>
      <c r="AZ739" s="148"/>
      <c r="BA739" s="148"/>
      <c r="BB739" s="148"/>
      <c r="BC739" s="148"/>
      <c r="BD739" s="148"/>
      <c r="BE739" s="148"/>
      <c r="BF739" s="148"/>
      <c r="BG739" s="148"/>
      <c r="BH739" s="148"/>
    </row>
    <row r="740" spans="1:60" outlineLevel="3" x14ac:dyDescent="0.2">
      <c r="A740" s="155"/>
      <c r="B740" s="156"/>
      <c r="C740" s="194" t="s">
        <v>1361</v>
      </c>
      <c r="D740" s="185"/>
      <c r="E740" s="186">
        <v>17.90802</v>
      </c>
      <c r="F740" s="159"/>
      <c r="G740" s="159"/>
      <c r="H740" s="159"/>
      <c r="I740" s="159"/>
      <c r="J740" s="159"/>
      <c r="K740" s="159"/>
      <c r="L740" s="159"/>
      <c r="M740" s="159"/>
      <c r="N740" s="158"/>
      <c r="O740" s="158"/>
      <c r="P740" s="158"/>
      <c r="Q740" s="158"/>
      <c r="R740" s="159"/>
      <c r="S740" s="159"/>
      <c r="T740" s="159"/>
      <c r="U740" s="159"/>
      <c r="V740" s="159"/>
      <c r="W740" s="159"/>
      <c r="X740" s="159"/>
      <c r="Y740" s="159"/>
      <c r="Z740" s="148"/>
      <c r="AA740" s="148"/>
      <c r="AB740" s="148"/>
      <c r="AC740" s="148"/>
      <c r="AD740" s="148"/>
      <c r="AE740" s="148"/>
      <c r="AF740" s="148"/>
      <c r="AG740" s="148" t="s">
        <v>435</v>
      </c>
      <c r="AH740" s="148">
        <v>0</v>
      </c>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3" x14ac:dyDescent="0.2">
      <c r="A741" s="155"/>
      <c r="B741" s="156"/>
      <c r="C741" s="194" t="s">
        <v>1362</v>
      </c>
      <c r="D741" s="185"/>
      <c r="E741" s="186">
        <v>59.319000000000003</v>
      </c>
      <c r="F741" s="159"/>
      <c r="G741" s="159"/>
      <c r="H741" s="159"/>
      <c r="I741" s="159"/>
      <c r="J741" s="159"/>
      <c r="K741" s="159"/>
      <c r="L741" s="159"/>
      <c r="M741" s="159"/>
      <c r="N741" s="158"/>
      <c r="O741" s="158"/>
      <c r="P741" s="158"/>
      <c r="Q741" s="158"/>
      <c r="R741" s="159"/>
      <c r="S741" s="159"/>
      <c r="T741" s="159"/>
      <c r="U741" s="159"/>
      <c r="V741" s="159"/>
      <c r="W741" s="159"/>
      <c r="X741" s="159"/>
      <c r="Y741" s="159"/>
      <c r="Z741" s="148"/>
      <c r="AA741" s="148"/>
      <c r="AB741" s="148"/>
      <c r="AC741" s="148"/>
      <c r="AD741" s="148"/>
      <c r="AE741" s="148"/>
      <c r="AF741" s="148"/>
      <c r="AG741" s="148" t="s">
        <v>435</v>
      </c>
      <c r="AH741" s="148">
        <v>0</v>
      </c>
      <c r="AI741" s="148"/>
      <c r="AJ741" s="148"/>
      <c r="AK741" s="148"/>
      <c r="AL741" s="148"/>
      <c r="AM741" s="148"/>
      <c r="AN741" s="148"/>
      <c r="AO741" s="148"/>
      <c r="AP741" s="148"/>
      <c r="AQ741" s="148"/>
      <c r="AR741" s="148"/>
      <c r="AS741" s="148"/>
      <c r="AT741" s="148"/>
      <c r="AU741" s="148"/>
      <c r="AV741" s="148"/>
      <c r="AW741" s="148"/>
      <c r="AX741" s="148"/>
      <c r="AY741" s="148"/>
      <c r="AZ741" s="148"/>
      <c r="BA741" s="148"/>
      <c r="BB741" s="148"/>
      <c r="BC741" s="148"/>
      <c r="BD741" s="148"/>
      <c r="BE741" s="148"/>
      <c r="BF741" s="148"/>
      <c r="BG741" s="148"/>
      <c r="BH741" s="148"/>
    </row>
    <row r="742" spans="1:60" outlineLevel="3" x14ac:dyDescent="0.2">
      <c r="A742" s="155"/>
      <c r="B742" s="156"/>
      <c r="C742" s="194" t="s">
        <v>1315</v>
      </c>
      <c r="D742" s="185"/>
      <c r="E742" s="186">
        <v>-3.24</v>
      </c>
      <c r="F742" s="159"/>
      <c r="G742" s="159"/>
      <c r="H742" s="159"/>
      <c r="I742" s="159"/>
      <c r="J742" s="159"/>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t="s">
        <v>435</v>
      </c>
      <c r="AH742" s="148">
        <v>0</v>
      </c>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outlineLevel="3" x14ac:dyDescent="0.2">
      <c r="A743" s="155"/>
      <c r="B743" s="156"/>
      <c r="C743" s="194" t="s">
        <v>1363</v>
      </c>
      <c r="D743" s="185"/>
      <c r="E743" s="186">
        <v>45.840600000000002</v>
      </c>
      <c r="F743" s="159"/>
      <c r="G743" s="159"/>
      <c r="H743" s="159"/>
      <c r="I743" s="159"/>
      <c r="J743" s="159"/>
      <c r="K743" s="159"/>
      <c r="L743" s="159"/>
      <c r="M743" s="159"/>
      <c r="N743" s="158"/>
      <c r="O743" s="158"/>
      <c r="P743" s="158"/>
      <c r="Q743" s="158"/>
      <c r="R743" s="159"/>
      <c r="S743" s="159"/>
      <c r="T743" s="159"/>
      <c r="U743" s="159"/>
      <c r="V743" s="159"/>
      <c r="W743" s="159"/>
      <c r="X743" s="159"/>
      <c r="Y743" s="159"/>
      <c r="Z743" s="148"/>
      <c r="AA743" s="148"/>
      <c r="AB743" s="148"/>
      <c r="AC743" s="148"/>
      <c r="AD743" s="148"/>
      <c r="AE743" s="148"/>
      <c r="AF743" s="148"/>
      <c r="AG743" s="148" t="s">
        <v>435</v>
      </c>
      <c r="AH743" s="148">
        <v>0</v>
      </c>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3" x14ac:dyDescent="0.2">
      <c r="A744" s="155"/>
      <c r="B744" s="156"/>
      <c r="C744" s="194" t="s">
        <v>1364</v>
      </c>
      <c r="D744" s="185"/>
      <c r="E744" s="186">
        <v>25.166699999999999</v>
      </c>
      <c r="F744" s="159"/>
      <c r="G744" s="159"/>
      <c r="H744" s="159"/>
      <c r="I744" s="159"/>
      <c r="J744" s="159"/>
      <c r="K744" s="159"/>
      <c r="L744" s="159"/>
      <c r="M744" s="159"/>
      <c r="N744" s="158"/>
      <c r="O744" s="158"/>
      <c r="P744" s="158"/>
      <c r="Q744" s="158"/>
      <c r="R744" s="159"/>
      <c r="S744" s="159"/>
      <c r="T744" s="159"/>
      <c r="U744" s="159"/>
      <c r="V744" s="159"/>
      <c r="W744" s="159"/>
      <c r="X744" s="159"/>
      <c r="Y744" s="159"/>
      <c r="Z744" s="148"/>
      <c r="AA744" s="148"/>
      <c r="AB744" s="148"/>
      <c r="AC744" s="148"/>
      <c r="AD744" s="148"/>
      <c r="AE744" s="148"/>
      <c r="AF744" s="148"/>
      <c r="AG744" s="148" t="s">
        <v>435</v>
      </c>
      <c r="AH744" s="148">
        <v>0</v>
      </c>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3" x14ac:dyDescent="0.2">
      <c r="A745" s="155"/>
      <c r="B745" s="156"/>
      <c r="C745" s="194" t="s">
        <v>1365</v>
      </c>
      <c r="D745" s="185"/>
      <c r="E745" s="186">
        <v>25.166699999999999</v>
      </c>
      <c r="F745" s="159"/>
      <c r="G745" s="159"/>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435</v>
      </c>
      <c r="AH745" s="148">
        <v>0</v>
      </c>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3" x14ac:dyDescent="0.2">
      <c r="A746" s="155"/>
      <c r="B746" s="156"/>
      <c r="C746" s="194" t="s">
        <v>1366</v>
      </c>
      <c r="D746" s="185"/>
      <c r="E746" s="186">
        <v>25.166699999999999</v>
      </c>
      <c r="F746" s="159"/>
      <c r="G746" s="159"/>
      <c r="H746" s="159"/>
      <c r="I746" s="159"/>
      <c r="J746" s="159"/>
      <c r="K746" s="159"/>
      <c r="L746" s="159"/>
      <c r="M746" s="159"/>
      <c r="N746" s="158"/>
      <c r="O746" s="158"/>
      <c r="P746" s="158"/>
      <c r="Q746" s="158"/>
      <c r="R746" s="159"/>
      <c r="S746" s="159"/>
      <c r="T746" s="159"/>
      <c r="U746" s="159"/>
      <c r="V746" s="159"/>
      <c r="W746" s="159"/>
      <c r="X746" s="159"/>
      <c r="Y746" s="159"/>
      <c r="Z746" s="148"/>
      <c r="AA746" s="148"/>
      <c r="AB746" s="148"/>
      <c r="AC746" s="148"/>
      <c r="AD746" s="148"/>
      <c r="AE746" s="148"/>
      <c r="AF746" s="148"/>
      <c r="AG746" s="148" t="s">
        <v>435</v>
      </c>
      <c r="AH746" s="148">
        <v>0</v>
      </c>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outlineLevel="3" x14ac:dyDescent="0.2">
      <c r="A747" s="155"/>
      <c r="B747" s="156"/>
      <c r="C747" s="194" t="s">
        <v>1367</v>
      </c>
      <c r="D747" s="185"/>
      <c r="E747" s="186"/>
      <c r="F747" s="159"/>
      <c r="G747" s="159"/>
      <c r="H747" s="159"/>
      <c r="I747" s="159"/>
      <c r="J747" s="159"/>
      <c r="K747" s="159"/>
      <c r="L747" s="159"/>
      <c r="M747" s="159"/>
      <c r="N747" s="158"/>
      <c r="O747" s="158"/>
      <c r="P747" s="158"/>
      <c r="Q747" s="158"/>
      <c r="R747" s="159"/>
      <c r="S747" s="159"/>
      <c r="T747" s="159"/>
      <c r="U747" s="159"/>
      <c r="V747" s="159"/>
      <c r="W747" s="159"/>
      <c r="X747" s="159"/>
      <c r="Y747" s="159"/>
      <c r="Z747" s="148"/>
      <c r="AA747" s="148"/>
      <c r="AB747" s="148"/>
      <c r="AC747" s="148"/>
      <c r="AD747" s="148"/>
      <c r="AE747" s="148"/>
      <c r="AF747" s="148"/>
      <c r="AG747" s="148" t="s">
        <v>435</v>
      </c>
      <c r="AH747" s="148">
        <v>0</v>
      </c>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row>
    <row r="748" spans="1:60" outlineLevel="3" x14ac:dyDescent="0.2">
      <c r="A748" s="155"/>
      <c r="B748" s="156"/>
      <c r="C748" s="194" t="s">
        <v>1368</v>
      </c>
      <c r="D748" s="185"/>
      <c r="E748" s="186">
        <v>279.57600000000002</v>
      </c>
      <c r="F748" s="159"/>
      <c r="G748" s="159"/>
      <c r="H748" s="159"/>
      <c r="I748" s="159"/>
      <c r="J748" s="159"/>
      <c r="K748" s="159"/>
      <c r="L748" s="159"/>
      <c r="M748" s="159"/>
      <c r="N748" s="158"/>
      <c r="O748" s="158"/>
      <c r="P748" s="158"/>
      <c r="Q748" s="158"/>
      <c r="R748" s="159"/>
      <c r="S748" s="159"/>
      <c r="T748" s="159"/>
      <c r="U748" s="159"/>
      <c r="V748" s="159"/>
      <c r="W748" s="159"/>
      <c r="X748" s="159"/>
      <c r="Y748" s="159"/>
      <c r="Z748" s="148"/>
      <c r="AA748" s="148"/>
      <c r="AB748" s="148"/>
      <c r="AC748" s="148"/>
      <c r="AD748" s="148"/>
      <c r="AE748" s="148"/>
      <c r="AF748" s="148"/>
      <c r="AG748" s="148" t="s">
        <v>435</v>
      </c>
      <c r="AH748" s="148">
        <v>0</v>
      </c>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row>
    <row r="749" spans="1:60" outlineLevel="3" x14ac:dyDescent="0.2">
      <c r="A749" s="155"/>
      <c r="B749" s="156"/>
      <c r="C749" s="194" t="s">
        <v>1369</v>
      </c>
      <c r="D749" s="185"/>
      <c r="E749" s="186">
        <v>-47.865000000000002</v>
      </c>
      <c r="F749" s="159"/>
      <c r="G749" s="159"/>
      <c r="H749" s="159"/>
      <c r="I749" s="159"/>
      <c r="J749" s="159"/>
      <c r="K749" s="159"/>
      <c r="L749" s="159"/>
      <c r="M749" s="159"/>
      <c r="N749" s="158"/>
      <c r="O749" s="158"/>
      <c r="P749" s="158"/>
      <c r="Q749" s="158"/>
      <c r="R749" s="159"/>
      <c r="S749" s="159"/>
      <c r="T749" s="159"/>
      <c r="U749" s="159"/>
      <c r="V749" s="159"/>
      <c r="W749" s="159"/>
      <c r="X749" s="159"/>
      <c r="Y749" s="159"/>
      <c r="Z749" s="148"/>
      <c r="AA749" s="148"/>
      <c r="AB749" s="148"/>
      <c r="AC749" s="148"/>
      <c r="AD749" s="148"/>
      <c r="AE749" s="148"/>
      <c r="AF749" s="148"/>
      <c r="AG749" s="148" t="s">
        <v>435</v>
      </c>
      <c r="AH749" s="148">
        <v>0</v>
      </c>
      <c r="AI749" s="148"/>
      <c r="AJ749" s="148"/>
      <c r="AK749" s="148"/>
      <c r="AL749" s="148"/>
      <c r="AM749" s="148"/>
      <c r="AN749" s="148"/>
      <c r="AO749" s="148"/>
      <c r="AP749" s="148"/>
      <c r="AQ749" s="148"/>
      <c r="AR749" s="148"/>
      <c r="AS749" s="148"/>
      <c r="AT749" s="148"/>
      <c r="AU749" s="148"/>
      <c r="AV749" s="148"/>
      <c r="AW749" s="148"/>
      <c r="AX749" s="148"/>
      <c r="AY749" s="148"/>
      <c r="AZ749" s="148"/>
      <c r="BA749" s="148"/>
      <c r="BB749" s="148"/>
      <c r="BC749" s="148"/>
      <c r="BD749" s="148"/>
      <c r="BE749" s="148"/>
      <c r="BF749" s="148"/>
      <c r="BG749" s="148"/>
      <c r="BH749" s="148"/>
    </row>
    <row r="750" spans="1:60" outlineLevel="3" x14ac:dyDescent="0.2">
      <c r="A750" s="155"/>
      <c r="B750" s="156"/>
      <c r="C750" s="194" t="s">
        <v>1370</v>
      </c>
      <c r="D750" s="185"/>
      <c r="E750" s="186">
        <v>158.202</v>
      </c>
      <c r="F750" s="159"/>
      <c r="G750" s="159"/>
      <c r="H750" s="159"/>
      <c r="I750" s="159"/>
      <c r="J750" s="159"/>
      <c r="K750" s="159"/>
      <c r="L750" s="159"/>
      <c r="M750" s="159"/>
      <c r="N750" s="158"/>
      <c r="O750" s="158"/>
      <c r="P750" s="158"/>
      <c r="Q750" s="158"/>
      <c r="R750" s="159"/>
      <c r="S750" s="159"/>
      <c r="T750" s="159"/>
      <c r="U750" s="159"/>
      <c r="V750" s="159"/>
      <c r="W750" s="159"/>
      <c r="X750" s="159"/>
      <c r="Y750" s="159"/>
      <c r="Z750" s="148"/>
      <c r="AA750" s="148"/>
      <c r="AB750" s="148"/>
      <c r="AC750" s="148"/>
      <c r="AD750" s="148"/>
      <c r="AE750" s="148"/>
      <c r="AF750" s="148"/>
      <c r="AG750" s="148" t="s">
        <v>435</v>
      </c>
      <c r="AH750" s="148">
        <v>0</v>
      </c>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3" x14ac:dyDescent="0.2">
      <c r="A751" s="155"/>
      <c r="B751" s="156"/>
      <c r="C751" s="194" t="s">
        <v>1371</v>
      </c>
      <c r="D751" s="185"/>
      <c r="E751" s="186">
        <v>-11.34</v>
      </c>
      <c r="F751" s="159"/>
      <c r="G751" s="159"/>
      <c r="H751" s="159"/>
      <c r="I751" s="159"/>
      <c r="J751" s="159"/>
      <c r="K751" s="159"/>
      <c r="L751" s="159"/>
      <c r="M751" s="159"/>
      <c r="N751" s="158"/>
      <c r="O751" s="158"/>
      <c r="P751" s="158"/>
      <c r="Q751" s="158"/>
      <c r="R751" s="159"/>
      <c r="S751" s="159"/>
      <c r="T751" s="159"/>
      <c r="U751" s="159"/>
      <c r="V751" s="159"/>
      <c r="W751" s="159"/>
      <c r="X751" s="159"/>
      <c r="Y751" s="159"/>
      <c r="Z751" s="148"/>
      <c r="AA751" s="148"/>
      <c r="AB751" s="148"/>
      <c r="AC751" s="148"/>
      <c r="AD751" s="148"/>
      <c r="AE751" s="148"/>
      <c r="AF751" s="148"/>
      <c r="AG751" s="148" t="s">
        <v>435</v>
      </c>
      <c r="AH751" s="148">
        <v>0</v>
      </c>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3" x14ac:dyDescent="0.2">
      <c r="A752" s="155"/>
      <c r="B752" s="156"/>
      <c r="C752" s="194" t="s">
        <v>1372</v>
      </c>
      <c r="D752" s="185"/>
      <c r="E752" s="186">
        <v>40.905000000000001</v>
      </c>
      <c r="F752" s="159"/>
      <c r="G752" s="159"/>
      <c r="H752" s="159"/>
      <c r="I752" s="159"/>
      <c r="J752" s="159"/>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t="s">
        <v>435</v>
      </c>
      <c r="AH752" s="148">
        <v>0</v>
      </c>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3" x14ac:dyDescent="0.2">
      <c r="A753" s="155"/>
      <c r="B753" s="156"/>
      <c r="C753" s="194" t="s">
        <v>1373</v>
      </c>
      <c r="D753" s="185"/>
      <c r="E753" s="186">
        <v>56.628</v>
      </c>
      <c r="F753" s="159"/>
      <c r="G753" s="159"/>
      <c r="H753" s="159"/>
      <c r="I753" s="159"/>
      <c r="J753" s="159"/>
      <c r="K753" s="159"/>
      <c r="L753" s="159"/>
      <c r="M753" s="159"/>
      <c r="N753" s="158"/>
      <c r="O753" s="158"/>
      <c r="P753" s="158"/>
      <c r="Q753" s="158"/>
      <c r="R753" s="159"/>
      <c r="S753" s="159"/>
      <c r="T753" s="159"/>
      <c r="U753" s="159"/>
      <c r="V753" s="159"/>
      <c r="W753" s="159"/>
      <c r="X753" s="159"/>
      <c r="Y753" s="159"/>
      <c r="Z753" s="148"/>
      <c r="AA753" s="148"/>
      <c r="AB753" s="148"/>
      <c r="AC753" s="148"/>
      <c r="AD753" s="148"/>
      <c r="AE753" s="148"/>
      <c r="AF753" s="148"/>
      <c r="AG753" s="148" t="s">
        <v>435</v>
      </c>
      <c r="AH753" s="148">
        <v>0</v>
      </c>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3" x14ac:dyDescent="0.2">
      <c r="A754" s="155"/>
      <c r="B754" s="156"/>
      <c r="C754" s="194" t="s">
        <v>1374</v>
      </c>
      <c r="D754" s="185"/>
      <c r="E754" s="186">
        <v>-15.12</v>
      </c>
      <c r="F754" s="159"/>
      <c r="G754" s="159"/>
      <c r="H754" s="159"/>
      <c r="I754" s="159"/>
      <c r="J754" s="159"/>
      <c r="K754" s="159"/>
      <c r="L754" s="159"/>
      <c r="M754" s="159"/>
      <c r="N754" s="158"/>
      <c r="O754" s="158"/>
      <c r="P754" s="158"/>
      <c r="Q754" s="158"/>
      <c r="R754" s="159"/>
      <c r="S754" s="159"/>
      <c r="T754" s="159"/>
      <c r="U754" s="159"/>
      <c r="V754" s="159"/>
      <c r="W754" s="159"/>
      <c r="X754" s="159"/>
      <c r="Y754" s="159"/>
      <c r="Z754" s="148"/>
      <c r="AA754" s="148"/>
      <c r="AB754" s="148"/>
      <c r="AC754" s="148"/>
      <c r="AD754" s="148"/>
      <c r="AE754" s="148"/>
      <c r="AF754" s="148"/>
      <c r="AG754" s="148" t="s">
        <v>435</v>
      </c>
      <c r="AH754" s="148">
        <v>0</v>
      </c>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3" x14ac:dyDescent="0.2">
      <c r="A755" s="155"/>
      <c r="B755" s="156"/>
      <c r="C755" s="194" t="s">
        <v>1375</v>
      </c>
      <c r="D755" s="185"/>
      <c r="E755" s="186">
        <v>93.06</v>
      </c>
      <c r="F755" s="159"/>
      <c r="G755" s="159"/>
      <c r="H755" s="159"/>
      <c r="I755" s="159"/>
      <c r="J755" s="159"/>
      <c r="K755" s="159"/>
      <c r="L755" s="159"/>
      <c r="M755" s="159"/>
      <c r="N755" s="158"/>
      <c r="O755" s="158"/>
      <c r="P755" s="158"/>
      <c r="Q755" s="158"/>
      <c r="R755" s="159"/>
      <c r="S755" s="159"/>
      <c r="T755" s="159"/>
      <c r="U755" s="159"/>
      <c r="V755" s="159"/>
      <c r="W755" s="159"/>
      <c r="X755" s="159"/>
      <c r="Y755" s="159"/>
      <c r="Z755" s="148"/>
      <c r="AA755" s="148"/>
      <c r="AB755" s="148"/>
      <c r="AC755" s="148"/>
      <c r="AD755" s="148"/>
      <c r="AE755" s="148"/>
      <c r="AF755" s="148"/>
      <c r="AG755" s="148" t="s">
        <v>435</v>
      </c>
      <c r="AH755" s="148">
        <v>0</v>
      </c>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3" x14ac:dyDescent="0.2">
      <c r="A756" s="155"/>
      <c r="B756" s="156"/>
      <c r="C756" s="194" t="s">
        <v>1376</v>
      </c>
      <c r="D756" s="185"/>
      <c r="E756" s="186">
        <v>-20.79</v>
      </c>
      <c r="F756" s="159"/>
      <c r="G756" s="159"/>
      <c r="H756" s="159"/>
      <c r="I756" s="159"/>
      <c r="J756" s="159"/>
      <c r="K756" s="159"/>
      <c r="L756" s="159"/>
      <c r="M756" s="159"/>
      <c r="N756" s="158"/>
      <c r="O756" s="158"/>
      <c r="P756" s="158"/>
      <c r="Q756" s="158"/>
      <c r="R756" s="159"/>
      <c r="S756" s="159"/>
      <c r="T756" s="159"/>
      <c r="U756" s="159"/>
      <c r="V756" s="159"/>
      <c r="W756" s="159"/>
      <c r="X756" s="159"/>
      <c r="Y756" s="159"/>
      <c r="Z756" s="148"/>
      <c r="AA756" s="148"/>
      <c r="AB756" s="148"/>
      <c r="AC756" s="148"/>
      <c r="AD756" s="148"/>
      <c r="AE756" s="148"/>
      <c r="AF756" s="148"/>
      <c r="AG756" s="148" t="s">
        <v>435</v>
      </c>
      <c r="AH756" s="148">
        <v>0</v>
      </c>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outlineLevel="3" x14ac:dyDescent="0.2">
      <c r="A757" s="155"/>
      <c r="B757" s="156"/>
      <c r="C757" s="194" t="s">
        <v>1377</v>
      </c>
      <c r="D757" s="185"/>
      <c r="E757" s="186">
        <v>169.68600000000001</v>
      </c>
      <c r="F757" s="159"/>
      <c r="G757" s="159"/>
      <c r="H757" s="159"/>
      <c r="I757" s="159"/>
      <c r="J757" s="159"/>
      <c r="K757" s="159"/>
      <c r="L757" s="159"/>
      <c r="M757" s="159"/>
      <c r="N757" s="158"/>
      <c r="O757" s="158"/>
      <c r="P757" s="158"/>
      <c r="Q757" s="158"/>
      <c r="R757" s="159"/>
      <c r="S757" s="159"/>
      <c r="T757" s="159"/>
      <c r="U757" s="159"/>
      <c r="V757" s="159"/>
      <c r="W757" s="159"/>
      <c r="X757" s="159"/>
      <c r="Y757" s="159"/>
      <c r="Z757" s="148"/>
      <c r="AA757" s="148"/>
      <c r="AB757" s="148"/>
      <c r="AC757" s="148"/>
      <c r="AD757" s="148"/>
      <c r="AE757" s="148"/>
      <c r="AF757" s="148"/>
      <c r="AG757" s="148" t="s">
        <v>435</v>
      </c>
      <c r="AH757" s="148">
        <v>0</v>
      </c>
      <c r="AI757" s="148"/>
      <c r="AJ757" s="148"/>
      <c r="AK757" s="148"/>
      <c r="AL757" s="148"/>
      <c r="AM757" s="148"/>
      <c r="AN757" s="148"/>
      <c r="AO757" s="148"/>
      <c r="AP757" s="148"/>
      <c r="AQ757" s="148"/>
      <c r="AR757" s="148"/>
      <c r="AS757" s="148"/>
      <c r="AT757" s="148"/>
      <c r="AU757" s="148"/>
      <c r="AV757" s="148"/>
      <c r="AW757" s="148"/>
      <c r="AX757" s="148"/>
      <c r="AY757" s="148"/>
      <c r="AZ757" s="148"/>
      <c r="BA757" s="148"/>
      <c r="BB757" s="148"/>
      <c r="BC757" s="148"/>
      <c r="BD757" s="148"/>
      <c r="BE757" s="148"/>
      <c r="BF757" s="148"/>
      <c r="BG757" s="148"/>
      <c r="BH757" s="148"/>
    </row>
    <row r="758" spans="1:60" outlineLevel="3" x14ac:dyDescent="0.2">
      <c r="A758" s="155"/>
      <c r="B758" s="156"/>
      <c r="C758" s="194" t="s">
        <v>1371</v>
      </c>
      <c r="D758" s="185"/>
      <c r="E758" s="186">
        <v>-11.34</v>
      </c>
      <c r="F758" s="159"/>
      <c r="G758" s="159"/>
      <c r="H758" s="159"/>
      <c r="I758" s="159"/>
      <c r="J758" s="159"/>
      <c r="K758" s="159"/>
      <c r="L758" s="159"/>
      <c r="M758" s="159"/>
      <c r="N758" s="158"/>
      <c r="O758" s="158"/>
      <c r="P758" s="158"/>
      <c r="Q758" s="158"/>
      <c r="R758" s="159"/>
      <c r="S758" s="159"/>
      <c r="T758" s="159"/>
      <c r="U758" s="159"/>
      <c r="V758" s="159"/>
      <c r="W758" s="159"/>
      <c r="X758" s="159"/>
      <c r="Y758" s="159"/>
      <c r="Z758" s="148"/>
      <c r="AA758" s="148"/>
      <c r="AB758" s="148"/>
      <c r="AC758" s="148"/>
      <c r="AD758" s="148"/>
      <c r="AE758" s="148"/>
      <c r="AF758" s="148"/>
      <c r="AG758" s="148" t="s">
        <v>435</v>
      </c>
      <c r="AH758" s="148">
        <v>0</v>
      </c>
      <c r="AI758" s="148"/>
      <c r="AJ758" s="148"/>
      <c r="AK758" s="148"/>
      <c r="AL758" s="148"/>
      <c r="AM758" s="148"/>
      <c r="AN758" s="148"/>
      <c r="AO758" s="148"/>
      <c r="AP758" s="148"/>
      <c r="AQ758" s="148"/>
      <c r="AR758" s="148"/>
      <c r="AS758" s="148"/>
      <c r="AT758" s="148"/>
      <c r="AU758" s="148"/>
      <c r="AV758" s="148"/>
      <c r="AW758" s="148"/>
      <c r="AX758" s="148"/>
      <c r="AY758" s="148"/>
      <c r="AZ758" s="148"/>
      <c r="BA758" s="148"/>
      <c r="BB758" s="148"/>
      <c r="BC758" s="148"/>
      <c r="BD758" s="148"/>
      <c r="BE758" s="148"/>
      <c r="BF758" s="148"/>
      <c r="BG758" s="148"/>
      <c r="BH758" s="148"/>
    </row>
    <row r="759" spans="1:60" outlineLevel="3" x14ac:dyDescent="0.2">
      <c r="A759" s="155"/>
      <c r="B759" s="156"/>
      <c r="C759" s="194" t="s">
        <v>1378</v>
      </c>
      <c r="D759" s="185"/>
      <c r="E759" s="186">
        <v>78.12</v>
      </c>
      <c r="F759" s="159"/>
      <c r="G759" s="159"/>
      <c r="H759" s="159"/>
      <c r="I759" s="159"/>
      <c r="J759" s="159"/>
      <c r="K759" s="159"/>
      <c r="L759" s="159"/>
      <c r="M759" s="159"/>
      <c r="N759" s="158"/>
      <c r="O759" s="158"/>
      <c r="P759" s="158"/>
      <c r="Q759" s="158"/>
      <c r="R759" s="159"/>
      <c r="S759" s="159"/>
      <c r="T759" s="159"/>
      <c r="U759" s="159"/>
      <c r="V759" s="159"/>
      <c r="W759" s="159"/>
      <c r="X759" s="159"/>
      <c r="Y759" s="159"/>
      <c r="Z759" s="148"/>
      <c r="AA759" s="148"/>
      <c r="AB759" s="148"/>
      <c r="AC759" s="148"/>
      <c r="AD759" s="148"/>
      <c r="AE759" s="148"/>
      <c r="AF759" s="148"/>
      <c r="AG759" s="148" t="s">
        <v>435</v>
      </c>
      <c r="AH759" s="148">
        <v>0</v>
      </c>
      <c r="AI759" s="148"/>
      <c r="AJ759" s="148"/>
      <c r="AK759" s="148"/>
      <c r="AL759" s="148"/>
      <c r="AM759" s="148"/>
      <c r="AN759" s="148"/>
      <c r="AO759" s="148"/>
      <c r="AP759" s="148"/>
      <c r="AQ759" s="148"/>
      <c r="AR759" s="148"/>
      <c r="AS759" s="148"/>
      <c r="AT759" s="148"/>
      <c r="AU759" s="148"/>
      <c r="AV759" s="148"/>
      <c r="AW759" s="148"/>
      <c r="AX759" s="148"/>
      <c r="AY759" s="148"/>
      <c r="AZ759" s="148"/>
      <c r="BA759" s="148"/>
      <c r="BB759" s="148"/>
      <c r="BC759" s="148"/>
      <c r="BD759" s="148"/>
      <c r="BE759" s="148"/>
      <c r="BF759" s="148"/>
      <c r="BG759" s="148"/>
      <c r="BH759" s="148"/>
    </row>
    <row r="760" spans="1:60" outlineLevel="3" x14ac:dyDescent="0.2">
      <c r="A760" s="155"/>
      <c r="B760" s="156"/>
      <c r="C760" s="194" t="s">
        <v>1379</v>
      </c>
      <c r="D760" s="185"/>
      <c r="E760" s="186">
        <v>-8.19</v>
      </c>
      <c r="F760" s="159"/>
      <c r="G760" s="159"/>
      <c r="H760" s="159"/>
      <c r="I760" s="159"/>
      <c r="J760" s="159"/>
      <c r="K760" s="159"/>
      <c r="L760" s="159"/>
      <c r="M760" s="159"/>
      <c r="N760" s="158"/>
      <c r="O760" s="158"/>
      <c r="P760" s="158"/>
      <c r="Q760" s="158"/>
      <c r="R760" s="159"/>
      <c r="S760" s="159"/>
      <c r="T760" s="159"/>
      <c r="U760" s="159"/>
      <c r="V760" s="159"/>
      <c r="W760" s="159"/>
      <c r="X760" s="159"/>
      <c r="Y760" s="159"/>
      <c r="Z760" s="148"/>
      <c r="AA760" s="148"/>
      <c r="AB760" s="148"/>
      <c r="AC760" s="148"/>
      <c r="AD760" s="148"/>
      <c r="AE760" s="148"/>
      <c r="AF760" s="148"/>
      <c r="AG760" s="148" t="s">
        <v>435</v>
      </c>
      <c r="AH760" s="148">
        <v>0</v>
      </c>
      <c r="AI760" s="148"/>
      <c r="AJ760" s="148"/>
      <c r="AK760" s="148"/>
      <c r="AL760" s="148"/>
      <c r="AM760" s="148"/>
      <c r="AN760" s="148"/>
      <c r="AO760" s="148"/>
      <c r="AP760" s="148"/>
      <c r="AQ760" s="148"/>
      <c r="AR760" s="148"/>
      <c r="AS760" s="148"/>
      <c r="AT760" s="148"/>
      <c r="AU760" s="148"/>
      <c r="AV760" s="148"/>
      <c r="AW760" s="148"/>
      <c r="AX760" s="148"/>
      <c r="AY760" s="148"/>
      <c r="AZ760" s="148"/>
      <c r="BA760" s="148"/>
      <c r="BB760" s="148"/>
      <c r="BC760" s="148"/>
      <c r="BD760" s="148"/>
      <c r="BE760" s="148"/>
      <c r="BF760" s="148"/>
      <c r="BG760" s="148"/>
      <c r="BH760" s="148"/>
    </row>
    <row r="761" spans="1:60" outlineLevel="3" x14ac:dyDescent="0.2">
      <c r="A761" s="155"/>
      <c r="B761" s="156"/>
      <c r="C761" s="194" t="s">
        <v>1380</v>
      </c>
      <c r="D761" s="185"/>
      <c r="E761" s="186">
        <v>65.373000000000005</v>
      </c>
      <c r="F761" s="159"/>
      <c r="G761" s="159"/>
      <c r="H761" s="159"/>
      <c r="I761" s="159"/>
      <c r="J761" s="159"/>
      <c r="K761" s="159"/>
      <c r="L761" s="159"/>
      <c r="M761" s="159"/>
      <c r="N761" s="158"/>
      <c r="O761" s="158"/>
      <c r="P761" s="158"/>
      <c r="Q761" s="158"/>
      <c r="R761" s="159"/>
      <c r="S761" s="159"/>
      <c r="T761" s="159"/>
      <c r="U761" s="159"/>
      <c r="V761" s="159"/>
      <c r="W761" s="159"/>
      <c r="X761" s="159"/>
      <c r="Y761" s="159"/>
      <c r="Z761" s="148"/>
      <c r="AA761" s="148"/>
      <c r="AB761" s="148"/>
      <c r="AC761" s="148"/>
      <c r="AD761" s="148"/>
      <c r="AE761" s="148"/>
      <c r="AF761" s="148"/>
      <c r="AG761" s="148" t="s">
        <v>435</v>
      </c>
      <c r="AH761" s="148">
        <v>0</v>
      </c>
      <c r="AI761" s="148"/>
      <c r="AJ761" s="148"/>
      <c r="AK761" s="148"/>
      <c r="AL761" s="148"/>
      <c r="AM761" s="148"/>
      <c r="AN761" s="148"/>
      <c r="AO761" s="148"/>
      <c r="AP761" s="148"/>
      <c r="AQ761" s="148"/>
      <c r="AR761" s="148"/>
      <c r="AS761" s="148"/>
      <c r="AT761" s="148"/>
      <c r="AU761" s="148"/>
      <c r="AV761" s="148"/>
      <c r="AW761" s="148"/>
      <c r="AX761" s="148"/>
      <c r="AY761" s="148"/>
      <c r="AZ761" s="148"/>
      <c r="BA761" s="148"/>
      <c r="BB761" s="148"/>
      <c r="BC761" s="148"/>
      <c r="BD761" s="148"/>
      <c r="BE761" s="148"/>
      <c r="BF761" s="148"/>
      <c r="BG761" s="148"/>
      <c r="BH761" s="148"/>
    </row>
    <row r="762" spans="1:60" outlineLevel="3" x14ac:dyDescent="0.2">
      <c r="A762" s="155"/>
      <c r="B762" s="156"/>
      <c r="C762" s="194" t="s">
        <v>1381</v>
      </c>
      <c r="D762" s="185"/>
      <c r="E762" s="186">
        <v>-8.82</v>
      </c>
      <c r="F762" s="159"/>
      <c r="G762" s="159"/>
      <c r="H762" s="159"/>
      <c r="I762" s="159"/>
      <c r="J762" s="159"/>
      <c r="K762" s="159"/>
      <c r="L762" s="159"/>
      <c r="M762" s="159"/>
      <c r="N762" s="158"/>
      <c r="O762" s="158"/>
      <c r="P762" s="158"/>
      <c r="Q762" s="158"/>
      <c r="R762" s="159"/>
      <c r="S762" s="159"/>
      <c r="T762" s="159"/>
      <c r="U762" s="159"/>
      <c r="V762" s="159"/>
      <c r="W762" s="159"/>
      <c r="X762" s="159"/>
      <c r="Y762" s="159"/>
      <c r="Z762" s="148"/>
      <c r="AA762" s="148"/>
      <c r="AB762" s="148"/>
      <c r="AC762" s="148"/>
      <c r="AD762" s="148"/>
      <c r="AE762" s="148"/>
      <c r="AF762" s="148"/>
      <c r="AG762" s="148" t="s">
        <v>435</v>
      </c>
      <c r="AH762" s="148">
        <v>0</v>
      </c>
      <c r="AI762" s="148"/>
      <c r="AJ762" s="148"/>
      <c r="AK762" s="148"/>
      <c r="AL762" s="148"/>
      <c r="AM762" s="148"/>
      <c r="AN762" s="148"/>
      <c r="AO762" s="148"/>
      <c r="AP762" s="148"/>
      <c r="AQ762" s="148"/>
      <c r="AR762" s="148"/>
      <c r="AS762" s="148"/>
      <c r="AT762" s="148"/>
      <c r="AU762" s="148"/>
      <c r="AV762" s="148"/>
      <c r="AW762" s="148"/>
      <c r="AX762" s="148"/>
      <c r="AY762" s="148"/>
      <c r="AZ762" s="148"/>
      <c r="BA762" s="148"/>
      <c r="BB762" s="148"/>
      <c r="BC762" s="148"/>
      <c r="BD762" s="148"/>
      <c r="BE762" s="148"/>
      <c r="BF762" s="148"/>
      <c r="BG762" s="148"/>
      <c r="BH762" s="148"/>
    </row>
    <row r="763" spans="1:60" outlineLevel="3" x14ac:dyDescent="0.2">
      <c r="A763" s="155"/>
      <c r="B763" s="156"/>
      <c r="C763" s="194" t="s">
        <v>1382</v>
      </c>
      <c r="D763" s="185"/>
      <c r="E763" s="186">
        <v>9.7200000000000006</v>
      </c>
      <c r="F763" s="159"/>
      <c r="G763" s="159"/>
      <c r="H763" s="159"/>
      <c r="I763" s="159"/>
      <c r="J763" s="159"/>
      <c r="K763" s="159"/>
      <c r="L763" s="159"/>
      <c r="M763" s="159"/>
      <c r="N763" s="158"/>
      <c r="O763" s="158"/>
      <c r="P763" s="158"/>
      <c r="Q763" s="158"/>
      <c r="R763" s="159"/>
      <c r="S763" s="159"/>
      <c r="T763" s="159"/>
      <c r="U763" s="159"/>
      <c r="V763" s="159"/>
      <c r="W763" s="159"/>
      <c r="X763" s="159"/>
      <c r="Y763" s="159"/>
      <c r="Z763" s="148"/>
      <c r="AA763" s="148"/>
      <c r="AB763" s="148"/>
      <c r="AC763" s="148"/>
      <c r="AD763" s="148"/>
      <c r="AE763" s="148"/>
      <c r="AF763" s="148"/>
      <c r="AG763" s="148" t="s">
        <v>435</v>
      </c>
      <c r="AH763" s="148">
        <v>0</v>
      </c>
      <c r="AI763" s="148"/>
      <c r="AJ763" s="148"/>
      <c r="AK763" s="148"/>
      <c r="AL763" s="148"/>
      <c r="AM763" s="148"/>
      <c r="AN763" s="148"/>
      <c r="AO763" s="148"/>
      <c r="AP763" s="148"/>
      <c r="AQ763" s="148"/>
      <c r="AR763" s="148"/>
      <c r="AS763" s="148"/>
      <c r="AT763" s="148"/>
      <c r="AU763" s="148"/>
      <c r="AV763" s="148"/>
      <c r="AW763" s="148"/>
      <c r="AX763" s="148"/>
      <c r="AY763" s="148"/>
      <c r="AZ763" s="148"/>
      <c r="BA763" s="148"/>
      <c r="BB763" s="148"/>
      <c r="BC763" s="148"/>
      <c r="BD763" s="148"/>
      <c r="BE763" s="148"/>
      <c r="BF763" s="148"/>
      <c r="BG763" s="148"/>
      <c r="BH763" s="148"/>
    </row>
    <row r="764" spans="1:60" outlineLevel="3" x14ac:dyDescent="0.2">
      <c r="A764" s="155"/>
      <c r="B764" s="156"/>
      <c r="C764" s="194" t="s">
        <v>1383</v>
      </c>
      <c r="D764" s="185"/>
      <c r="E764" s="186">
        <v>38.676000000000002</v>
      </c>
      <c r="F764" s="159"/>
      <c r="G764" s="159"/>
      <c r="H764" s="159"/>
      <c r="I764" s="159"/>
      <c r="J764" s="159"/>
      <c r="K764" s="159"/>
      <c r="L764" s="159"/>
      <c r="M764" s="159"/>
      <c r="N764" s="158"/>
      <c r="O764" s="158"/>
      <c r="P764" s="158"/>
      <c r="Q764" s="158"/>
      <c r="R764" s="159"/>
      <c r="S764" s="159"/>
      <c r="T764" s="159"/>
      <c r="U764" s="159"/>
      <c r="V764" s="159"/>
      <c r="W764" s="159"/>
      <c r="X764" s="159"/>
      <c r="Y764" s="159"/>
      <c r="Z764" s="148"/>
      <c r="AA764" s="148"/>
      <c r="AB764" s="148"/>
      <c r="AC764" s="148"/>
      <c r="AD764" s="148"/>
      <c r="AE764" s="148"/>
      <c r="AF764" s="148"/>
      <c r="AG764" s="148" t="s">
        <v>435</v>
      </c>
      <c r="AH764" s="148">
        <v>0</v>
      </c>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3" x14ac:dyDescent="0.2">
      <c r="A765" s="155"/>
      <c r="B765" s="156"/>
      <c r="C765" s="194" t="s">
        <v>1384</v>
      </c>
      <c r="D765" s="185"/>
      <c r="E765" s="186">
        <v>-9.0299999999999994</v>
      </c>
      <c r="F765" s="159"/>
      <c r="G765" s="159"/>
      <c r="H765" s="159"/>
      <c r="I765" s="159"/>
      <c r="J765" s="159"/>
      <c r="K765" s="159"/>
      <c r="L765" s="159"/>
      <c r="M765" s="159"/>
      <c r="N765" s="158"/>
      <c r="O765" s="158"/>
      <c r="P765" s="158"/>
      <c r="Q765" s="158"/>
      <c r="R765" s="159"/>
      <c r="S765" s="159"/>
      <c r="T765" s="159"/>
      <c r="U765" s="159"/>
      <c r="V765" s="159"/>
      <c r="W765" s="159"/>
      <c r="X765" s="159"/>
      <c r="Y765" s="159"/>
      <c r="Z765" s="148"/>
      <c r="AA765" s="148"/>
      <c r="AB765" s="148"/>
      <c r="AC765" s="148"/>
      <c r="AD765" s="148"/>
      <c r="AE765" s="148"/>
      <c r="AF765" s="148"/>
      <c r="AG765" s="148" t="s">
        <v>435</v>
      </c>
      <c r="AH765" s="148">
        <v>0</v>
      </c>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3" x14ac:dyDescent="0.2">
      <c r="A766" s="155"/>
      <c r="B766" s="156"/>
      <c r="C766" s="194" t="s">
        <v>1385</v>
      </c>
      <c r="D766" s="185"/>
      <c r="E766" s="186">
        <v>26.135999999999999</v>
      </c>
      <c r="F766" s="159"/>
      <c r="G766" s="159"/>
      <c r="H766" s="159"/>
      <c r="I766" s="159"/>
      <c r="J766" s="159"/>
      <c r="K766" s="159"/>
      <c r="L766" s="159"/>
      <c r="M766" s="159"/>
      <c r="N766" s="158"/>
      <c r="O766" s="158"/>
      <c r="P766" s="158"/>
      <c r="Q766" s="158"/>
      <c r="R766" s="159"/>
      <c r="S766" s="159"/>
      <c r="T766" s="159"/>
      <c r="U766" s="159"/>
      <c r="V766" s="159"/>
      <c r="W766" s="159"/>
      <c r="X766" s="159"/>
      <c r="Y766" s="159"/>
      <c r="Z766" s="148"/>
      <c r="AA766" s="148"/>
      <c r="AB766" s="148"/>
      <c r="AC766" s="148"/>
      <c r="AD766" s="148"/>
      <c r="AE766" s="148"/>
      <c r="AF766" s="148"/>
      <c r="AG766" s="148" t="s">
        <v>435</v>
      </c>
      <c r="AH766" s="148">
        <v>0</v>
      </c>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outlineLevel="3" x14ac:dyDescent="0.2">
      <c r="A767" s="155"/>
      <c r="B767" s="156"/>
      <c r="C767" s="194" t="s">
        <v>1386</v>
      </c>
      <c r="D767" s="185"/>
      <c r="E767" s="186">
        <v>-1.68</v>
      </c>
      <c r="F767" s="159"/>
      <c r="G767" s="159"/>
      <c r="H767" s="159"/>
      <c r="I767" s="159"/>
      <c r="J767" s="159"/>
      <c r="K767" s="159"/>
      <c r="L767" s="159"/>
      <c r="M767" s="159"/>
      <c r="N767" s="158"/>
      <c r="O767" s="158"/>
      <c r="P767" s="158"/>
      <c r="Q767" s="158"/>
      <c r="R767" s="159"/>
      <c r="S767" s="159"/>
      <c r="T767" s="159"/>
      <c r="U767" s="159"/>
      <c r="V767" s="159"/>
      <c r="W767" s="159"/>
      <c r="X767" s="159"/>
      <c r="Y767" s="159"/>
      <c r="Z767" s="148"/>
      <c r="AA767" s="148"/>
      <c r="AB767" s="148"/>
      <c r="AC767" s="148"/>
      <c r="AD767" s="148"/>
      <c r="AE767" s="148"/>
      <c r="AF767" s="148"/>
      <c r="AG767" s="148" t="s">
        <v>435</v>
      </c>
      <c r="AH767" s="148">
        <v>0</v>
      </c>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outlineLevel="3" x14ac:dyDescent="0.2">
      <c r="A768" s="155"/>
      <c r="B768" s="156"/>
      <c r="C768" s="194" t="s">
        <v>1387</v>
      </c>
      <c r="D768" s="185"/>
      <c r="E768" s="186">
        <v>22.324000000000002</v>
      </c>
      <c r="F768" s="159"/>
      <c r="G768" s="159"/>
      <c r="H768" s="159"/>
      <c r="I768" s="159"/>
      <c r="J768" s="159"/>
      <c r="K768" s="159"/>
      <c r="L768" s="159"/>
      <c r="M768" s="159"/>
      <c r="N768" s="158"/>
      <c r="O768" s="158"/>
      <c r="P768" s="158"/>
      <c r="Q768" s="158"/>
      <c r="R768" s="159"/>
      <c r="S768" s="159"/>
      <c r="T768" s="159"/>
      <c r="U768" s="159"/>
      <c r="V768" s="159"/>
      <c r="W768" s="159"/>
      <c r="X768" s="159"/>
      <c r="Y768" s="159"/>
      <c r="Z768" s="148"/>
      <c r="AA768" s="148"/>
      <c r="AB768" s="148"/>
      <c r="AC768" s="148"/>
      <c r="AD768" s="148"/>
      <c r="AE768" s="148"/>
      <c r="AF768" s="148"/>
      <c r="AG768" s="148" t="s">
        <v>435</v>
      </c>
      <c r="AH768" s="148">
        <v>0</v>
      </c>
      <c r="AI768" s="148"/>
      <c r="AJ768" s="148"/>
      <c r="AK768" s="148"/>
      <c r="AL768" s="148"/>
      <c r="AM768" s="148"/>
      <c r="AN768" s="148"/>
      <c r="AO768" s="148"/>
      <c r="AP768" s="148"/>
      <c r="AQ768" s="148"/>
      <c r="AR768" s="148"/>
      <c r="AS768" s="148"/>
      <c r="AT768" s="148"/>
      <c r="AU768" s="148"/>
      <c r="AV768" s="148"/>
      <c r="AW768" s="148"/>
      <c r="AX768" s="148"/>
      <c r="AY768" s="148"/>
      <c r="AZ768" s="148"/>
      <c r="BA768" s="148"/>
      <c r="BB768" s="148"/>
      <c r="BC768" s="148"/>
      <c r="BD768" s="148"/>
      <c r="BE768" s="148"/>
      <c r="BF768" s="148"/>
      <c r="BG768" s="148"/>
      <c r="BH768" s="148"/>
    </row>
    <row r="769" spans="1:60" outlineLevel="3" x14ac:dyDescent="0.2">
      <c r="A769" s="155"/>
      <c r="B769" s="156"/>
      <c r="C769" s="194" t="s">
        <v>1359</v>
      </c>
      <c r="D769" s="185"/>
      <c r="E769" s="186">
        <v>-5.04</v>
      </c>
      <c r="F769" s="159"/>
      <c r="G769" s="159"/>
      <c r="H769" s="159"/>
      <c r="I769" s="159"/>
      <c r="J769" s="159"/>
      <c r="K769" s="159"/>
      <c r="L769" s="159"/>
      <c r="M769" s="159"/>
      <c r="N769" s="158"/>
      <c r="O769" s="158"/>
      <c r="P769" s="158"/>
      <c r="Q769" s="158"/>
      <c r="R769" s="159"/>
      <c r="S769" s="159"/>
      <c r="T769" s="159"/>
      <c r="U769" s="159"/>
      <c r="V769" s="159"/>
      <c r="W769" s="159"/>
      <c r="X769" s="159"/>
      <c r="Y769" s="159"/>
      <c r="Z769" s="148"/>
      <c r="AA769" s="148"/>
      <c r="AB769" s="148"/>
      <c r="AC769" s="148"/>
      <c r="AD769" s="148"/>
      <c r="AE769" s="148"/>
      <c r="AF769" s="148"/>
      <c r="AG769" s="148" t="s">
        <v>435</v>
      </c>
      <c r="AH769" s="148">
        <v>0</v>
      </c>
      <c r="AI769" s="148"/>
      <c r="AJ769" s="148"/>
      <c r="AK769" s="148"/>
      <c r="AL769" s="148"/>
      <c r="AM769" s="148"/>
      <c r="AN769" s="148"/>
      <c r="AO769" s="148"/>
      <c r="AP769" s="148"/>
      <c r="AQ769" s="148"/>
      <c r="AR769" s="148"/>
      <c r="AS769" s="148"/>
      <c r="AT769" s="148"/>
      <c r="AU769" s="148"/>
      <c r="AV769" s="148"/>
      <c r="AW769" s="148"/>
      <c r="AX769" s="148"/>
      <c r="AY769" s="148"/>
      <c r="AZ769" s="148"/>
      <c r="BA769" s="148"/>
      <c r="BB769" s="148"/>
      <c r="BC769" s="148"/>
      <c r="BD769" s="148"/>
      <c r="BE769" s="148"/>
      <c r="BF769" s="148"/>
      <c r="BG769" s="148"/>
      <c r="BH769" s="148"/>
    </row>
    <row r="770" spans="1:60" outlineLevel="3" x14ac:dyDescent="0.2">
      <c r="A770" s="155"/>
      <c r="B770" s="156"/>
      <c r="C770" s="194" t="s">
        <v>1388</v>
      </c>
      <c r="D770" s="185"/>
      <c r="E770" s="186">
        <v>6.8760000000000003</v>
      </c>
      <c r="F770" s="159"/>
      <c r="G770" s="159"/>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435</v>
      </c>
      <c r="AH770" s="148">
        <v>0</v>
      </c>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3" x14ac:dyDescent="0.2">
      <c r="A771" s="155"/>
      <c r="B771" s="156"/>
      <c r="C771" s="194" t="s">
        <v>1389</v>
      </c>
      <c r="D771" s="185"/>
      <c r="E771" s="186"/>
      <c r="F771" s="159"/>
      <c r="G771" s="159"/>
      <c r="H771" s="159"/>
      <c r="I771" s="159"/>
      <c r="J771" s="159"/>
      <c r="K771" s="159"/>
      <c r="L771" s="159"/>
      <c r="M771" s="159"/>
      <c r="N771" s="158"/>
      <c r="O771" s="158"/>
      <c r="P771" s="158"/>
      <c r="Q771" s="158"/>
      <c r="R771" s="159"/>
      <c r="S771" s="159"/>
      <c r="T771" s="159"/>
      <c r="U771" s="159"/>
      <c r="V771" s="159"/>
      <c r="W771" s="159"/>
      <c r="X771" s="159"/>
      <c r="Y771" s="159"/>
      <c r="Z771" s="148"/>
      <c r="AA771" s="148"/>
      <c r="AB771" s="148"/>
      <c r="AC771" s="148"/>
      <c r="AD771" s="148"/>
      <c r="AE771" s="148"/>
      <c r="AF771" s="148"/>
      <c r="AG771" s="148" t="s">
        <v>435</v>
      </c>
      <c r="AH771" s="148">
        <v>0</v>
      </c>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3" x14ac:dyDescent="0.2">
      <c r="A772" s="155"/>
      <c r="B772" s="156"/>
      <c r="C772" s="194" t="s">
        <v>1390</v>
      </c>
      <c r="D772" s="185"/>
      <c r="E772" s="186">
        <v>42.558</v>
      </c>
      <c r="F772" s="159"/>
      <c r="G772" s="159"/>
      <c r="H772" s="159"/>
      <c r="I772" s="159"/>
      <c r="J772" s="159"/>
      <c r="K772" s="159"/>
      <c r="L772" s="159"/>
      <c r="M772" s="159"/>
      <c r="N772" s="158"/>
      <c r="O772" s="158"/>
      <c r="P772" s="158"/>
      <c r="Q772" s="158"/>
      <c r="R772" s="159"/>
      <c r="S772" s="159"/>
      <c r="T772" s="159"/>
      <c r="U772" s="159"/>
      <c r="V772" s="159"/>
      <c r="W772" s="159"/>
      <c r="X772" s="159"/>
      <c r="Y772" s="159"/>
      <c r="Z772" s="148"/>
      <c r="AA772" s="148"/>
      <c r="AB772" s="148"/>
      <c r="AC772" s="148"/>
      <c r="AD772" s="148"/>
      <c r="AE772" s="148"/>
      <c r="AF772" s="148"/>
      <c r="AG772" s="148" t="s">
        <v>435</v>
      </c>
      <c r="AH772" s="148">
        <v>0</v>
      </c>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outlineLevel="3" x14ac:dyDescent="0.2">
      <c r="A773" s="155"/>
      <c r="B773" s="156"/>
      <c r="C773" s="194" t="s">
        <v>1391</v>
      </c>
      <c r="D773" s="185"/>
      <c r="E773" s="186">
        <v>-3.78</v>
      </c>
      <c r="F773" s="159"/>
      <c r="G773" s="159"/>
      <c r="H773" s="159"/>
      <c r="I773" s="159"/>
      <c r="J773" s="159"/>
      <c r="K773" s="159"/>
      <c r="L773" s="159"/>
      <c r="M773" s="159"/>
      <c r="N773" s="158"/>
      <c r="O773" s="158"/>
      <c r="P773" s="158"/>
      <c r="Q773" s="158"/>
      <c r="R773" s="159"/>
      <c r="S773" s="159"/>
      <c r="T773" s="159"/>
      <c r="U773" s="159"/>
      <c r="V773" s="159"/>
      <c r="W773" s="159"/>
      <c r="X773" s="159"/>
      <c r="Y773" s="159"/>
      <c r="Z773" s="148"/>
      <c r="AA773" s="148"/>
      <c r="AB773" s="148"/>
      <c r="AC773" s="148"/>
      <c r="AD773" s="148"/>
      <c r="AE773" s="148"/>
      <c r="AF773" s="148"/>
      <c r="AG773" s="148" t="s">
        <v>435</v>
      </c>
      <c r="AH773" s="148">
        <v>0</v>
      </c>
      <c r="AI773" s="148"/>
      <c r="AJ773" s="148"/>
      <c r="AK773" s="148"/>
      <c r="AL773" s="148"/>
      <c r="AM773" s="148"/>
      <c r="AN773" s="148"/>
      <c r="AO773" s="148"/>
      <c r="AP773" s="148"/>
      <c r="AQ773" s="148"/>
      <c r="AR773" s="148"/>
      <c r="AS773" s="148"/>
      <c r="AT773" s="148"/>
      <c r="AU773" s="148"/>
      <c r="AV773" s="148"/>
      <c r="AW773" s="148"/>
      <c r="AX773" s="148"/>
      <c r="AY773" s="148"/>
      <c r="AZ773" s="148"/>
      <c r="BA773" s="148"/>
      <c r="BB773" s="148"/>
      <c r="BC773" s="148"/>
      <c r="BD773" s="148"/>
      <c r="BE773" s="148"/>
      <c r="BF773" s="148"/>
      <c r="BG773" s="148"/>
      <c r="BH773" s="148"/>
    </row>
    <row r="774" spans="1:60" outlineLevel="3" x14ac:dyDescent="0.2">
      <c r="A774" s="155"/>
      <c r="B774" s="156"/>
      <c r="C774" s="194" t="s">
        <v>1392</v>
      </c>
      <c r="D774" s="185"/>
      <c r="E774" s="186">
        <v>45.999499999999998</v>
      </c>
      <c r="F774" s="159"/>
      <c r="G774" s="159"/>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435</v>
      </c>
      <c r="AH774" s="148">
        <v>0</v>
      </c>
      <c r="AI774" s="148"/>
      <c r="AJ774" s="148"/>
      <c r="AK774" s="148"/>
      <c r="AL774" s="148"/>
      <c r="AM774" s="148"/>
      <c r="AN774" s="148"/>
      <c r="AO774" s="148"/>
      <c r="AP774" s="148"/>
      <c r="AQ774" s="148"/>
      <c r="AR774" s="148"/>
      <c r="AS774" s="148"/>
      <c r="AT774" s="148"/>
      <c r="AU774" s="148"/>
      <c r="AV774" s="148"/>
      <c r="AW774" s="148"/>
      <c r="AX774" s="148"/>
      <c r="AY774" s="148"/>
      <c r="AZ774" s="148"/>
      <c r="BA774" s="148"/>
      <c r="BB774" s="148"/>
      <c r="BC774" s="148"/>
      <c r="BD774" s="148"/>
      <c r="BE774" s="148"/>
      <c r="BF774" s="148"/>
      <c r="BG774" s="148"/>
      <c r="BH774" s="148"/>
    </row>
    <row r="775" spans="1:60" outlineLevel="3" x14ac:dyDescent="0.2">
      <c r="A775" s="155"/>
      <c r="B775" s="156"/>
      <c r="C775" s="194" t="s">
        <v>1393</v>
      </c>
      <c r="D775" s="185"/>
      <c r="E775" s="186">
        <v>-2.94</v>
      </c>
      <c r="F775" s="159"/>
      <c r="G775" s="159"/>
      <c r="H775" s="159"/>
      <c r="I775" s="159"/>
      <c r="J775" s="159"/>
      <c r="K775" s="159"/>
      <c r="L775" s="159"/>
      <c r="M775" s="159"/>
      <c r="N775" s="158"/>
      <c r="O775" s="158"/>
      <c r="P775" s="158"/>
      <c r="Q775" s="158"/>
      <c r="R775" s="159"/>
      <c r="S775" s="159"/>
      <c r="T775" s="159"/>
      <c r="U775" s="159"/>
      <c r="V775" s="159"/>
      <c r="W775" s="159"/>
      <c r="X775" s="159"/>
      <c r="Y775" s="159"/>
      <c r="Z775" s="148"/>
      <c r="AA775" s="148"/>
      <c r="AB775" s="148"/>
      <c r="AC775" s="148"/>
      <c r="AD775" s="148"/>
      <c r="AE775" s="148"/>
      <c r="AF775" s="148"/>
      <c r="AG775" s="148" t="s">
        <v>435</v>
      </c>
      <c r="AH775" s="148">
        <v>0</v>
      </c>
      <c r="AI775" s="148"/>
      <c r="AJ775" s="148"/>
      <c r="AK775" s="148"/>
      <c r="AL775" s="148"/>
      <c r="AM775" s="148"/>
      <c r="AN775" s="148"/>
      <c r="AO775" s="148"/>
      <c r="AP775" s="148"/>
      <c r="AQ775" s="148"/>
      <c r="AR775" s="148"/>
      <c r="AS775" s="148"/>
      <c r="AT775" s="148"/>
      <c r="AU775" s="148"/>
      <c r="AV775" s="148"/>
      <c r="AW775" s="148"/>
      <c r="AX775" s="148"/>
      <c r="AY775" s="148"/>
      <c r="AZ775" s="148"/>
      <c r="BA775" s="148"/>
      <c r="BB775" s="148"/>
      <c r="BC775" s="148"/>
      <c r="BD775" s="148"/>
      <c r="BE775" s="148"/>
      <c r="BF775" s="148"/>
      <c r="BG775" s="148"/>
      <c r="BH775" s="148"/>
    </row>
    <row r="776" spans="1:60" outlineLevel="3" x14ac:dyDescent="0.2">
      <c r="A776" s="155"/>
      <c r="B776" s="156"/>
      <c r="C776" s="194" t="s">
        <v>1394</v>
      </c>
      <c r="D776" s="185"/>
      <c r="E776" s="186">
        <v>45.999499999999998</v>
      </c>
      <c r="F776" s="159"/>
      <c r="G776" s="159"/>
      <c r="H776" s="159"/>
      <c r="I776" s="159"/>
      <c r="J776" s="159"/>
      <c r="K776" s="159"/>
      <c r="L776" s="159"/>
      <c r="M776" s="159"/>
      <c r="N776" s="158"/>
      <c r="O776" s="158"/>
      <c r="P776" s="158"/>
      <c r="Q776" s="158"/>
      <c r="R776" s="159"/>
      <c r="S776" s="159"/>
      <c r="T776" s="159"/>
      <c r="U776" s="159"/>
      <c r="V776" s="159"/>
      <c r="W776" s="159"/>
      <c r="X776" s="159"/>
      <c r="Y776" s="159"/>
      <c r="Z776" s="148"/>
      <c r="AA776" s="148"/>
      <c r="AB776" s="148"/>
      <c r="AC776" s="148"/>
      <c r="AD776" s="148"/>
      <c r="AE776" s="148"/>
      <c r="AF776" s="148"/>
      <c r="AG776" s="148" t="s">
        <v>435</v>
      </c>
      <c r="AH776" s="148">
        <v>0</v>
      </c>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3" x14ac:dyDescent="0.2">
      <c r="A777" s="155"/>
      <c r="B777" s="156"/>
      <c r="C777" s="194" t="s">
        <v>1395</v>
      </c>
      <c r="D777" s="185"/>
      <c r="E777" s="186">
        <v>-8.69</v>
      </c>
      <c r="F777" s="159"/>
      <c r="G777" s="159"/>
      <c r="H777" s="159"/>
      <c r="I777" s="159"/>
      <c r="J777" s="159"/>
      <c r="K777" s="159"/>
      <c r="L777" s="159"/>
      <c r="M777" s="159"/>
      <c r="N777" s="158"/>
      <c r="O777" s="158"/>
      <c r="P777" s="158"/>
      <c r="Q777" s="158"/>
      <c r="R777" s="159"/>
      <c r="S777" s="159"/>
      <c r="T777" s="159"/>
      <c r="U777" s="159"/>
      <c r="V777" s="159"/>
      <c r="W777" s="159"/>
      <c r="X777" s="159"/>
      <c r="Y777" s="159"/>
      <c r="Z777" s="148"/>
      <c r="AA777" s="148"/>
      <c r="AB777" s="148"/>
      <c r="AC777" s="148"/>
      <c r="AD777" s="148"/>
      <c r="AE777" s="148"/>
      <c r="AF777" s="148"/>
      <c r="AG777" s="148" t="s">
        <v>435</v>
      </c>
      <c r="AH777" s="148">
        <v>0</v>
      </c>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3" x14ac:dyDescent="0.2">
      <c r="A778" s="155"/>
      <c r="B778" s="156"/>
      <c r="C778" s="194" t="s">
        <v>1396</v>
      </c>
      <c r="D778" s="185"/>
      <c r="E778" s="186"/>
      <c r="F778" s="159"/>
      <c r="G778" s="159"/>
      <c r="H778" s="159"/>
      <c r="I778" s="159"/>
      <c r="J778" s="159"/>
      <c r="K778" s="159"/>
      <c r="L778" s="159"/>
      <c r="M778" s="159"/>
      <c r="N778" s="158"/>
      <c r="O778" s="158"/>
      <c r="P778" s="158"/>
      <c r="Q778" s="158"/>
      <c r="R778" s="159"/>
      <c r="S778" s="159"/>
      <c r="T778" s="159"/>
      <c r="U778" s="159"/>
      <c r="V778" s="159"/>
      <c r="W778" s="159"/>
      <c r="X778" s="159"/>
      <c r="Y778" s="159"/>
      <c r="Z778" s="148"/>
      <c r="AA778" s="148"/>
      <c r="AB778" s="148"/>
      <c r="AC778" s="148"/>
      <c r="AD778" s="148"/>
      <c r="AE778" s="148"/>
      <c r="AF778" s="148"/>
      <c r="AG778" s="148" t="s">
        <v>435</v>
      </c>
      <c r="AH778" s="148">
        <v>0</v>
      </c>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outlineLevel="3" x14ac:dyDescent="0.2">
      <c r="A779" s="155"/>
      <c r="B779" s="156"/>
      <c r="C779" s="194" t="s">
        <v>1397</v>
      </c>
      <c r="D779" s="185"/>
      <c r="E779" s="186">
        <v>273.53100000000001</v>
      </c>
      <c r="F779" s="159"/>
      <c r="G779" s="159"/>
      <c r="H779" s="159"/>
      <c r="I779" s="159"/>
      <c r="J779" s="159"/>
      <c r="K779" s="159"/>
      <c r="L779" s="159"/>
      <c r="M779" s="159"/>
      <c r="N779" s="158"/>
      <c r="O779" s="158"/>
      <c r="P779" s="158"/>
      <c r="Q779" s="158"/>
      <c r="R779" s="159"/>
      <c r="S779" s="159"/>
      <c r="T779" s="159"/>
      <c r="U779" s="159"/>
      <c r="V779" s="159"/>
      <c r="W779" s="159"/>
      <c r="X779" s="159"/>
      <c r="Y779" s="159"/>
      <c r="Z779" s="148"/>
      <c r="AA779" s="148"/>
      <c r="AB779" s="148"/>
      <c r="AC779" s="148"/>
      <c r="AD779" s="148"/>
      <c r="AE779" s="148"/>
      <c r="AF779" s="148"/>
      <c r="AG779" s="148" t="s">
        <v>435</v>
      </c>
      <c r="AH779" s="148">
        <v>0</v>
      </c>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3" x14ac:dyDescent="0.2">
      <c r="A780" s="155"/>
      <c r="B780" s="156"/>
      <c r="C780" s="194" t="s">
        <v>1398</v>
      </c>
      <c r="D780" s="185"/>
      <c r="E780" s="186">
        <v>-27.72</v>
      </c>
      <c r="F780" s="159"/>
      <c r="G780" s="159"/>
      <c r="H780" s="159"/>
      <c r="I780" s="159"/>
      <c r="J780" s="159"/>
      <c r="K780" s="159"/>
      <c r="L780" s="159"/>
      <c r="M780" s="159"/>
      <c r="N780" s="158"/>
      <c r="O780" s="158"/>
      <c r="P780" s="158"/>
      <c r="Q780" s="158"/>
      <c r="R780" s="159"/>
      <c r="S780" s="159"/>
      <c r="T780" s="159"/>
      <c r="U780" s="159"/>
      <c r="V780" s="159"/>
      <c r="W780" s="159"/>
      <c r="X780" s="159"/>
      <c r="Y780" s="159"/>
      <c r="Z780" s="148"/>
      <c r="AA780" s="148"/>
      <c r="AB780" s="148"/>
      <c r="AC780" s="148"/>
      <c r="AD780" s="148"/>
      <c r="AE780" s="148"/>
      <c r="AF780" s="148"/>
      <c r="AG780" s="148" t="s">
        <v>435</v>
      </c>
      <c r="AH780" s="148">
        <v>0</v>
      </c>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3" x14ac:dyDescent="0.2">
      <c r="A781" s="155"/>
      <c r="B781" s="156"/>
      <c r="C781" s="194" t="s">
        <v>1399</v>
      </c>
      <c r="D781" s="185"/>
      <c r="E781" s="186">
        <v>45.945</v>
      </c>
      <c r="F781" s="159"/>
      <c r="G781" s="159"/>
      <c r="H781" s="159"/>
      <c r="I781" s="159"/>
      <c r="J781" s="159"/>
      <c r="K781" s="159"/>
      <c r="L781" s="159"/>
      <c r="M781" s="159"/>
      <c r="N781" s="158"/>
      <c r="O781" s="158"/>
      <c r="P781" s="158"/>
      <c r="Q781" s="158"/>
      <c r="R781" s="159"/>
      <c r="S781" s="159"/>
      <c r="T781" s="159"/>
      <c r="U781" s="159"/>
      <c r="V781" s="159"/>
      <c r="W781" s="159"/>
      <c r="X781" s="159"/>
      <c r="Y781" s="159"/>
      <c r="Z781" s="148"/>
      <c r="AA781" s="148"/>
      <c r="AB781" s="148"/>
      <c r="AC781" s="148"/>
      <c r="AD781" s="148"/>
      <c r="AE781" s="148"/>
      <c r="AF781" s="148"/>
      <c r="AG781" s="148" t="s">
        <v>435</v>
      </c>
      <c r="AH781" s="148">
        <v>0</v>
      </c>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outlineLevel="3" x14ac:dyDescent="0.2">
      <c r="A782" s="155"/>
      <c r="B782" s="156"/>
      <c r="C782" s="194" t="s">
        <v>1400</v>
      </c>
      <c r="D782" s="185"/>
      <c r="E782" s="186">
        <v>-5.04</v>
      </c>
      <c r="F782" s="159"/>
      <c r="G782" s="159"/>
      <c r="H782" s="159"/>
      <c r="I782" s="159"/>
      <c r="J782" s="159"/>
      <c r="K782" s="159"/>
      <c r="L782" s="159"/>
      <c r="M782" s="159"/>
      <c r="N782" s="158"/>
      <c r="O782" s="158"/>
      <c r="P782" s="158"/>
      <c r="Q782" s="158"/>
      <c r="R782" s="159"/>
      <c r="S782" s="159"/>
      <c r="T782" s="159"/>
      <c r="U782" s="159"/>
      <c r="V782" s="159"/>
      <c r="W782" s="159"/>
      <c r="X782" s="159"/>
      <c r="Y782" s="159"/>
      <c r="Z782" s="148"/>
      <c r="AA782" s="148"/>
      <c r="AB782" s="148"/>
      <c r="AC782" s="148"/>
      <c r="AD782" s="148"/>
      <c r="AE782" s="148"/>
      <c r="AF782" s="148"/>
      <c r="AG782" s="148" t="s">
        <v>435</v>
      </c>
      <c r="AH782" s="148">
        <v>0</v>
      </c>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outlineLevel="3" x14ac:dyDescent="0.2">
      <c r="A783" s="155"/>
      <c r="B783" s="156"/>
      <c r="C783" s="194" t="s">
        <v>1401</v>
      </c>
      <c r="D783" s="185"/>
      <c r="E783" s="186">
        <v>66.168000000000006</v>
      </c>
      <c r="F783" s="159"/>
      <c r="G783" s="159"/>
      <c r="H783" s="159"/>
      <c r="I783" s="159"/>
      <c r="J783" s="159"/>
      <c r="K783" s="159"/>
      <c r="L783" s="159"/>
      <c r="M783" s="159"/>
      <c r="N783" s="158"/>
      <c r="O783" s="158"/>
      <c r="P783" s="158"/>
      <c r="Q783" s="158"/>
      <c r="R783" s="159"/>
      <c r="S783" s="159"/>
      <c r="T783" s="159"/>
      <c r="U783" s="159"/>
      <c r="V783" s="159"/>
      <c r="W783" s="159"/>
      <c r="X783" s="159"/>
      <c r="Y783" s="159"/>
      <c r="Z783" s="148"/>
      <c r="AA783" s="148"/>
      <c r="AB783" s="148"/>
      <c r="AC783" s="148"/>
      <c r="AD783" s="148"/>
      <c r="AE783" s="148"/>
      <c r="AF783" s="148"/>
      <c r="AG783" s="148" t="s">
        <v>435</v>
      </c>
      <c r="AH783" s="148">
        <v>0</v>
      </c>
      <c r="AI783" s="148"/>
      <c r="AJ783" s="148"/>
      <c r="AK783" s="148"/>
      <c r="AL783" s="148"/>
      <c r="AM783" s="148"/>
      <c r="AN783" s="148"/>
      <c r="AO783" s="148"/>
      <c r="AP783" s="148"/>
      <c r="AQ783" s="148"/>
      <c r="AR783" s="148"/>
      <c r="AS783" s="148"/>
      <c r="AT783" s="148"/>
      <c r="AU783" s="148"/>
      <c r="AV783" s="148"/>
      <c r="AW783" s="148"/>
      <c r="AX783" s="148"/>
      <c r="AY783" s="148"/>
      <c r="AZ783" s="148"/>
      <c r="BA783" s="148"/>
      <c r="BB783" s="148"/>
      <c r="BC783" s="148"/>
      <c r="BD783" s="148"/>
      <c r="BE783" s="148"/>
      <c r="BF783" s="148"/>
      <c r="BG783" s="148"/>
      <c r="BH783" s="148"/>
    </row>
    <row r="784" spans="1:60" outlineLevel="3" x14ac:dyDescent="0.2">
      <c r="A784" s="155"/>
      <c r="B784" s="156"/>
      <c r="C784" s="194" t="s">
        <v>1379</v>
      </c>
      <c r="D784" s="185"/>
      <c r="E784" s="186">
        <v>-8.19</v>
      </c>
      <c r="F784" s="159"/>
      <c r="G784" s="159"/>
      <c r="H784" s="159"/>
      <c r="I784" s="159"/>
      <c r="J784" s="159"/>
      <c r="K784" s="159"/>
      <c r="L784" s="159"/>
      <c r="M784" s="159"/>
      <c r="N784" s="158"/>
      <c r="O784" s="158"/>
      <c r="P784" s="158"/>
      <c r="Q784" s="158"/>
      <c r="R784" s="159"/>
      <c r="S784" s="159"/>
      <c r="T784" s="159"/>
      <c r="U784" s="159"/>
      <c r="V784" s="159"/>
      <c r="W784" s="159"/>
      <c r="X784" s="159"/>
      <c r="Y784" s="159"/>
      <c r="Z784" s="148"/>
      <c r="AA784" s="148"/>
      <c r="AB784" s="148"/>
      <c r="AC784" s="148"/>
      <c r="AD784" s="148"/>
      <c r="AE784" s="148"/>
      <c r="AF784" s="148"/>
      <c r="AG784" s="148" t="s">
        <v>435</v>
      </c>
      <c r="AH784" s="148">
        <v>0</v>
      </c>
      <c r="AI784" s="148"/>
      <c r="AJ784" s="148"/>
      <c r="AK784" s="148"/>
      <c r="AL784" s="148"/>
      <c r="AM784" s="148"/>
      <c r="AN784" s="148"/>
      <c r="AO784" s="148"/>
      <c r="AP784" s="148"/>
      <c r="AQ784" s="148"/>
      <c r="AR784" s="148"/>
      <c r="AS784" s="148"/>
      <c r="AT784" s="148"/>
      <c r="AU784" s="148"/>
      <c r="AV784" s="148"/>
      <c r="AW784" s="148"/>
      <c r="AX784" s="148"/>
      <c r="AY784" s="148"/>
      <c r="AZ784" s="148"/>
      <c r="BA784" s="148"/>
      <c r="BB784" s="148"/>
      <c r="BC784" s="148"/>
      <c r="BD784" s="148"/>
      <c r="BE784" s="148"/>
      <c r="BF784" s="148"/>
      <c r="BG784" s="148"/>
      <c r="BH784" s="148"/>
    </row>
    <row r="785" spans="1:60" outlineLevel="3" x14ac:dyDescent="0.2">
      <c r="A785" s="155"/>
      <c r="B785" s="156"/>
      <c r="C785" s="194" t="s">
        <v>1402</v>
      </c>
      <c r="D785" s="185"/>
      <c r="E785" s="186">
        <v>158.202</v>
      </c>
      <c r="F785" s="159"/>
      <c r="G785" s="159"/>
      <c r="H785" s="159"/>
      <c r="I785" s="159"/>
      <c r="J785" s="159"/>
      <c r="K785" s="159"/>
      <c r="L785" s="159"/>
      <c r="M785" s="159"/>
      <c r="N785" s="158"/>
      <c r="O785" s="158"/>
      <c r="P785" s="158"/>
      <c r="Q785" s="158"/>
      <c r="R785" s="159"/>
      <c r="S785" s="159"/>
      <c r="T785" s="159"/>
      <c r="U785" s="159"/>
      <c r="V785" s="159"/>
      <c r="W785" s="159"/>
      <c r="X785" s="159"/>
      <c r="Y785" s="159"/>
      <c r="Z785" s="148"/>
      <c r="AA785" s="148"/>
      <c r="AB785" s="148"/>
      <c r="AC785" s="148"/>
      <c r="AD785" s="148"/>
      <c r="AE785" s="148"/>
      <c r="AF785" s="148"/>
      <c r="AG785" s="148" t="s">
        <v>435</v>
      </c>
      <c r="AH785" s="148">
        <v>0</v>
      </c>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outlineLevel="3" x14ac:dyDescent="0.2">
      <c r="A786" s="155"/>
      <c r="B786" s="156"/>
      <c r="C786" s="194" t="s">
        <v>1371</v>
      </c>
      <c r="D786" s="185"/>
      <c r="E786" s="186">
        <v>-11.34</v>
      </c>
      <c r="F786" s="159"/>
      <c r="G786" s="159"/>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t="s">
        <v>435</v>
      </c>
      <c r="AH786" s="148">
        <v>0</v>
      </c>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outlineLevel="3" x14ac:dyDescent="0.2">
      <c r="A787" s="155"/>
      <c r="B787" s="156"/>
      <c r="C787" s="194" t="s">
        <v>1403</v>
      </c>
      <c r="D787" s="185"/>
      <c r="E787" s="186">
        <v>56.628</v>
      </c>
      <c r="F787" s="159"/>
      <c r="G787" s="159"/>
      <c r="H787" s="159"/>
      <c r="I787" s="159"/>
      <c r="J787" s="159"/>
      <c r="K787" s="159"/>
      <c r="L787" s="159"/>
      <c r="M787" s="159"/>
      <c r="N787" s="158"/>
      <c r="O787" s="158"/>
      <c r="P787" s="158"/>
      <c r="Q787" s="158"/>
      <c r="R787" s="159"/>
      <c r="S787" s="159"/>
      <c r="T787" s="159"/>
      <c r="U787" s="159"/>
      <c r="V787" s="159"/>
      <c r="W787" s="159"/>
      <c r="X787" s="159"/>
      <c r="Y787" s="159"/>
      <c r="Z787" s="148"/>
      <c r="AA787" s="148"/>
      <c r="AB787" s="148"/>
      <c r="AC787" s="148"/>
      <c r="AD787" s="148"/>
      <c r="AE787" s="148"/>
      <c r="AF787" s="148"/>
      <c r="AG787" s="148" t="s">
        <v>435</v>
      </c>
      <c r="AH787" s="148">
        <v>0</v>
      </c>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outlineLevel="3" x14ac:dyDescent="0.2">
      <c r="A788" s="155"/>
      <c r="B788" s="156"/>
      <c r="C788" s="194" t="s">
        <v>1374</v>
      </c>
      <c r="D788" s="185"/>
      <c r="E788" s="186">
        <v>-15.12</v>
      </c>
      <c r="F788" s="159"/>
      <c r="G788" s="159"/>
      <c r="H788" s="159"/>
      <c r="I788" s="159"/>
      <c r="J788" s="159"/>
      <c r="K788" s="159"/>
      <c r="L788" s="159"/>
      <c r="M788" s="159"/>
      <c r="N788" s="158"/>
      <c r="O788" s="158"/>
      <c r="P788" s="158"/>
      <c r="Q788" s="158"/>
      <c r="R788" s="159"/>
      <c r="S788" s="159"/>
      <c r="T788" s="159"/>
      <c r="U788" s="159"/>
      <c r="V788" s="159"/>
      <c r="W788" s="159"/>
      <c r="X788" s="159"/>
      <c r="Y788" s="159"/>
      <c r="Z788" s="148"/>
      <c r="AA788" s="148"/>
      <c r="AB788" s="148"/>
      <c r="AC788" s="148"/>
      <c r="AD788" s="148"/>
      <c r="AE788" s="148"/>
      <c r="AF788" s="148"/>
      <c r="AG788" s="148" t="s">
        <v>435</v>
      </c>
      <c r="AH788" s="148">
        <v>0</v>
      </c>
      <c r="AI788" s="148"/>
      <c r="AJ788" s="148"/>
      <c r="AK788" s="148"/>
      <c r="AL788" s="148"/>
      <c r="AM788" s="148"/>
      <c r="AN788" s="148"/>
      <c r="AO788" s="148"/>
      <c r="AP788" s="148"/>
      <c r="AQ788" s="148"/>
      <c r="AR788" s="148"/>
      <c r="AS788" s="148"/>
      <c r="AT788" s="148"/>
      <c r="AU788" s="148"/>
      <c r="AV788" s="148"/>
      <c r="AW788" s="148"/>
      <c r="AX788" s="148"/>
      <c r="AY788" s="148"/>
      <c r="AZ788" s="148"/>
      <c r="BA788" s="148"/>
      <c r="BB788" s="148"/>
      <c r="BC788" s="148"/>
      <c r="BD788" s="148"/>
      <c r="BE788" s="148"/>
      <c r="BF788" s="148"/>
      <c r="BG788" s="148"/>
      <c r="BH788" s="148"/>
    </row>
    <row r="789" spans="1:60" outlineLevel="3" x14ac:dyDescent="0.2">
      <c r="A789" s="155"/>
      <c r="B789" s="156"/>
      <c r="C789" s="194" t="s">
        <v>1404</v>
      </c>
      <c r="D789" s="185"/>
      <c r="E789" s="186">
        <v>93.06</v>
      </c>
      <c r="F789" s="159"/>
      <c r="G789" s="159"/>
      <c r="H789" s="159"/>
      <c r="I789" s="159"/>
      <c r="J789" s="159"/>
      <c r="K789" s="159"/>
      <c r="L789" s="159"/>
      <c r="M789" s="159"/>
      <c r="N789" s="158"/>
      <c r="O789" s="158"/>
      <c r="P789" s="158"/>
      <c r="Q789" s="158"/>
      <c r="R789" s="159"/>
      <c r="S789" s="159"/>
      <c r="T789" s="159"/>
      <c r="U789" s="159"/>
      <c r="V789" s="159"/>
      <c r="W789" s="159"/>
      <c r="X789" s="159"/>
      <c r="Y789" s="159"/>
      <c r="Z789" s="148"/>
      <c r="AA789" s="148"/>
      <c r="AB789" s="148"/>
      <c r="AC789" s="148"/>
      <c r="AD789" s="148"/>
      <c r="AE789" s="148"/>
      <c r="AF789" s="148"/>
      <c r="AG789" s="148" t="s">
        <v>435</v>
      </c>
      <c r="AH789" s="148">
        <v>0</v>
      </c>
      <c r="AI789" s="148"/>
      <c r="AJ789" s="148"/>
      <c r="AK789" s="148"/>
      <c r="AL789" s="148"/>
      <c r="AM789" s="148"/>
      <c r="AN789" s="148"/>
      <c r="AO789" s="148"/>
      <c r="AP789" s="148"/>
      <c r="AQ789" s="148"/>
      <c r="AR789" s="148"/>
      <c r="AS789" s="148"/>
      <c r="AT789" s="148"/>
      <c r="AU789" s="148"/>
      <c r="AV789" s="148"/>
      <c r="AW789" s="148"/>
      <c r="AX789" s="148"/>
      <c r="AY789" s="148"/>
      <c r="AZ789" s="148"/>
      <c r="BA789" s="148"/>
      <c r="BB789" s="148"/>
      <c r="BC789" s="148"/>
      <c r="BD789" s="148"/>
      <c r="BE789" s="148"/>
      <c r="BF789" s="148"/>
      <c r="BG789" s="148"/>
      <c r="BH789" s="148"/>
    </row>
    <row r="790" spans="1:60" outlineLevel="3" x14ac:dyDescent="0.2">
      <c r="A790" s="155"/>
      <c r="B790" s="156"/>
      <c r="C790" s="194" t="s">
        <v>1405</v>
      </c>
      <c r="D790" s="185"/>
      <c r="E790" s="186">
        <v>-25.83</v>
      </c>
      <c r="F790" s="159"/>
      <c r="G790" s="159"/>
      <c r="H790" s="159"/>
      <c r="I790" s="159"/>
      <c r="J790" s="159"/>
      <c r="K790" s="159"/>
      <c r="L790" s="159"/>
      <c r="M790" s="159"/>
      <c r="N790" s="158"/>
      <c r="O790" s="158"/>
      <c r="P790" s="158"/>
      <c r="Q790" s="158"/>
      <c r="R790" s="159"/>
      <c r="S790" s="159"/>
      <c r="T790" s="159"/>
      <c r="U790" s="159"/>
      <c r="V790" s="159"/>
      <c r="W790" s="159"/>
      <c r="X790" s="159"/>
      <c r="Y790" s="159"/>
      <c r="Z790" s="148"/>
      <c r="AA790" s="148"/>
      <c r="AB790" s="148"/>
      <c r="AC790" s="148"/>
      <c r="AD790" s="148"/>
      <c r="AE790" s="148"/>
      <c r="AF790" s="148"/>
      <c r="AG790" s="148" t="s">
        <v>435</v>
      </c>
      <c r="AH790" s="148">
        <v>0</v>
      </c>
      <c r="AI790" s="148"/>
      <c r="AJ790" s="148"/>
      <c r="AK790" s="148"/>
      <c r="AL790" s="148"/>
      <c r="AM790" s="148"/>
      <c r="AN790" s="148"/>
      <c r="AO790" s="148"/>
      <c r="AP790" s="148"/>
      <c r="AQ790" s="148"/>
      <c r="AR790" s="148"/>
      <c r="AS790" s="148"/>
      <c r="AT790" s="148"/>
      <c r="AU790" s="148"/>
      <c r="AV790" s="148"/>
      <c r="AW790" s="148"/>
      <c r="AX790" s="148"/>
      <c r="AY790" s="148"/>
      <c r="AZ790" s="148"/>
      <c r="BA790" s="148"/>
      <c r="BB790" s="148"/>
      <c r="BC790" s="148"/>
      <c r="BD790" s="148"/>
      <c r="BE790" s="148"/>
      <c r="BF790" s="148"/>
      <c r="BG790" s="148"/>
      <c r="BH790" s="148"/>
    </row>
    <row r="791" spans="1:60" outlineLevel="3" x14ac:dyDescent="0.2">
      <c r="A791" s="155"/>
      <c r="B791" s="156"/>
      <c r="C791" s="194" t="s">
        <v>1406</v>
      </c>
      <c r="D791" s="185"/>
      <c r="E791" s="186">
        <v>169.68600000000001</v>
      </c>
      <c r="F791" s="159"/>
      <c r="G791" s="159"/>
      <c r="H791" s="159"/>
      <c r="I791" s="159"/>
      <c r="J791" s="159"/>
      <c r="K791" s="159"/>
      <c r="L791" s="159"/>
      <c r="M791" s="159"/>
      <c r="N791" s="158"/>
      <c r="O791" s="158"/>
      <c r="P791" s="158"/>
      <c r="Q791" s="158"/>
      <c r="R791" s="159"/>
      <c r="S791" s="159"/>
      <c r="T791" s="159"/>
      <c r="U791" s="159"/>
      <c r="V791" s="159"/>
      <c r="W791" s="159"/>
      <c r="X791" s="159"/>
      <c r="Y791" s="159"/>
      <c r="Z791" s="148"/>
      <c r="AA791" s="148"/>
      <c r="AB791" s="148"/>
      <c r="AC791" s="148"/>
      <c r="AD791" s="148"/>
      <c r="AE791" s="148"/>
      <c r="AF791" s="148"/>
      <c r="AG791" s="148" t="s">
        <v>435</v>
      </c>
      <c r="AH791" s="148">
        <v>0</v>
      </c>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3" x14ac:dyDescent="0.2">
      <c r="A792" s="155"/>
      <c r="B792" s="156"/>
      <c r="C792" s="194" t="s">
        <v>1371</v>
      </c>
      <c r="D792" s="185"/>
      <c r="E792" s="186">
        <v>-11.34</v>
      </c>
      <c r="F792" s="159"/>
      <c r="G792" s="159"/>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435</v>
      </c>
      <c r="AH792" s="148">
        <v>0</v>
      </c>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outlineLevel="3" x14ac:dyDescent="0.2">
      <c r="A793" s="155"/>
      <c r="B793" s="156"/>
      <c r="C793" s="194" t="s">
        <v>1407</v>
      </c>
      <c r="D793" s="185"/>
      <c r="E793" s="186">
        <v>107.41500000000001</v>
      </c>
      <c r="F793" s="159"/>
      <c r="G793" s="159"/>
      <c r="H793" s="159"/>
      <c r="I793" s="159"/>
      <c r="J793" s="159"/>
      <c r="K793" s="159"/>
      <c r="L793" s="159"/>
      <c r="M793" s="159"/>
      <c r="N793" s="158"/>
      <c r="O793" s="158"/>
      <c r="P793" s="158"/>
      <c r="Q793" s="158"/>
      <c r="R793" s="159"/>
      <c r="S793" s="159"/>
      <c r="T793" s="159"/>
      <c r="U793" s="159"/>
      <c r="V793" s="159"/>
      <c r="W793" s="159"/>
      <c r="X793" s="159"/>
      <c r="Y793" s="159"/>
      <c r="Z793" s="148"/>
      <c r="AA793" s="148"/>
      <c r="AB793" s="148"/>
      <c r="AC793" s="148"/>
      <c r="AD793" s="148"/>
      <c r="AE793" s="148"/>
      <c r="AF793" s="148"/>
      <c r="AG793" s="148" t="s">
        <v>435</v>
      </c>
      <c r="AH793" s="148">
        <v>0</v>
      </c>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outlineLevel="3" x14ac:dyDescent="0.2">
      <c r="A794" s="155"/>
      <c r="B794" s="156"/>
      <c r="C794" s="194" t="s">
        <v>1408</v>
      </c>
      <c r="D794" s="185"/>
      <c r="E794" s="186">
        <v>-9.66</v>
      </c>
      <c r="F794" s="159"/>
      <c r="G794" s="159"/>
      <c r="H794" s="159"/>
      <c r="I794" s="159"/>
      <c r="J794" s="159"/>
      <c r="K794" s="159"/>
      <c r="L794" s="159"/>
      <c r="M794" s="159"/>
      <c r="N794" s="158"/>
      <c r="O794" s="158"/>
      <c r="P794" s="158"/>
      <c r="Q794" s="158"/>
      <c r="R794" s="159"/>
      <c r="S794" s="159"/>
      <c r="T794" s="159"/>
      <c r="U794" s="159"/>
      <c r="V794" s="159"/>
      <c r="W794" s="159"/>
      <c r="X794" s="159"/>
      <c r="Y794" s="159"/>
      <c r="Z794" s="148"/>
      <c r="AA794" s="148"/>
      <c r="AB794" s="148"/>
      <c r="AC794" s="148"/>
      <c r="AD794" s="148"/>
      <c r="AE794" s="148"/>
      <c r="AF794" s="148"/>
      <c r="AG794" s="148" t="s">
        <v>435</v>
      </c>
      <c r="AH794" s="148">
        <v>0</v>
      </c>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row>
    <row r="795" spans="1:60" outlineLevel="3" x14ac:dyDescent="0.2">
      <c r="A795" s="155"/>
      <c r="B795" s="156"/>
      <c r="C795" s="194" t="s">
        <v>1409</v>
      </c>
      <c r="D795" s="185"/>
      <c r="E795" s="186">
        <v>31.878</v>
      </c>
      <c r="F795" s="159"/>
      <c r="G795" s="159"/>
      <c r="H795" s="159"/>
      <c r="I795" s="159"/>
      <c r="J795" s="159"/>
      <c r="K795" s="159"/>
      <c r="L795" s="159"/>
      <c r="M795" s="159"/>
      <c r="N795" s="158"/>
      <c r="O795" s="158"/>
      <c r="P795" s="158"/>
      <c r="Q795" s="158"/>
      <c r="R795" s="159"/>
      <c r="S795" s="159"/>
      <c r="T795" s="159"/>
      <c r="U795" s="159"/>
      <c r="V795" s="159"/>
      <c r="W795" s="159"/>
      <c r="X795" s="159"/>
      <c r="Y795" s="159"/>
      <c r="Z795" s="148"/>
      <c r="AA795" s="148"/>
      <c r="AB795" s="148"/>
      <c r="AC795" s="148"/>
      <c r="AD795" s="148"/>
      <c r="AE795" s="148"/>
      <c r="AF795" s="148"/>
      <c r="AG795" s="148" t="s">
        <v>435</v>
      </c>
      <c r="AH795" s="148">
        <v>0</v>
      </c>
      <c r="AI795" s="148"/>
      <c r="AJ795" s="148"/>
      <c r="AK795" s="148"/>
      <c r="AL795" s="148"/>
      <c r="AM795" s="148"/>
      <c r="AN795" s="148"/>
      <c r="AO795" s="148"/>
      <c r="AP795" s="148"/>
      <c r="AQ795" s="148"/>
      <c r="AR795" s="148"/>
      <c r="AS795" s="148"/>
      <c r="AT795" s="148"/>
      <c r="AU795" s="148"/>
      <c r="AV795" s="148"/>
      <c r="AW795" s="148"/>
      <c r="AX795" s="148"/>
      <c r="AY795" s="148"/>
      <c r="AZ795" s="148"/>
      <c r="BA795" s="148"/>
      <c r="BB795" s="148"/>
      <c r="BC795" s="148"/>
      <c r="BD795" s="148"/>
      <c r="BE795" s="148"/>
      <c r="BF795" s="148"/>
      <c r="BG795" s="148"/>
      <c r="BH795" s="148"/>
    </row>
    <row r="796" spans="1:60" outlineLevel="3" x14ac:dyDescent="0.2">
      <c r="A796" s="155"/>
      <c r="B796" s="156"/>
      <c r="C796" s="194" t="s">
        <v>1410</v>
      </c>
      <c r="D796" s="185"/>
      <c r="E796" s="186">
        <v>-7.98</v>
      </c>
      <c r="F796" s="159"/>
      <c r="G796" s="159"/>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435</v>
      </c>
      <c r="AH796" s="148">
        <v>0</v>
      </c>
      <c r="AI796" s="148"/>
      <c r="AJ796" s="148"/>
      <c r="AK796" s="148"/>
      <c r="AL796" s="148"/>
      <c r="AM796" s="148"/>
      <c r="AN796" s="148"/>
      <c r="AO796" s="148"/>
      <c r="AP796" s="148"/>
      <c r="AQ796" s="148"/>
      <c r="AR796" s="148"/>
      <c r="AS796" s="148"/>
      <c r="AT796" s="148"/>
      <c r="AU796" s="148"/>
      <c r="AV796" s="148"/>
      <c r="AW796" s="148"/>
      <c r="AX796" s="148"/>
      <c r="AY796" s="148"/>
      <c r="AZ796" s="148"/>
      <c r="BA796" s="148"/>
      <c r="BB796" s="148"/>
      <c r="BC796" s="148"/>
      <c r="BD796" s="148"/>
      <c r="BE796" s="148"/>
      <c r="BF796" s="148"/>
      <c r="BG796" s="148"/>
      <c r="BH796" s="148"/>
    </row>
    <row r="797" spans="1:60" outlineLevel="3" x14ac:dyDescent="0.2">
      <c r="A797" s="155"/>
      <c r="B797" s="156"/>
      <c r="C797" s="194" t="s">
        <v>1411</v>
      </c>
      <c r="D797" s="185"/>
      <c r="E797" s="186">
        <v>44.747999999999998</v>
      </c>
      <c r="F797" s="159"/>
      <c r="G797" s="159"/>
      <c r="H797" s="159"/>
      <c r="I797" s="159"/>
      <c r="J797" s="159"/>
      <c r="K797" s="159"/>
      <c r="L797" s="159"/>
      <c r="M797" s="159"/>
      <c r="N797" s="158"/>
      <c r="O797" s="158"/>
      <c r="P797" s="158"/>
      <c r="Q797" s="158"/>
      <c r="R797" s="159"/>
      <c r="S797" s="159"/>
      <c r="T797" s="159"/>
      <c r="U797" s="159"/>
      <c r="V797" s="159"/>
      <c r="W797" s="159"/>
      <c r="X797" s="159"/>
      <c r="Y797" s="159"/>
      <c r="Z797" s="148"/>
      <c r="AA797" s="148"/>
      <c r="AB797" s="148"/>
      <c r="AC797" s="148"/>
      <c r="AD797" s="148"/>
      <c r="AE797" s="148"/>
      <c r="AF797" s="148"/>
      <c r="AG797" s="148" t="s">
        <v>435</v>
      </c>
      <c r="AH797" s="148">
        <v>0</v>
      </c>
      <c r="AI797" s="148"/>
      <c r="AJ797" s="148"/>
      <c r="AK797" s="148"/>
      <c r="AL797" s="148"/>
      <c r="AM797" s="148"/>
      <c r="AN797" s="148"/>
      <c r="AO797" s="148"/>
      <c r="AP797" s="148"/>
      <c r="AQ797" s="148"/>
      <c r="AR797" s="148"/>
      <c r="AS797" s="148"/>
      <c r="AT797" s="148"/>
      <c r="AU797" s="148"/>
      <c r="AV797" s="148"/>
      <c r="AW797" s="148"/>
      <c r="AX797" s="148"/>
      <c r="AY797" s="148"/>
      <c r="AZ797" s="148"/>
      <c r="BA797" s="148"/>
      <c r="BB797" s="148"/>
      <c r="BC797" s="148"/>
      <c r="BD797" s="148"/>
      <c r="BE797" s="148"/>
      <c r="BF797" s="148"/>
      <c r="BG797" s="148"/>
      <c r="BH797" s="148"/>
    </row>
    <row r="798" spans="1:60" outlineLevel="3" x14ac:dyDescent="0.2">
      <c r="A798" s="155"/>
      <c r="B798" s="156"/>
      <c r="C798" s="194" t="s">
        <v>1391</v>
      </c>
      <c r="D798" s="185"/>
      <c r="E798" s="186">
        <v>-3.78</v>
      </c>
      <c r="F798" s="159"/>
      <c r="G798" s="159"/>
      <c r="H798" s="159"/>
      <c r="I798" s="159"/>
      <c r="J798" s="159"/>
      <c r="K798" s="159"/>
      <c r="L798" s="159"/>
      <c r="M798" s="159"/>
      <c r="N798" s="158"/>
      <c r="O798" s="158"/>
      <c r="P798" s="158"/>
      <c r="Q798" s="158"/>
      <c r="R798" s="159"/>
      <c r="S798" s="159"/>
      <c r="T798" s="159"/>
      <c r="U798" s="159"/>
      <c r="V798" s="159"/>
      <c r="W798" s="159"/>
      <c r="X798" s="159"/>
      <c r="Y798" s="159"/>
      <c r="Z798" s="148"/>
      <c r="AA798" s="148"/>
      <c r="AB798" s="148"/>
      <c r="AC798" s="148"/>
      <c r="AD798" s="148"/>
      <c r="AE798" s="148"/>
      <c r="AF798" s="148"/>
      <c r="AG798" s="148" t="s">
        <v>435</v>
      </c>
      <c r="AH798" s="148">
        <v>0</v>
      </c>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outlineLevel="3" x14ac:dyDescent="0.2">
      <c r="A799" s="155"/>
      <c r="B799" s="156"/>
      <c r="C799" s="194" t="s">
        <v>1412</v>
      </c>
      <c r="D799" s="185"/>
      <c r="E799" s="186">
        <v>9.1199999999999992</v>
      </c>
      <c r="F799" s="159"/>
      <c r="G799" s="159"/>
      <c r="H799" s="159"/>
      <c r="I799" s="159"/>
      <c r="J799" s="159"/>
      <c r="K799" s="159"/>
      <c r="L799" s="159"/>
      <c r="M799" s="159"/>
      <c r="N799" s="158"/>
      <c r="O799" s="158"/>
      <c r="P799" s="158"/>
      <c r="Q799" s="158"/>
      <c r="R799" s="159"/>
      <c r="S799" s="159"/>
      <c r="T799" s="159"/>
      <c r="U799" s="159"/>
      <c r="V799" s="159"/>
      <c r="W799" s="159"/>
      <c r="X799" s="159"/>
      <c r="Y799" s="159"/>
      <c r="Z799" s="148"/>
      <c r="AA799" s="148"/>
      <c r="AB799" s="148"/>
      <c r="AC799" s="148"/>
      <c r="AD799" s="148"/>
      <c r="AE799" s="148"/>
      <c r="AF799" s="148"/>
      <c r="AG799" s="148" t="s">
        <v>435</v>
      </c>
      <c r="AH799" s="148">
        <v>0</v>
      </c>
      <c r="AI799" s="148"/>
      <c r="AJ799" s="148"/>
      <c r="AK799" s="148"/>
      <c r="AL799" s="148"/>
      <c r="AM799" s="148"/>
      <c r="AN799" s="148"/>
      <c r="AO799" s="148"/>
      <c r="AP799" s="148"/>
      <c r="AQ799" s="148"/>
      <c r="AR799" s="148"/>
      <c r="AS799" s="148"/>
      <c r="AT799" s="148"/>
      <c r="AU799" s="148"/>
      <c r="AV799" s="148"/>
      <c r="AW799" s="148"/>
      <c r="AX799" s="148"/>
      <c r="AY799" s="148"/>
      <c r="AZ799" s="148"/>
      <c r="BA799" s="148"/>
      <c r="BB799" s="148"/>
      <c r="BC799" s="148"/>
      <c r="BD799" s="148"/>
      <c r="BE799" s="148"/>
      <c r="BF799" s="148"/>
      <c r="BG799" s="148"/>
      <c r="BH799" s="148"/>
    </row>
    <row r="800" spans="1:60" outlineLevel="3" x14ac:dyDescent="0.2">
      <c r="A800" s="155"/>
      <c r="B800" s="156"/>
      <c r="C800" s="194" t="s">
        <v>1413</v>
      </c>
      <c r="D800" s="185"/>
      <c r="E800" s="186">
        <v>9.9600000000000009</v>
      </c>
      <c r="F800" s="159"/>
      <c r="G800" s="159"/>
      <c r="H800" s="159"/>
      <c r="I800" s="159"/>
      <c r="J800" s="159"/>
      <c r="K800" s="159"/>
      <c r="L800" s="159"/>
      <c r="M800" s="159"/>
      <c r="N800" s="158"/>
      <c r="O800" s="158"/>
      <c r="P800" s="158"/>
      <c r="Q800" s="158"/>
      <c r="R800" s="159"/>
      <c r="S800" s="159"/>
      <c r="T800" s="159"/>
      <c r="U800" s="159"/>
      <c r="V800" s="159"/>
      <c r="W800" s="159"/>
      <c r="X800" s="159"/>
      <c r="Y800" s="159"/>
      <c r="Z800" s="148"/>
      <c r="AA800" s="148"/>
      <c r="AB800" s="148"/>
      <c r="AC800" s="148"/>
      <c r="AD800" s="148"/>
      <c r="AE800" s="148"/>
      <c r="AF800" s="148"/>
      <c r="AG800" s="148" t="s">
        <v>435</v>
      </c>
      <c r="AH800" s="148">
        <v>0</v>
      </c>
      <c r="AI800" s="148"/>
      <c r="AJ800" s="148"/>
      <c r="AK800" s="148"/>
      <c r="AL800" s="148"/>
      <c r="AM800" s="148"/>
      <c r="AN800" s="148"/>
      <c r="AO800" s="148"/>
      <c r="AP800" s="148"/>
      <c r="AQ800" s="148"/>
      <c r="AR800" s="148"/>
      <c r="AS800" s="148"/>
      <c r="AT800" s="148"/>
      <c r="AU800" s="148"/>
      <c r="AV800" s="148"/>
      <c r="AW800" s="148"/>
      <c r="AX800" s="148"/>
      <c r="AY800" s="148"/>
      <c r="AZ800" s="148"/>
      <c r="BA800" s="148"/>
      <c r="BB800" s="148"/>
      <c r="BC800" s="148"/>
      <c r="BD800" s="148"/>
      <c r="BE800" s="148"/>
      <c r="BF800" s="148"/>
      <c r="BG800" s="148"/>
      <c r="BH800" s="148"/>
    </row>
    <row r="801" spans="1:60" outlineLevel="3" x14ac:dyDescent="0.2">
      <c r="A801" s="155"/>
      <c r="B801" s="156"/>
      <c r="C801" s="194" t="s">
        <v>1389</v>
      </c>
      <c r="D801" s="185"/>
      <c r="E801" s="186"/>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435</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outlineLevel="3" x14ac:dyDescent="0.2">
      <c r="A802" s="155"/>
      <c r="B802" s="156"/>
      <c r="C802" s="194" t="s">
        <v>1414</v>
      </c>
      <c r="D802" s="185"/>
      <c r="E802" s="186"/>
      <c r="F802" s="159"/>
      <c r="G802" s="159"/>
      <c r="H802" s="159"/>
      <c r="I802" s="159"/>
      <c r="J802" s="159"/>
      <c r="K802" s="159"/>
      <c r="L802" s="159"/>
      <c r="M802" s="159"/>
      <c r="N802" s="158"/>
      <c r="O802" s="158"/>
      <c r="P802" s="158"/>
      <c r="Q802" s="158"/>
      <c r="R802" s="159"/>
      <c r="S802" s="159"/>
      <c r="T802" s="159"/>
      <c r="U802" s="159"/>
      <c r="V802" s="159"/>
      <c r="W802" s="159"/>
      <c r="X802" s="159"/>
      <c r="Y802" s="159"/>
      <c r="Z802" s="148"/>
      <c r="AA802" s="148"/>
      <c r="AB802" s="148"/>
      <c r="AC802" s="148"/>
      <c r="AD802" s="148"/>
      <c r="AE802" s="148"/>
      <c r="AF802" s="148"/>
      <c r="AG802" s="148" t="s">
        <v>435</v>
      </c>
      <c r="AH802" s="148">
        <v>0</v>
      </c>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outlineLevel="3" x14ac:dyDescent="0.2">
      <c r="A803" s="155"/>
      <c r="B803" s="156"/>
      <c r="C803" s="194" t="s">
        <v>1415</v>
      </c>
      <c r="D803" s="185"/>
      <c r="E803" s="186">
        <v>359.06</v>
      </c>
      <c r="F803" s="159"/>
      <c r="G803" s="159"/>
      <c r="H803" s="159"/>
      <c r="I803" s="159"/>
      <c r="J803" s="159"/>
      <c r="K803" s="159"/>
      <c r="L803" s="159"/>
      <c r="M803" s="159"/>
      <c r="N803" s="158"/>
      <c r="O803" s="158"/>
      <c r="P803" s="158"/>
      <c r="Q803" s="158"/>
      <c r="R803" s="159"/>
      <c r="S803" s="159"/>
      <c r="T803" s="159"/>
      <c r="U803" s="159"/>
      <c r="V803" s="159"/>
      <c r="W803" s="159"/>
      <c r="X803" s="159"/>
      <c r="Y803" s="159"/>
      <c r="Z803" s="148"/>
      <c r="AA803" s="148"/>
      <c r="AB803" s="148"/>
      <c r="AC803" s="148"/>
      <c r="AD803" s="148"/>
      <c r="AE803" s="148"/>
      <c r="AF803" s="148"/>
      <c r="AG803" s="148" t="s">
        <v>435</v>
      </c>
      <c r="AH803" s="148">
        <v>0</v>
      </c>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outlineLevel="3" x14ac:dyDescent="0.2">
      <c r="A804" s="155"/>
      <c r="B804" s="156"/>
      <c r="C804" s="194" t="s">
        <v>1416</v>
      </c>
      <c r="D804" s="185"/>
      <c r="E804" s="186">
        <v>-36.96</v>
      </c>
      <c r="F804" s="159"/>
      <c r="G804" s="159"/>
      <c r="H804" s="159"/>
      <c r="I804" s="159"/>
      <c r="J804" s="159"/>
      <c r="K804" s="159"/>
      <c r="L804" s="159"/>
      <c r="M804" s="159"/>
      <c r="N804" s="158"/>
      <c r="O804" s="158"/>
      <c r="P804" s="158"/>
      <c r="Q804" s="158"/>
      <c r="R804" s="159"/>
      <c r="S804" s="159"/>
      <c r="T804" s="159"/>
      <c r="U804" s="159"/>
      <c r="V804" s="159"/>
      <c r="W804" s="159"/>
      <c r="X804" s="159"/>
      <c r="Y804" s="159"/>
      <c r="Z804" s="148"/>
      <c r="AA804" s="148"/>
      <c r="AB804" s="148"/>
      <c r="AC804" s="148"/>
      <c r="AD804" s="148"/>
      <c r="AE804" s="148"/>
      <c r="AF804" s="148"/>
      <c r="AG804" s="148" t="s">
        <v>435</v>
      </c>
      <c r="AH804" s="148">
        <v>0</v>
      </c>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outlineLevel="3" x14ac:dyDescent="0.2">
      <c r="A805" s="155"/>
      <c r="B805" s="156"/>
      <c r="C805" s="194" t="s">
        <v>1417</v>
      </c>
      <c r="D805" s="185"/>
      <c r="E805" s="186">
        <v>207.74</v>
      </c>
      <c r="F805" s="159"/>
      <c r="G805" s="159"/>
      <c r="H805" s="159"/>
      <c r="I805" s="159"/>
      <c r="J805" s="159"/>
      <c r="K805" s="159"/>
      <c r="L805" s="159"/>
      <c r="M805" s="159"/>
      <c r="N805" s="158"/>
      <c r="O805" s="158"/>
      <c r="P805" s="158"/>
      <c r="Q805" s="158"/>
      <c r="R805" s="159"/>
      <c r="S805" s="159"/>
      <c r="T805" s="159"/>
      <c r="U805" s="159"/>
      <c r="V805" s="159"/>
      <c r="W805" s="159"/>
      <c r="X805" s="159"/>
      <c r="Y805" s="159"/>
      <c r="Z805" s="148"/>
      <c r="AA805" s="148"/>
      <c r="AB805" s="148"/>
      <c r="AC805" s="148"/>
      <c r="AD805" s="148"/>
      <c r="AE805" s="148"/>
      <c r="AF805" s="148"/>
      <c r="AG805" s="148" t="s">
        <v>435</v>
      </c>
      <c r="AH805" s="148">
        <v>0</v>
      </c>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outlineLevel="3" x14ac:dyDescent="0.2">
      <c r="A806" s="155"/>
      <c r="B806" s="156"/>
      <c r="C806" s="194" t="s">
        <v>1418</v>
      </c>
      <c r="D806" s="185"/>
      <c r="E806" s="186">
        <v>-15.12</v>
      </c>
      <c r="F806" s="159"/>
      <c r="G806" s="159"/>
      <c r="H806" s="159"/>
      <c r="I806" s="159"/>
      <c r="J806" s="159"/>
      <c r="K806" s="159"/>
      <c r="L806" s="159"/>
      <c r="M806" s="159"/>
      <c r="N806" s="158"/>
      <c r="O806" s="158"/>
      <c r="P806" s="158"/>
      <c r="Q806" s="158"/>
      <c r="R806" s="159"/>
      <c r="S806" s="159"/>
      <c r="T806" s="159"/>
      <c r="U806" s="159"/>
      <c r="V806" s="159"/>
      <c r="W806" s="159"/>
      <c r="X806" s="159"/>
      <c r="Y806" s="159"/>
      <c r="Z806" s="148"/>
      <c r="AA806" s="148"/>
      <c r="AB806" s="148"/>
      <c r="AC806" s="148"/>
      <c r="AD806" s="148"/>
      <c r="AE806" s="148"/>
      <c r="AF806" s="148"/>
      <c r="AG806" s="148" t="s">
        <v>435</v>
      </c>
      <c r="AH806" s="148">
        <v>0</v>
      </c>
      <c r="AI806" s="148"/>
      <c r="AJ806" s="148"/>
      <c r="AK806" s="148"/>
      <c r="AL806" s="148"/>
      <c r="AM806" s="148"/>
      <c r="AN806" s="148"/>
      <c r="AO806" s="148"/>
      <c r="AP806" s="148"/>
      <c r="AQ806" s="148"/>
      <c r="AR806" s="148"/>
      <c r="AS806" s="148"/>
      <c r="AT806" s="148"/>
      <c r="AU806" s="148"/>
      <c r="AV806" s="148"/>
      <c r="AW806" s="148"/>
      <c r="AX806" s="148"/>
      <c r="AY806" s="148"/>
      <c r="AZ806" s="148"/>
      <c r="BA806" s="148"/>
      <c r="BB806" s="148"/>
      <c r="BC806" s="148"/>
      <c r="BD806" s="148"/>
      <c r="BE806" s="148"/>
      <c r="BF806" s="148"/>
      <c r="BG806" s="148"/>
      <c r="BH806" s="148"/>
    </row>
    <row r="807" spans="1:60" outlineLevel="3" x14ac:dyDescent="0.2">
      <c r="A807" s="155"/>
      <c r="B807" s="156"/>
      <c r="C807" s="194" t="s">
        <v>1419</v>
      </c>
      <c r="D807" s="185"/>
      <c r="E807" s="186">
        <v>47.466000000000001</v>
      </c>
      <c r="F807" s="159"/>
      <c r="G807" s="159"/>
      <c r="H807" s="159"/>
      <c r="I807" s="159"/>
      <c r="J807" s="159"/>
      <c r="K807" s="159"/>
      <c r="L807" s="159"/>
      <c r="M807" s="159"/>
      <c r="N807" s="158"/>
      <c r="O807" s="158"/>
      <c r="P807" s="158"/>
      <c r="Q807" s="158"/>
      <c r="R807" s="159"/>
      <c r="S807" s="159"/>
      <c r="T807" s="159"/>
      <c r="U807" s="159"/>
      <c r="V807" s="159"/>
      <c r="W807" s="159"/>
      <c r="X807" s="159"/>
      <c r="Y807" s="159"/>
      <c r="Z807" s="148"/>
      <c r="AA807" s="148"/>
      <c r="AB807" s="148"/>
      <c r="AC807" s="148"/>
      <c r="AD807" s="148"/>
      <c r="AE807" s="148"/>
      <c r="AF807" s="148"/>
      <c r="AG807" s="148" t="s">
        <v>435</v>
      </c>
      <c r="AH807" s="148">
        <v>0</v>
      </c>
      <c r="AI807" s="148"/>
      <c r="AJ807" s="148"/>
      <c r="AK807" s="148"/>
      <c r="AL807" s="148"/>
      <c r="AM807" s="148"/>
      <c r="AN807" s="148"/>
      <c r="AO807" s="148"/>
      <c r="AP807" s="148"/>
      <c r="AQ807" s="148"/>
      <c r="AR807" s="148"/>
      <c r="AS807" s="148"/>
      <c r="AT807" s="148"/>
      <c r="AU807" s="148"/>
      <c r="AV807" s="148"/>
      <c r="AW807" s="148"/>
      <c r="AX807" s="148"/>
      <c r="AY807" s="148"/>
      <c r="AZ807" s="148"/>
      <c r="BA807" s="148"/>
      <c r="BB807" s="148"/>
      <c r="BC807" s="148"/>
      <c r="BD807" s="148"/>
      <c r="BE807" s="148"/>
      <c r="BF807" s="148"/>
      <c r="BG807" s="148"/>
      <c r="BH807" s="148"/>
    </row>
    <row r="808" spans="1:60" outlineLevel="3" x14ac:dyDescent="0.2">
      <c r="A808" s="155"/>
      <c r="B808" s="156"/>
      <c r="C808" s="194" t="s">
        <v>1420</v>
      </c>
      <c r="D808" s="185"/>
      <c r="E808" s="186">
        <v>-6.72</v>
      </c>
      <c r="F808" s="159"/>
      <c r="G808" s="159"/>
      <c r="H808" s="159"/>
      <c r="I808" s="159"/>
      <c r="J808" s="159"/>
      <c r="K808" s="159"/>
      <c r="L808" s="159"/>
      <c r="M808" s="159"/>
      <c r="N808" s="158"/>
      <c r="O808" s="158"/>
      <c r="P808" s="158"/>
      <c r="Q808" s="158"/>
      <c r="R808" s="159"/>
      <c r="S808" s="159"/>
      <c r="T808" s="159"/>
      <c r="U808" s="159"/>
      <c r="V808" s="159"/>
      <c r="W808" s="159"/>
      <c r="X808" s="159"/>
      <c r="Y808" s="159"/>
      <c r="Z808" s="148"/>
      <c r="AA808" s="148"/>
      <c r="AB808" s="148"/>
      <c r="AC808" s="148"/>
      <c r="AD808" s="148"/>
      <c r="AE808" s="148"/>
      <c r="AF808" s="148"/>
      <c r="AG808" s="148" t="s">
        <v>435</v>
      </c>
      <c r="AH808" s="148">
        <v>0</v>
      </c>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outlineLevel="3" x14ac:dyDescent="0.2">
      <c r="A809" s="155"/>
      <c r="B809" s="156"/>
      <c r="C809" s="194" t="s">
        <v>1421</v>
      </c>
      <c r="D809" s="185"/>
      <c r="E809" s="186">
        <v>74.36</v>
      </c>
      <c r="F809" s="159"/>
      <c r="G809" s="159"/>
      <c r="H809" s="159"/>
      <c r="I809" s="159"/>
      <c r="J809" s="159"/>
      <c r="K809" s="159"/>
      <c r="L809" s="159"/>
      <c r="M809" s="159"/>
      <c r="N809" s="158"/>
      <c r="O809" s="158"/>
      <c r="P809" s="158"/>
      <c r="Q809" s="158"/>
      <c r="R809" s="159"/>
      <c r="S809" s="159"/>
      <c r="T809" s="159"/>
      <c r="U809" s="159"/>
      <c r="V809" s="159"/>
      <c r="W809" s="159"/>
      <c r="X809" s="159"/>
      <c r="Y809" s="159"/>
      <c r="Z809" s="148"/>
      <c r="AA809" s="148"/>
      <c r="AB809" s="148"/>
      <c r="AC809" s="148"/>
      <c r="AD809" s="148"/>
      <c r="AE809" s="148"/>
      <c r="AF809" s="148"/>
      <c r="AG809" s="148" t="s">
        <v>435</v>
      </c>
      <c r="AH809" s="148">
        <v>0</v>
      </c>
      <c r="AI809" s="148"/>
      <c r="AJ809" s="148"/>
      <c r="AK809" s="148"/>
      <c r="AL809" s="148"/>
      <c r="AM809" s="148"/>
      <c r="AN809" s="148"/>
      <c r="AO809" s="148"/>
      <c r="AP809" s="148"/>
      <c r="AQ809" s="148"/>
      <c r="AR809" s="148"/>
      <c r="AS809" s="148"/>
      <c r="AT809" s="148"/>
      <c r="AU809" s="148"/>
      <c r="AV809" s="148"/>
      <c r="AW809" s="148"/>
      <c r="AX809" s="148"/>
      <c r="AY809" s="148"/>
      <c r="AZ809" s="148"/>
      <c r="BA809" s="148"/>
      <c r="BB809" s="148"/>
      <c r="BC809" s="148"/>
      <c r="BD809" s="148"/>
      <c r="BE809" s="148"/>
      <c r="BF809" s="148"/>
      <c r="BG809" s="148"/>
      <c r="BH809" s="148"/>
    </row>
    <row r="810" spans="1:60" outlineLevel="3" x14ac:dyDescent="0.2">
      <c r="A810" s="155"/>
      <c r="B810" s="156"/>
      <c r="C810" s="194" t="s">
        <v>1422</v>
      </c>
      <c r="D810" s="185"/>
      <c r="E810" s="186">
        <v>-20.16</v>
      </c>
      <c r="F810" s="159"/>
      <c r="G810" s="159"/>
      <c r="H810" s="159"/>
      <c r="I810" s="159"/>
      <c r="J810" s="159"/>
      <c r="K810" s="159"/>
      <c r="L810" s="159"/>
      <c r="M810" s="159"/>
      <c r="N810" s="158"/>
      <c r="O810" s="158"/>
      <c r="P810" s="158"/>
      <c r="Q810" s="158"/>
      <c r="R810" s="159"/>
      <c r="S810" s="159"/>
      <c r="T810" s="159"/>
      <c r="U810" s="159"/>
      <c r="V810" s="159"/>
      <c r="W810" s="159"/>
      <c r="X810" s="159"/>
      <c r="Y810" s="159"/>
      <c r="Z810" s="148"/>
      <c r="AA810" s="148"/>
      <c r="AB810" s="148"/>
      <c r="AC810" s="148"/>
      <c r="AD810" s="148"/>
      <c r="AE810" s="148"/>
      <c r="AF810" s="148"/>
      <c r="AG810" s="148" t="s">
        <v>435</v>
      </c>
      <c r="AH810" s="148">
        <v>0</v>
      </c>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outlineLevel="3" x14ac:dyDescent="0.2">
      <c r="A811" s="155"/>
      <c r="B811" s="156"/>
      <c r="C811" s="194" t="s">
        <v>1423</v>
      </c>
      <c r="D811" s="185"/>
      <c r="E811" s="186">
        <v>122.2</v>
      </c>
      <c r="F811" s="159"/>
      <c r="G811" s="159"/>
      <c r="H811" s="159"/>
      <c r="I811" s="159"/>
      <c r="J811" s="159"/>
      <c r="K811" s="159"/>
      <c r="L811" s="159"/>
      <c r="M811" s="159"/>
      <c r="N811" s="158"/>
      <c r="O811" s="158"/>
      <c r="P811" s="158"/>
      <c r="Q811" s="158"/>
      <c r="R811" s="159"/>
      <c r="S811" s="159"/>
      <c r="T811" s="159"/>
      <c r="U811" s="159"/>
      <c r="V811" s="159"/>
      <c r="W811" s="159"/>
      <c r="X811" s="159"/>
      <c r="Y811" s="159"/>
      <c r="Z811" s="148"/>
      <c r="AA811" s="148"/>
      <c r="AB811" s="148"/>
      <c r="AC811" s="148"/>
      <c r="AD811" s="148"/>
      <c r="AE811" s="148"/>
      <c r="AF811" s="148"/>
      <c r="AG811" s="148" t="s">
        <v>435</v>
      </c>
      <c r="AH811" s="148">
        <v>0</v>
      </c>
      <c r="AI811" s="148"/>
      <c r="AJ811" s="148"/>
      <c r="AK811" s="148"/>
      <c r="AL811" s="148"/>
      <c r="AM811" s="148"/>
      <c r="AN811" s="148"/>
      <c r="AO811" s="148"/>
      <c r="AP811" s="148"/>
      <c r="AQ811" s="148"/>
      <c r="AR811" s="148"/>
      <c r="AS811" s="148"/>
      <c r="AT811" s="148"/>
      <c r="AU811" s="148"/>
      <c r="AV811" s="148"/>
      <c r="AW811" s="148"/>
      <c r="AX811" s="148"/>
      <c r="AY811" s="148"/>
      <c r="AZ811" s="148"/>
      <c r="BA811" s="148"/>
      <c r="BB811" s="148"/>
      <c r="BC811" s="148"/>
      <c r="BD811" s="148"/>
      <c r="BE811" s="148"/>
      <c r="BF811" s="148"/>
      <c r="BG811" s="148"/>
      <c r="BH811" s="148"/>
    </row>
    <row r="812" spans="1:60" outlineLevel="3" x14ac:dyDescent="0.2">
      <c r="A812" s="155"/>
      <c r="B812" s="156"/>
      <c r="C812" s="194" t="s">
        <v>1424</v>
      </c>
      <c r="D812" s="185"/>
      <c r="E812" s="186">
        <v>-34.44</v>
      </c>
      <c r="F812" s="159"/>
      <c r="G812" s="159"/>
      <c r="H812" s="159"/>
      <c r="I812" s="159"/>
      <c r="J812" s="159"/>
      <c r="K812" s="159"/>
      <c r="L812" s="159"/>
      <c r="M812" s="159"/>
      <c r="N812" s="158"/>
      <c r="O812" s="158"/>
      <c r="P812" s="158"/>
      <c r="Q812" s="158"/>
      <c r="R812" s="159"/>
      <c r="S812" s="159"/>
      <c r="T812" s="159"/>
      <c r="U812" s="159"/>
      <c r="V812" s="159"/>
      <c r="W812" s="159"/>
      <c r="X812" s="159"/>
      <c r="Y812" s="159"/>
      <c r="Z812" s="148"/>
      <c r="AA812" s="148"/>
      <c r="AB812" s="148"/>
      <c r="AC812" s="148"/>
      <c r="AD812" s="148"/>
      <c r="AE812" s="148"/>
      <c r="AF812" s="148"/>
      <c r="AG812" s="148" t="s">
        <v>435</v>
      </c>
      <c r="AH812" s="148">
        <v>0</v>
      </c>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outlineLevel="3" x14ac:dyDescent="0.2">
      <c r="A813" s="155"/>
      <c r="B813" s="156"/>
      <c r="C813" s="194" t="s">
        <v>1425</v>
      </c>
      <c r="D813" s="185"/>
      <c r="E813" s="186">
        <v>222.82</v>
      </c>
      <c r="F813" s="159"/>
      <c r="G813" s="159"/>
      <c r="H813" s="159"/>
      <c r="I813" s="159"/>
      <c r="J813" s="159"/>
      <c r="K813" s="159"/>
      <c r="L813" s="159"/>
      <c r="M813" s="159"/>
      <c r="N813" s="158"/>
      <c r="O813" s="158"/>
      <c r="P813" s="158"/>
      <c r="Q813" s="158"/>
      <c r="R813" s="159"/>
      <c r="S813" s="159"/>
      <c r="T813" s="159"/>
      <c r="U813" s="159"/>
      <c r="V813" s="159"/>
      <c r="W813" s="159"/>
      <c r="X813" s="159"/>
      <c r="Y813" s="159"/>
      <c r="Z813" s="148"/>
      <c r="AA813" s="148"/>
      <c r="AB813" s="148"/>
      <c r="AC813" s="148"/>
      <c r="AD813" s="148"/>
      <c r="AE813" s="148"/>
      <c r="AF813" s="148"/>
      <c r="AG813" s="148" t="s">
        <v>435</v>
      </c>
      <c r="AH813" s="148">
        <v>0</v>
      </c>
      <c r="AI813" s="148"/>
      <c r="AJ813" s="148"/>
      <c r="AK813" s="148"/>
      <c r="AL813" s="148"/>
      <c r="AM813" s="148"/>
      <c r="AN813" s="148"/>
      <c r="AO813" s="148"/>
      <c r="AP813" s="148"/>
      <c r="AQ813" s="148"/>
      <c r="AR813" s="148"/>
      <c r="AS813" s="148"/>
      <c r="AT813" s="148"/>
      <c r="AU813" s="148"/>
      <c r="AV813" s="148"/>
      <c r="AW813" s="148"/>
      <c r="AX813" s="148"/>
      <c r="AY813" s="148"/>
      <c r="AZ813" s="148"/>
      <c r="BA813" s="148"/>
      <c r="BB813" s="148"/>
      <c r="BC813" s="148"/>
      <c r="BD813" s="148"/>
      <c r="BE813" s="148"/>
      <c r="BF813" s="148"/>
      <c r="BG813" s="148"/>
      <c r="BH813" s="148"/>
    </row>
    <row r="814" spans="1:60" outlineLevel="3" x14ac:dyDescent="0.2">
      <c r="A814" s="155"/>
      <c r="B814" s="156"/>
      <c r="C814" s="194" t="s">
        <v>1418</v>
      </c>
      <c r="D814" s="185"/>
      <c r="E814" s="186">
        <v>-15.12</v>
      </c>
      <c r="F814" s="159"/>
      <c r="G814" s="159"/>
      <c r="H814" s="159"/>
      <c r="I814" s="159"/>
      <c r="J814" s="159"/>
      <c r="K814" s="159"/>
      <c r="L814" s="159"/>
      <c r="M814" s="159"/>
      <c r="N814" s="158"/>
      <c r="O814" s="158"/>
      <c r="P814" s="158"/>
      <c r="Q814" s="158"/>
      <c r="R814" s="159"/>
      <c r="S814" s="159"/>
      <c r="T814" s="159"/>
      <c r="U814" s="159"/>
      <c r="V814" s="159"/>
      <c r="W814" s="159"/>
      <c r="X814" s="159"/>
      <c r="Y814" s="159"/>
      <c r="Z814" s="148"/>
      <c r="AA814" s="148"/>
      <c r="AB814" s="148"/>
      <c r="AC814" s="148"/>
      <c r="AD814" s="148"/>
      <c r="AE814" s="148"/>
      <c r="AF814" s="148"/>
      <c r="AG814" s="148" t="s">
        <v>435</v>
      </c>
      <c r="AH814" s="148">
        <v>0</v>
      </c>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outlineLevel="3" x14ac:dyDescent="0.2">
      <c r="A815" s="155"/>
      <c r="B815" s="156"/>
      <c r="C815" s="194" t="s">
        <v>1426</v>
      </c>
      <c r="D815" s="185"/>
      <c r="E815" s="186">
        <v>86.76</v>
      </c>
      <c r="F815" s="159"/>
      <c r="G815" s="159"/>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435</v>
      </c>
      <c r="AH815" s="148">
        <v>0</v>
      </c>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outlineLevel="3" x14ac:dyDescent="0.2">
      <c r="A816" s="155"/>
      <c r="B816" s="156"/>
      <c r="C816" s="194" t="s">
        <v>1427</v>
      </c>
      <c r="D816" s="185"/>
      <c r="E816" s="186">
        <v>-10.92</v>
      </c>
      <c r="F816" s="159"/>
      <c r="G816" s="159"/>
      <c r="H816" s="159"/>
      <c r="I816" s="159"/>
      <c r="J816" s="159"/>
      <c r="K816" s="159"/>
      <c r="L816" s="159"/>
      <c r="M816" s="159"/>
      <c r="N816" s="158"/>
      <c r="O816" s="158"/>
      <c r="P816" s="158"/>
      <c r="Q816" s="158"/>
      <c r="R816" s="159"/>
      <c r="S816" s="159"/>
      <c r="T816" s="159"/>
      <c r="U816" s="159"/>
      <c r="V816" s="159"/>
      <c r="W816" s="159"/>
      <c r="X816" s="159"/>
      <c r="Y816" s="159"/>
      <c r="Z816" s="148"/>
      <c r="AA816" s="148"/>
      <c r="AB816" s="148"/>
      <c r="AC816" s="148"/>
      <c r="AD816" s="148"/>
      <c r="AE816" s="148"/>
      <c r="AF816" s="148"/>
      <c r="AG816" s="148" t="s">
        <v>435</v>
      </c>
      <c r="AH816" s="148">
        <v>0</v>
      </c>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ht="22.5" outlineLevel="1" x14ac:dyDescent="0.2">
      <c r="A817" s="172">
        <v>134</v>
      </c>
      <c r="B817" s="173" t="s">
        <v>1428</v>
      </c>
      <c r="C817" s="181" t="s">
        <v>1429</v>
      </c>
      <c r="D817" s="174" t="s">
        <v>492</v>
      </c>
      <c r="E817" s="175">
        <v>8194.0415900000007</v>
      </c>
      <c r="F817" s="176"/>
      <c r="G817" s="177">
        <f>ROUND(E817*F817,2)</f>
        <v>0</v>
      </c>
      <c r="H817" s="176"/>
      <c r="I817" s="177">
        <f>ROUND(E817*H817,2)</f>
        <v>0</v>
      </c>
      <c r="J817" s="176"/>
      <c r="K817" s="177">
        <f>ROUND(E817*J817,2)</f>
        <v>0</v>
      </c>
      <c r="L817" s="177">
        <v>21</v>
      </c>
      <c r="M817" s="177">
        <f>G817*(1+L817/100)</f>
        <v>0</v>
      </c>
      <c r="N817" s="175">
        <v>3.5E-4</v>
      </c>
      <c r="O817" s="175">
        <f>ROUND(E817*N817,2)</f>
        <v>2.87</v>
      </c>
      <c r="P817" s="175">
        <v>0</v>
      </c>
      <c r="Q817" s="175">
        <f>ROUND(E817*P817,2)</f>
        <v>0</v>
      </c>
      <c r="R817" s="177" t="s">
        <v>724</v>
      </c>
      <c r="S817" s="177" t="s">
        <v>378</v>
      </c>
      <c r="T817" s="178" t="s">
        <v>378</v>
      </c>
      <c r="U817" s="159">
        <v>7.0000000000000007E-2</v>
      </c>
      <c r="V817" s="159">
        <f>ROUND(E817*U817,2)</f>
        <v>573.58000000000004</v>
      </c>
      <c r="W817" s="159"/>
      <c r="X817" s="159" t="s">
        <v>429</v>
      </c>
      <c r="Y817" s="159" t="s">
        <v>381</v>
      </c>
      <c r="Z817" s="214">
        <v>0.32</v>
      </c>
      <c r="AA817" s="215">
        <f t="shared" ref="AA817" si="264">G817*Z817</f>
        <v>0</v>
      </c>
      <c r="AB817" s="215">
        <f t="shared" ref="AB817" si="265">G817-AA817</f>
        <v>0</v>
      </c>
      <c r="AC817" s="148"/>
      <c r="AD817" s="148"/>
      <c r="AE817" s="148"/>
      <c r="AF817" s="148"/>
      <c r="AG817" s="148" t="s">
        <v>431</v>
      </c>
      <c r="AH817" s="148"/>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outlineLevel="2" x14ac:dyDescent="0.2">
      <c r="A818" s="155"/>
      <c r="B818" s="156"/>
      <c r="C818" s="306" t="s">
        <v>1265</v>
      </c>
      <c r="D818" s="307"/>
      <c r="E818" s="307"/>
      <c r="F818" s="307"/>
      <c r="G818" s="307"/>
      <c r="H818" s="159"/>
      <c r="I818" s="159"/>
      <c r="J818" s="159"/>
      <c r="K818" s="159"/>
      <c r="L818" s="159"/>
      <c r="M818" s="159"/>
      <c r="N818" s="158"/>
      <c r="O818" s="158"/>
      <c r="P818" s="158"/>
      <c r="Q818" s="158"/>
      <c r="R818" s="159"/>
      <c r="S818" s="159"/>
      <c r="T818" s="159"/>
      <c r="U818" s="159"/>
      <c r="V818" s="159"/>
      <c r="W818" s="159"/>
      <c r="X818" s="159"/>
      <c r="Y818" s="159"/>
      <c r="Z818" s="148"/>
      <c r="AA818" s="148"/>
      <c r="AB818" s="148"/>
      <c r="AC818" s="148"/>
      <c r="AD818" s="148"/>
      <c r="AE818" s="148"/>
      <c r="AF818" s="148"/>
      <c r="AG818" s="148" t="s">
        <v>433</v>
      </c>
      <c r="AH818" s="148"/>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outlineLevel="2" x14ac:dyDescent="0.2">
      <c r="A819" s="155"/>
      <c r="B819" s="156"/>
      <c r="C819" s="194" t="s">
        <v>1430</v>
      </c>
      <c r="D819" s="185"/>
      <c r="E819" s="186">
        <v>8194.0415900000007</v>
      </c>
      <c r="F819" s="159"/>
      <c r="G819" s="159"/>
      <c r="H819" s="159"/>
      <c r="I819" s="159"/>
      <c r="J819" s="159"/>
      <c r="K819" s="159"/>
      <c r="L819" s="159"/>
      <c r="M819" s="159"/>
      <c r="N819" s="158"/>
      <c r="O819" s="158"/>
      <c r="P819" s="158"/>
      <c r="Q819" s="158"/>
      <c r="R819" s="159"/>
      <c r="S819" s="159"/>
      <c r="T819" s="159"/>
      <c r="U819" s="159"/>
      <c r="V819" s="159"/>
      <c r="W819" s="159"/>
      <c r="X819" s="159"/>
      <c r="Y819" s="159"/>
      <c r="Z819" s="148"/>
      <c r="AA819" s="148"/>
      <c r="AB819" s="148"/>
      <c r="AC819" s="148"/>
      <c r="AD819" s="148"/>
      <c r="AE819" s="148"/>
      <c r="AF819" s="148"/>
      <c r="AG819" s="148" t="s">
        <v>435</v>
      </c>
      <c r="AH819" s="148">
        <v>5</v>
      </c>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outlineLevel="1" x14ac:dyDescent="0.2">
      <c r="A820" s="172">
        <v>135</v>
      </c>
      <c r="B820" s="173" t="s">
        <v>1431</v>
      </c>
      <c r="C820" s="181" t="s">
        <v>1432</v>
      </c>
      <c r="D820" s="174" t="s">
        <v>671</v>
      </c>
      <c r="E820" s="175">
        <v>1742.92</v>
      </c>
      <c r="F820" s="176"/>
      <c r="G820" s="177">
        <f>ROUND(E820*F820,2)</f>
        <v>0</v>
      </c>
      <c r="H820" s="176"/>
      <c r="I820" s="177">
        <f>ROUND(E820*H820,2)</f>
        <v>0</v>
      </c>
      <c r="J820" s="176"/>
      <c r="K820" s="177">
        <f>ROUND(E820*J820,2)</f>
        <v>0</v>
      </c>
      <c r="L820" s="177">
        <v>21</v>
      </c>
      <c r="M820" s="177">
        <f>G820*(1+L820/100)</f>
        <v>0</v>
      </c>
      <c r="N820" s="175">
        <v>2.3000000000000001E-4</v>
      </c>
      <c r="O820" s="175">
        <f>ROUND(E820*N820,2)</f>
        <v>0.4</v>
      </c>
      <c r="P820" s="175">
        <v>0</v>
      </c>
      <c r="Q820" s="175">
        <f>ROUND(E820*P820,2)</f>
        <v>0</v>
      </c>
      <c r="R820" s="177" t="s">
        <v>724</v>
      </c>
      <c r="S820" s="177" t="s">
        <v>378</v>
      </c>
      <c r="T820" s="178" t="s">
        <v>378</v>
      </c>
      <c r="U820" s="159">
        <v>0.05</v>
      </c>
      <c r="V820" s="159">
        <f>ROUND(E820*U820,2)</f>
        <v>87.15</v>
      </c>
      <c r="W820" s="159"/>
      <c r="X820" s="159" t="s">
        <v>429</v>
      </c>
      <c r="Y820" s="159" t="s">
        <v>381</v>
      </c>
      <c r="Z820" s="214">
        <v>0.32</v>
      </c>
      <c r="AA820" s="215">
        <f t="shared" ref="AA820" si="266">G820*Z820</f>
        <v>0</v>
      </c>
      <c r="AB820" s="215">
        <f t="shared" ref="AB820" si="267">G820-AA820</f>
        <v>0</v>
      </c>
      <c r="AC820" s="148"/>
      <c r="AD820" s="148"/>
      <c r="AE820" s="148"/>
      <c r="AF820" s="148"/>
      <c r="AG820" s="148" t="s">
        <v>431</v>
      </c>
      <c r="AH820" s="148"/>
      <c r="AI820" s="148"/>
      <c r="AJ820" s="148"/>
      <c r="AK820" s="148"/>
      <c r="AL820" s="148"/>
      <c r="AM820" s="148"/>
      <c r="AN820" s="148"/>
      <c r="AO820" s="148"/>
      <c r="AP820" s="148"/>
      <c r="AQ820" s="148"/>
      <c r="AR820" s="148"/>
      <c r="AS820" s="148"/>
      <c r="AT820" s="148"/>
      <c r="AU820" s="148"/>
      <c r="AV820" s="148"/>
      <c r="AW820" s="148"/>
      <c r="AX820" s="148"/>
      <c r="AY820" s="148"/>
      <c r="AZ820" s="148"/>
      <c r="BA820" s="148"/>
      <c r="BB820" s="148"/>
      <c r="BC820" s="148"/>
      <c r="BD820" s="148"/>
      <c r="BE820" s="148"/>
      <c r="BF820" s="148"/>
      <c r="BG820" s="148"/>
      <c r="BH820" s="148"/>
    </row>
    <row r="821" spans="1:60" outlineLevel="2" x14ac:dyDescent="0.2">
      <c r="A821" s="155"/>
      <c r="B821" s="156"/>
      <c r="C821" s="306" t="s">
        <v>1433</v>
      </c>
      <c r="D821" s="307"/>
      <c r="E821" s="307"/>
      <c r="F821" s="307"/>
      <c r="G821" s="307"/>
      <c r="H821" s="159"/>
      <c r="I821" s="159"/>
      <c r="J821" s="159"/>
      <c r="K821" s="159"/>
      <c r="L821" s="159"/>
      <c r="M821" s="159"/>
      <c r="N821" s="158"/>
      <c r="O821" s="158"/>
      <c r="P821" s="158"/>
      <c r="Q821" s="158"/>
      <c r="R821" s="159"/>
      <c r="S821" s="159"/>
      <c r="T821" s="159"/>
      <c r="U821" s="159"/>
      <c r="V821" s="159"/>
      <c r="W821" s="159"/>
      <c r="X821" s="159"/>
      <c r="Y821" s="159"/>
      <c r="Z821" s="148"/>
      <c r="AA821" s="148"/>
      <c r="AB821" s="148"/>
      <c r="AC821" s="148"/>
      <c r="AD821" s="148"/>
      <c r="AE821" s="148"/>
      <c r="AF821" s="148"/>
      <c r="AG821" s="148" t="s">
        <v>433</v>
      </c>
      <c r="AH821" s="148"/>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outlineLevel="2" x14ac:dyDescent="0.2">
      <c r="A822" s="155"/>
      <c r="B822" s="156"/>
      <c r="C822" s="194" t="s">
        <v>1434</v>
      </c>
      <c r="D822" s="185"/>
      <c r="E822" s="186"/>
      <c r="F822" s="159"/>
      <c r="G822" s="159"/>
      <c r="H822" s="159"/>
      <c r="I822" s="159"/>
      <c r="J822" s="159"/>
      <c r="K822" s="159"/>
      <c r="L822" s="159"/>
      <c r="M822" s="159"/>
      <c r="N822" s="158"/>
      <c r="O822" s="158"/>
      <c r="P822" s="158"/>
      <c r="Q822" s="158"/>
      <c r="R822" s="159"/>
      <c r="S822" s="159"/>
      <c r="T822" s="159"/>
      <c r="U822" s="159"/>
      <c r="V822" s="159"/>
      <c r="W822" s="159"/>
      <c r="X822" s="159"/>
      <c r="Y822" s="159"/>
      <c r="Z822" s="148"/>
      <c r="AA822" s="148"/>
      <c r="AB822" s="148"/>
      <c r="AC822" s="148"/>
      <c r="AD822" s="148"/>
      <c r="AE822" s="148"/>
      <c r="AF822" s="148"/>
      <c r="AG822" s="148" t="s">
        <v>435</v>
      </c>
      <c r="AH822" s="148">
        <v>0</v>
      </c>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3" x14ac:dyDescent="0.2">
      <c r="A823" s="155"/>
      <c r="B823" s="156"/>
      <c r="C823" s="194" t="s">
        <v>1435</v>
      </c>
      <c r="D823" s="185"/>
      <c r="E823" s="186">
        <v>53.6</v>
      </c>
      <c r="F823" s="159"/>
      <c r="G823" s="159"/>
      <c r="H823" s="159"/>
      <c r="I823" s="159"/>
      <c r="J823" s="159"/>
      <c r="K823" s="159"/>
      <c r="L823" s="159"/>
      <c r="M823" s="159"/>
      <c r="N823" s="158"/>
      <c r="O823" s="158"/>
      <c r="P823" s="158"/>
      <c r="Q823" s="158"/>
      <c r="R823" s="159"/>
      <c r="S823" s="159"/>
      <c r="T823" s="159"/>
      <c r="U823" s="159"/>
      <c r="V823" s="159"/>
      <c r="W823" s="159"/>
      <c r="X823" s="159"/>
      <c r="Y823" s="159"/>
      <c r="Z823" s="148"/>
      <c r="AA823" s="148"/>
      <c r="AB823" s="148"/>
      <c r="AC823" s="148"/>
      <c r="AD823" s="148"/>
      <c r="AE823" s="148"/>
      <c r="AF823" s="148"/>
      <c r="AG823" s="148" t="s">
        <v>435</v>
      </c>
      <c r="AH823" s="148">
        <v>0</v>
      </c>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outlineLevel="3" x14ac:dyDescent="0.2">
      <c r="A824" s="155"/>
      <c r="B824" s="156"/>
      <c r="C824" s="194" t="s">
        <v>1436</v>
      </c>
      <c r="D824" s="185"/>
      <c r="E824" s="186">
        <v>10.92</v>
      </c>
      <c r="F824" s="159"/>
      <c r="G824" s="159"/>
      <c r="H824" s="159"/>
      <c r="I824" s="159"/>
      <c r="J824" s="159"/>
      <c r="K824" s="159"/>
      <c r="L824" s="159"/>
      <c r="M824" s="159"/>
      <c r="N824" s="158"/>
      <c r="O824" s="158"/>
      <c r="P824" s="158"/>
      <c r="Q824" s="158"/>
      <c r="R824" s="159"/>
      <c r="S824" s="159"/>
      <c r="T824" s="159"/>
      <c r="U824" s="159"/>
      <c r="V824" s="159"/>
      <c r="W824" s="159"/>
      <c r="X824" s="159"/>
      <c r="Y824" s="159"/>
      <c r="Z824" s="148"/>
      <c r="AA824" s="148"/>
      <c r="AB824" s="148"/>
      <c r="AC824" s="148"/>
      <c r="AD824" s="148"/>
      <c r="AE824" s="148"/>
      <c r="AF824" s="148"/>
      <c r="AG824" s="148" t="s">
        <v>435</v>
      </c>
      <c r="AH824" s="148">
        <v>0</v>
      </c>
      <c r="AI824" s="148"/>
      <c r="AJ824" s="148"/>
      <c r="AK824" s="148"/>
      <c r="AL824" s="148"/>
      <c r="AM824" s="148"/>
      <c r="AN824" s="148"/>
      <c r="AO824" s="148"/>
      <c r="AP824" s="148"/>
      <c r="AQ824" s="148"/>
      <c r="AR824" s="148"/>
      <c r="AS824" s="148"/>
      <c r="AT824" s="148"/>
      <c r="AU824" s="148"/>
      <c r="AV824" s="148"/>
      <c r="AW824" s="148"/>
      <c r="AX824" s="148"/>
      <c r="AY824" s="148"/>
      <c r="AZ824" s="148"/>
      <c r="BA824" s="148"/>
      <c r="BB824" s="148"/>
      <c r="BC824" s="148"/>
      <c r="BD824" s="148"/>
      <c r="BE824" s="148"/>
      <c r="BF824" s="148"/>
      <c r="BG824" s="148"/>
      <c r="BH824" s="148"/>
    </row>
    <row r="825" spans="1:60" outlineLevel="3" x14ac:dyDescent="0.2">
      <c r="A825" s="155"/>
      <c r="B825" s="156"/>
      <c r="C825" s="194" t="s">
        <v>1437</v>
      </c>
      <c r="D825" s="185"/>
      <c r="E825" s="186">
        <v>6.5</v>
      </c>
      <c r="F825" s="159"/>
      <c r="G825" s="159"/>
      <c r="H825" s="159"/>
      <c r="I825" s="159"/>
      <c r="J825" s="159"/>
      <c r="K825" s="159"/>
      <c r="L825" s="159"/>
      <c r="M825" s="159"/>
      <c r="N825" s="158"/>
      <c r="O825" s="158"/>
      <c r="P825" s="158"/>
      <c r="Q825" s="158"/>
      <c r="R825" s="159"/>
      <c r="S825" s="159"/>
      <c r="T825" s="159"/>
      <c r="U825" s="159"/>
      <c r="V825" s="159"/>
      <c r="W825" s="159"/>
      <c r="X825" s="159"/>
      <c r="Y825" s="159"/>
      <c r="Z825" s="148"/>
      <c r="AA825" s="148"/>
      <c r="AB825" s="148"/>
      <c r="AC825" s="148"/>
      <c r="AD825" s="148"/>
      <c r="AE825" s="148"/>
      <c r="AF825" s="148"/>
      <c r="AG825" s="148" t="s">
        <v>435</v>
      </c>
      <c r="AH825" s="148">
        <v>0</v>
      </c>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outlineLevel="3" x14ac:dyDescent="0.2">
      <c r="A826" s="155"/>
      <c r="B826" s="156"/>
      <c r="C826" s="194" t="s">
        <v>1438</v>
      </c>
      <c r="D826" s="185"/>
      <c r="E826" s="186">
        <v>6.1</v>
      </c>
      <c r="F826" s="159"/>
      <c r="G826" s="159"/>
      <c r="H826" s="159"/>
      <c r="I826" s="159"/>
      <c r="J826" s="159"/>
      <c r="K826" s="159"/>
      <c r="L826" s="159"/>
      <c r="M826" s="159"/>
      <c r="N826" s="158"/>
      <c r="O826" s="158"/>
      <c r="P826" s="158"/>
      <c r="Q826" s="158"/>
      <c r="R826" s="159"/>
      <c r="S826" s="159"/>
      <c r="T826" s="159"/>
      <c r="U826" s="159"/>
      <c r="V826" s="159"/>
      <c r="W826" s="159"/>
      <c r="X826" s="159"/>
      <c r="Y826" s="159"/>
      <c r="Z826" s="148"/>
      <c r="AA826" s="148"/>
      <c r="AB826" s="148"/>
      <c r="AC826" s="148"/>
      <c r="AD826" s="148"/>
      <c r="AE826" s="148"/>
      <c r="AF826" s="148"/>
      <c r="AG826" s="148" t="s">
        <v>435</v>
      </c>
      <c r="AH826" s="148">
        <v>0</v>
      </c>
      <c r="AI826" s="148"/>
      <c r="AJ826" s="148"/>
      <c r="AK826" s="148"/>
      <c r="AL826" s="148"/>
      <c r="AM826" s="148"/>
      <c r="AN826" s="148"/>
      <c r="AO826" s="148"/>
      <c r="AP826" s="148"/>
      <c r="AQ826" s="148"/>
      <c r="AR826" s="148"/>
      <c r="AS826" s="148"/>
      <c r="AT826" s="148"/>
      <c r="AU826" s="148"/>
      <c r="AV826" s="148"/>
      <c r="AW826" s="148"/>
      <c r="AX826" s="148"/>
      <c r="AY826" s="148"/>
      <c r="AZ826" s="148"/>
      <c r="BA826" s="148"/>
      <c r="BB826" s="148"/>
      <c r="BC826" s="148"/>
      <c r="BD826" s="148"/>
      <c r="BE826" s="148"/>
      <c r="BF826" s="148"/>
      <c r="BG826" s="148"/>
      <c r="BH826" s="148"/>
    </row>
    <row r="827" spans="1:60" outlineLevel="3" x14ac:dyDescent="0.2">
      <c r="A827" s="155"/>
      <c r="B827" s="156"/>
      <c r="C827" s="194" t="s">
        <v>1439</v>
      </c>
      <c r="D827" s="185"/>
      <c r="E827" s="186">
        <v>21.6</v>
      </c>
      <c r="F827" s="159"/>
      <c r="G827" s="159"/>
      <c r="H827" s="159"/>
      <c r="I827" s="159"/>
      <c r="J827" s="159"/>
      <c r="K827" s="159"/>
      <c r="L827" s="159"/>
      <c r="M827" s="159"/>
      <c r="N827" s="158"/>
      <c r="O827" s="158"/>
      <c r="P827" s="158"/>
      <c r="Q827" s="158"/>
      <c r="R827" s="159"/>
      <c r="S827" s="159"/>
      <c r="T827" s="159"/>
      <c r="U827" s="159"/>
      <c r="V827" s="159"/>
      <c r="W827" s="159"/>
      <c r="X827" s="159"/>
      <c r="Y827" s="159"/>
      <c r="Z827" s="148"/>
      <c r="AA827" s="148"/>
      <c r="AB827" s="148"/>
      <c r="AC827" s="148"/>
      <c r="AD827" s="148"/>
      <c r="AE827" s="148"/>
      <c r="AF827" s="148"/>
      <c r="AG827" s="148" t="s">
        <v>435</v>
      </c>
      <c r="AH827" s="148">
        <v>0</v>
      </c>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3" x14ac:dyDescent="0.2">
      <c r="A828" s="155"/>
      <c r="B828" s="156"/>
      <c r="C828" s="194" t="s">
        <v>1440</v>
      </c>
      <c r="D828" s="185"/>
      <c r="E828" s="186">
        <v>5.4</v>
      </c>
      <c r="F828" s="159"/>
      <c r="G828" s="159"/>
      <c r="H828" s="159"/>
      <c r="I828" s="159"/>
      <c r="J828" s="159"/>
      <c r="K828" s="159"/>
      <c r="L828" s="159"/>
      <c r="M828" s="159"/>
      <c r="N828" s="158"/>
      <c r="O828" s="158"/>
      <c r="P828" s="158"/>
      <c r="Q828" s="158"/>
      <c r="R828" s="159"/>
      <c r="S828" s="159"/>
      <c r="T828" s="159"/>
      <c r="U828" s="159"/>
      <c r="V828" s="159"/>
      <c r="W828" s="159"/>
      <c r="X828" s="159"/>
      <c r="Y828" s="159"/>
      <c r="Z828" s="148"/>
      <c r="AA828" s="148"/>
      <c r="AB828" s="148"/>
      <c r="AC828" s="148"/>
      <c r="AD828" s="148"/>
      <c r="AE828" s="148"/>
      <c r="AF828" s="148"/>
      <c r="AG828" s="148" t="s">
        <v>435</v>
      </c>
      <c r="AH828" s="148">
        <v>0</v>
      </c>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3" x14ac:dyDescent="0.2">
      <c r="A829" s="155"/>
      <c r="B829" s="156"/>
      <c r="C829" s="194" t="s">
        <v>1441</v>
      </c>
      <c r="D829" s="185"/>
      <c r="E829" s="186">
        <v>694.32</v>
      </c>
      <c r="F829" s="159"/>
      <c r="G829" s="159"/>
      <c r="H829" s="159"/>
      <c r="I829" s="159"/>
      <c r="J829" s="159"/>
      <c r="K829" s="159"/>
      <c r="L829" s="159"/>
      <c r="M829" s="159"/>
      <c r="N829" s="158"/>
      <c r="O829" s="158"/>
      <c r="P829" s="158"/>
      <c r="Q829" s="158"/>
      <c r="R829" s="159"/>
      <c r="S829" s="159"/>
      <c r="T829" s="159"/>
      <c r="U829" s="159"/>
      <c r="V829" s="159"/>
      <c r="W829" s="159"/>
      <c r="X829" s="159"/>
      <c r="Y829" s="159"/>
      <c r="Z829" s="148"/>
      <c r="AA829" s="148"/>
      <c r="AB829" s="148"/>
      <c r="AC829" s="148"/>
      <c r="AD829" s="148"/>
      <c r="AE829" s="148"/>
      <c r="AF829" s="148"/>
      <c r="AG829" s="148" t="s">
        <v>435</v>
      </c>
      <c r="AH829" s="148">
        <v>0</v>
      </c>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3" x14ac:dyDescent="0.2">
      <c r="A830" s="155"/>
      <c r="B830" s="156"/>
      <c r="C830" s="194" t="s">
        <v>1442</v>
      </c>
      <c r="D830" s="185"/>
      <c r="E830" s="186">
        <v>868</v>
      </c>
      <c r="F830" s="159"/>
      <c r="G830" s="159"/>
      <c r="H830" s="159"/>
      <c r="I830" s="159"/>
      <c r="J830" s="159"/>
      <c r="K830" s="159"/>
      <c r="L830" s="159"/>
      <c r="M830" s="159"/>
      <c r="N830" s="158"/>
      <c r="O830" s="158"/>
      <c r="P830" s="158"/>
      <c r="Q830" s="158"/>
      <c r="R830" s="159"/>
      <c r="S830" s="159"/>
      <c r="T830" s="159"/>
      <c r="U830" s="159"/>
      <c r="V830" s="159"/>
      <c r="W830" s="159"/>
      <c r="X830" s="159"/>
      <c r="Y830" s="159"/>
      <c r="Z830" s="148"/>
      <c r="AA830" s="148"/>
      <c r="AB830" s="148"/>
      <c r="AC830" s="148"/>
      <c r="AD830" s="148"/>
      <c r="AE830" s="148"/>
      <c r="AF830" s="148"/>
      <c r="AG830" s="148" t="s">
        <v>435</v>
      </c>
      <c r="AH830" s="148">
        <v>0</v>
      </c>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3" x14ac:dyDescent="0.2">
      <c r="A831" s="155"/>
      <c r="B831" s="156"/>
      <c r="C831" s="194" t="s">
        <v>1443</v>
      </c>
      <c r="D831" s="185"/>
      <c r="E831" s="186">
        <v>32.799999999999997</v>
      </c>
      <c r="F831" s="159"/>
      <c r="G831" s="159"/>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435</v>
      </c>
      <c r="AH831" s="148">
        <v>0</v>
      </c>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3" x14ac:dyDescent="0.2">
      <c r="A832" s="155"/>
      <c r="B832" s="156"/>
      <c r="C832" s="194" t="s">
        <v>1444</v>
      </c>
      <c r="D832" s="185"/>
      <c r="E832" s="186">
        <v>43.68</v>
      </c>
      <c r="F832" s="159"/>
      <c r="G832" s="159"/>
      <c r="H832" s="159"/>
      <c r="I832" s="159"/>
      <c r="J832" s="159"/>
      <c r="K832" s="159"/>
      <c r="L832" s="159"/>
      <c r="M832" s="159"/>
      <c r="N832" s="158"/>
      <c r="O832" s="158"/>
      <c r="P832" s="158"/>
      <c r="Q832" s="158"/>
      <c r="R832" s="159"/>
      <c r="S832" s="159"/>
      <c r="T832" s="159"/>
      <c r="U832" s="159"/>
      <c r="V832" s="159"/>
      <c r="W832" s="159"/>
      <c r="X832" s="159"/>
      <c r="Y832" s="159"/>
      <c r="Z832" s="148"/>
      <c r="AA832" s="148"/>
      <c r="AB832" s="148"/>
      <c r="AC832" s="148"/>
      <c r="AD832" s="148"/>
      <c r="AE832" s="148"/>
      <c r="AF832" s="148"/>
      <c r="AG832" s="148" t="s">
        <v>435</v>
      </c>
      <c r="AH832" s="148">
        <v>0</v>
      </c>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outlineLevel="1" x14ac:dyDescent="0.2">
      <c r="A833" s="172">
        <v>136</v>
      </c>
      <c r="B833" s="173" t="s">
        <v>1445</v>
      </c>
      <c r="C833" s="181" t="s">
        <v>1446</v>
      </c>
      <c r="D833" s="174" t="s">
        <v>492</v>
      </c>
      <c r="E833" s="175">
        <v>456.00689999999997</v>
      </c>
      <c r="F833" s="176"/>
      <c r="G833" s="177">
        <f>ROUND(E833*F833,2)</f>
        <v>0</v>
      </c>
      <c r="H833" s="176"/>
      <c r="I833" s="177">
        <f>ROUND(E833*H833,2)</f>
        <v>0</v>
      </c>
      <c r="J833" s="176"/>
      <c r="K833" s="177">
        <f>ROUND(E833*J833,2)</f>
        <v>0</v>
      </c>
      <c r="L833" s="177">
        <v>21</v>
      </c>
      <c r="M833" s="177">
        <f>G833*(1+L833/100)</f>
        <v>0</v>
      </c>
      <c r="N833" s="175">
        <v>4.5580000000000002E-2</v>
      </c>
      <c r="O833" s="175">
        <f>ROUND(E833*N833,2)</f>
        <v>20.78</v>
      </c>
      <c r="P833" s="175">
        <v>0</v>
      </c>
      <c r="Q833" s="175">
        <f>ROUND(E833*P833,2)</f>
        <v>0</v>
      </c>
      <c r="R833" s="177" t="s">
        <v>724</v>
      </c>
      <c r="S833" s="177" t="s">
        <v>378</v>
      </c>
      <c r="T833" s="178" t="s">
        <v>378</v>
      </c>
      <c r="U833" s="159">
        <v>0.60799999999999998</v>
      </c>
      <c r="V833" s="159">
        <f>ROUND(E833*U833,2)</f>
        <v>277.25</v>
      </c>
      <c r="W833" s="159"/>
      <c r="X833" s="159" t="s">
        <v>429</v>
      </c>
      <c r="Y833" s="159" t="s">
        <v>381</v>
      </c>
      <c r="Z833" s="214">
        <v>0.32</v>
      </c>
      <c r="AA833" s="215">
        <f t="shared" ref="AA833" si="268">G833*Z833</f>
        <v>0</v>
      </c>
      <c r="AB833" s="215">
        <f t="shared" ref="AB833" si="269">G833-AA833</f>
        <v>0</v>
      </c>
      <c r="AC833" s="148"/>
      <c r="AD833" s="148"/>
      <c r="AE833" s="148"/>
      <c r="AF833" s="148"/>
      <c r="AG833" s="148" t="s">
        <v>431</v>
      </c>
      <c r="AH833" s="148"/>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outlineLevel="2" x14ac:dyDescent="0.2">
      <c r="A834" s="155"/>
      <c r="B834" s="156"/>
      <c r="C834" s="306" t="s">
        <v>1447</v>
      </c>
      <c r="D834" s="307"/>
      <c r="E834" s="307"/>
      <c r="F834" s="307"/>
      <c r="G834" s="307"/>
      <c r="H834" s="159"/>
      <c r="I834" s="159"/>
      <c r="J834" s="159"/>
      <c r="K834" s="159"/>
      <c r="L834" s="159"/>
      <c r="M834" s="159"/>
      <c r="N834" s="158"/>
      <c r="O834" s="158"/>
      <c r="P834" s="158"/>
      <c r="Q834" s="158"/>
      <c r="R834" s="159"/>
      <c r="S834" s="159"/>
      <c r="T834" s="159"/>
      <c r="U834" s="159"/>
      <c r="V834" s="159"/>
      <c r="W834" s="159"/>
      <c r="X834" s="159"/>
      <c r="Y834" s="159"/>
      <c r="Z834" s="148"/>
      <c r="AA834" s="148"/>
      <c r="AB834" s="148"/>
      <c r="AC834" s="148"/>
      <c r="AD834" s="148"/>
      <c r="AE834" s="148"/>
      <c r="AF834" s="148"/>
      <c r="AG834" s="148" t="s">
        <v>433</v>
      </c>
      <c r="AH834" s="148"/>
      <c r="AI834" s="148"/>
      <c r="AJ834" s="148"/>
      <c r="AK834" s="148"/>
      <c r="AL834" s="148"/>
      <c r="AM834" s="148"/>
      <c r="AN834" s="148"/>
      <c r="AO834" s="148"/>
      <c r="AP834" s="148"/>
      <c r="AQ834" s="148"/>
      <c r="AR834" s="148"/>
      <c r="AS834" s="148"/>
      <c r="AT834" s="148"/>
      <c r="AU834" s="148"/>
      <c r="AV834" s="148"/>
      <c r="AW834" s="148"/>
      <c r="AX834" s="148"/>
      <c r="AY834" s="148"/>
      <c r="AZ834" s="148"/>
      <c r="BA834" s="148"/>
      <c r="BB834" s="148"/>
      <c r="BC834" s="148"/>
      <c r="BD834" s="148"/>
      <c r="BE834" s="148"/>
      <c r="BF834" s="148"/>
      <c r="BG834" s="148"/>
      <c r="BH834" s="148"/>
    </row>
    <row r="835" spans="1:60" outlineLevel="2" x14ac:dyDescent="0.2">
      <c r="A835" s="155"/>
      <c r="B835" s="156"/>
      <c r="C835" s="194" t="s">
        <v>1448</v>
      </c>
      <c r="D835" s="185"/>
      <c r="E835" s="186"/>
      <c r="F835" s="159"/>
      <c r="G835" s="159"/>
      <c r="H835" s="159"/>
      <c r="I835" s="159"/>
      <c r="J835" s="159"/>
      <c r="K835" s="159"/>
      <c r="L835" s="159"/>
      <c r="M835" s="159"/>
      <c r="N835" s="158"/>
      <c r="O835" s="158"/>
      <c r="P835" s="158"/>
      <c r="Q835" s="158"/>
      <c r="R835" s="159"/>
      <c r="S835" s="159"/>
      <c r="T835" s="159"/>
      <c r="U835" s="159"/>
      <c r="V835" s="159"/>
      <c r="W835" s="159"/>
      <c r="X835" s="159"/>
      <c r="Y835" s="159"/>
      <c r="Z835" s="148"/>
      <c r="AA835" s="148"/>
      <c r="AB835" s="148"/>
      <c r="AC835" s="148"/>
      <c r="AD835" s="148"/>
      <c r="AE835" s="148"/>
      <c r="AF835" s="148"/>
      <c r="AG835" s="148" t="s">
        <v>435</v>
      </c>
      <c r="AH835" s="148">
        <v>0</v>
      </c>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outlineLevel="3" x14ac:dyDescent="0.2">
      <c r="A836" s="155"/>
      <c r="B836" s="156"/>
      <c r="C836" s="194" t="s">
        <v>794</v>
      </c>
      <c r="D836" s="185"/>
      <c r="E836" s="186"/>
      <c r="F836" s="159"/>
      <c r="G836" s="159"/>
      <c r="H836" s="159"/>
      <c r="I836" s="159"/>
      <c r="J836" s="159"/>
      <c r="K836" s="159"/>
      <c r="L836" s="159"/>
      <c r="M836" s="159"/>
      <c r="N836" s="158"/>
      <c r="O836" s="158"/>
      <c r="P836" s="158"/>
      <c r="Q836" s="158"/>
      <c r="R836" s="159"/>
      <c r="S836" s="159"/>
      <c r="T836" s="159"/>
      <c r="U836" s="159"/>
      <c r="V836" s="159"/>
      <c r="W836" s="159"/>
      <c r="X836" s="159"/>
      <c r="Y836" s="159"/>
      <c r="Z836" s="148"/>
      <c r="AA836" s="148"/>
      <c r="AB836" s="148"/>
      <c r="AC836" s="148"/>
      <c r="AD836" s="148"/>
      <c r="AE836" s="148"/>
      <c r="AF836" s="148"/>
      <c r="AG836" s="148" t="s">
        <v>435</v>
      </c>
      <c r="AH836" s="148">
        <v>0</v>
      </c>
      <c r="AI836" s="148"/>
      <c r="AJ836" s="148"/>
      <c r="AK836" s="148"/>
      <c r="AL836" s="148"/>
      <c r="AM836" s="148"/>
      <c r="AN836" s="148"/>
      <c r="AO836" s="148"/>
      <c r="AP836" s="148"/>
      <c r="AQ836" s="148"/>
      <c r="AR836" s="148"/>
      <c r="AS836" s="148"/>
      <c r="AT836" s="148"/>
      <c r="AU836" s="148"/>
      <c r="AV836" s="148"/>
      <c r="AW836" s="148"/>
      <c r="AX836" s="148"/>
      <c r="AY836" s="148"/>
      <c r="AZ836" s="148"/>
      <c r="BA836" s="148"/>
      <c r="BB836" s="148"/>
      <c r="BC836" s="148"/>
      <c r="BD836" s="148"/>
      <c r="BE836" s="148"/>
      <c r="BF836" s="148"/>
      <c r="BG836" s="148"/>
      <c r="BH836" s="148"/>
    </row>
    <row r="837" spans="1:60" outlineLevel="3" x14ac:dyDescent="0.2">
      <c r="A837" s="155"/>
      <c r="B837" s="156"/>
      <c r="C837" s="194" t="s">
        <v>1449</v>
      </c>
      <c r="D837" s="185"/>
      <c r="E837" s="186">
        <v>7.6859999999999999</v>
      </c>
      <c r="F837" s="159"/>
      <c r="G837" s="159"/>
      <c r="H837" s="159"/>
      <c r="I837" s="159"/>
      <c r="J837" s="159"/>
      <c r="K837" s="159"/>
      <c r="L837" s="159"/>
      <c r="M837" s="159"/>
      <c r="N837" s="158"/>
      <c r="O837" s="158"/>
      <c r="P837" s="158"/>
      <c r="Q837" s="158"/>
      <c r="R837" s="159"/>
      <c r="S837" s="159"/>
      <c r="T837" s="159"/>
      <c r="U837" s="159"/>
      <c r="V837" s="159"/>
      <c r="W837" s="159"/>
      <c r="X837" s="159"/>
      <c r="Y837" s="159"/>
      <c r="Z837" s="148"/>
      <c r="AA837" s="148"/>
      <c r="AB837" s="148"/>
      <c r="AC837" s="148"/>
      <c r="AD837" s="148"/>
      <c r="AE837" s="148"/>
      <c r="AF837" s="148"/>
      <c r="AG837" s="148" t="s">
        <v>435</v>
      </c>
      <c r="AH837" s="148">
        <v>0</v>
      </c>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outlineLevel="3" x14ac:dyDescent="0.2">
      <c r="A838" s="155"/>
      <c r="B838" s="156"/>
      <c r="C838" s="194" t="s">
        <v>1450</v>
      </c>
      <c r="D838" s="185"/>
      <c r="E838" s="186">
        <v>7.77</v>
      </c>
      <c r="F838" s="159"/>
      <c r="G838" s="159"/>
      <c r="H838" s="159"/>
      <c r="I838" s="159"/>
      <c r="J838" s="159"/>
      <c r="K838" s="159"/>
      <c r="L838" s="159"/>
      <c r="M838" s="159"/>
      <c r="N838" s="158"/>
      <c r="O838" s="158"/>
      <c r="P838" s="158"/>
      <c r="Q838" s="158"/>
      <c r="R838" s="159"/>
      <c r="S838" s="159"/>
      <c r="T838" s="159"/>
      <c r="U838" s="159"/>
      <c r="V838" s="159"/>
      <c r="W838" s="159"/>
      <c r="X838" s="159"/>
      <c r="Y838" s="159"/>
      <c r="Z838" s="148"/>
      <c r="AA838" s="148"/>
      <c r="AB838" s="148"/>
      <c r="AC838" s="148"/>
      <c r="AD838" s="148"/>
      <c r="AE838" s="148"/>
      <c r="AF838" s="148"/>
      <c r="AG838" s="148" t="s">
        <v>435</v>
      </c>
      <c r="AH838" s="148">
        <v>0</v>
      </c>
      <c r="AI838" s="148"/>
      <c r="AJ838" s="148"/>
      <c r="AK838" s="148"/>
      <c r="AL838" s="148"/>
      <c r="AM838" s="148"/>
      <c r="AN838" s="148"/>
      <c r="AO838" s="148"/>
      <c r="AP838" s="148"/>
      <c r="AQ838" s="148"/>
      <c r="AR838" s="148"/>
      <c r="AS838" s="148"/>
      <c r="AT838" s="148"/>
      <c r="AU838" s="148"/>
      <c r="AV838" s="148"/>
      <c r="AW838" s="148"/>
      <c r="AX838" s="148"/>
      <c r="AY838" s="148"/>
      <c r="AZ838" s="148"/>
      <c r="BA838" s="148"/>
      <c r="BB838" s="148"/>
      <c r="BC838" s="148"/>
      <c r="BD838" s="148"/>
      <c r="BE838" s="148"/>
      <c r="BF838" s="148"/>
      <c r="BG838" s="148"/>
      <c r="BH838" s="148"/>
    </row>
    <row r="839" spans="1:60" outlineLevel="3" x14ac:dyDescent="0.2">
      <c r="A839" s="155"/>
      <c r="B839" s="156"/>
      <c r="C839" s="194" t="s">
        <v>1451</v>
      </c>
      <c r="D839" s="185"/>
      <c r="E839" s="186">
        <v>8.4420000000000002</v>
      </c>
      <c r="F839" s="159"/>
      <c r="G839" s="159"/>
      <c r="H839" s="159"/>
      <c r="I839" s="159"/>
      <c r="J839" s="159"/>
      <c r="K839" s="159"/>
      <c r="L839" s="159"/>
      <c r="M839" s="159"/>
      <c r="N839" s="158"/>
      <c r="O839" s="158"/>
      <c r="P839" s="158"/>
      <c r="Q839" s="158"/>
      <c r="R839" s="159"/>
      <c r="S839" s="159"/>
      <c r="T839" s="159"/>
      <c r="U839" s="159"/>
      <c r="V839" s="159"/>
      <c r="W839" s="159"/>
      <c r="X839" s="159"/>
      <c r="Y839" s="159"/>
      <c r="Z839" s="148"/>
      <c r="AA839" s="148"/>
      <c r="AB839" s="148"/>
      <c r="AC839" s="148"/>
      <c r="AD839" s="148"/>
      <c r="AE839" s="148"/>
      <c r="AF839" s="148"/>
      <c r="AG839" s="148" t="s">
        <v>435</v>
      </c>
      <c r="AH839" s="148">
        <v>0</v>
      </c>
      <c r="AI839" s="148"/>
      <c r="AJ839" s="148"/>
      <c r="AK839" s="148"/>
      <c r="AL839" s="148"/>
      <c r="AM839" s="148"/>
      <c r="AN839" s="148"/>
      <c r="AO839" s="148"/>
      <c r="AP839" s="148"/>
      <c r="AQ839" s="148"/>
      <c r="AR839" s="148"/>
      <c r="AS839" s="148"/>
      <c r="AT839" s="148"/>
      <c r="AU839" s="148"/>
      <c r="AV839" s="148"/>
      <c r="AW839" s="148"/>
      <c r="AX839" s="148"/>
      <c r="AY839" s="148"/>
      <c r="AZ839" s="148"/>
      <c r="BA839" s="148"/>
      <c r="BB839" s="148"/>
      <c r="BC839" s="148"/>
      <c r="BD839" s="148"/>
      <c r="BE839" s="148"/>
      <c r="BF839" s="148"/>
      <c r="BG839" s="148"/>
      <c r="BH839" s="148"/>
    </row>
    <row r="840" spans="1:60" outlineLevel="3" x14ac:dyDescent="0.2">
      <c r="A840" s="155"/>
      <c r="B840" s="156"/>
      <c r="C840" s="194" t="s">
        <v>1452</v>
      </c>
      <c r="D840" s="185"/>
      <c r="E840" s="186">
        <v>2.34</v>
      </c>
      <c r="F840" s="159"/>
      <c r="G840" s="159"/>
      <c r="H840" s="159"/>
      <c r="I840" s="159"/>
      <c r="J840" s="159"/>
      <c r="K840" s="159"/>
      <c r="L840" s="159"/>
      <c r="M840" s="159"/>
      <c r="N840" s="158"/>
      <c r="O840" s="158"/>
      <c r="P840" s="158"/>
      <c r="Q840" s="158"/>
      <c r="R840" s="159"/>
      <c r="S840" s="159"/>
      <c r="T840" s="159"/>
      <c r="U840" s="159"/>
      <c r="V840" s="159"/>
      <c r="W840" s="159"/>
      <c r="X840" s="159"/>
      <c r="Y840" s="159"/>
      <c r="Z840" s="148"/>
      <c r="AA840" s="148"/>
      <c r="AB840" s="148"/>
      <c r="AC840" s="148"/>
      <c r="AD840" s="148"/>
      <c r="AE840" s="148"/>
      <c r="AF840" s="148"/>
      <c r="AG840" s="148" t="s">
        <v>435</v>
      </c>
      <c r="AH840" s="148">
        <v>0</v>
      </c>
      <c r="AI840" s="148"/>
      <c r="AJ840" s="148"/>
      <c r="AK840" s="148"/>
      <c r="AL840" s="148"/>
      <c r="AM840" s="148"/>
      <c r="AN840" s="148"/>
      <c r="AO840" s="148"/>
      <c r="AP840" s="148"/>
      <c r="AQ840" s="148"/>
      <c r="AR840" s="148"/>
      <c r="AS840" s="148"/>
      <c r="AT840" s="148"/>
      <c r="AU840" s="148"/>
      <c r="AV840" s="148"/>
      <c r="AW840" s="148"/>
      <c r="AX840" s="148"/>
      <c r="AY840" s="148"/>
      <c r="AZ840" s="148"/>
      <c r="BA840" s="148"/>
      <c r="BB840" s="148"/>
      <c r="BC840" s="148"/>
      <c r="BD840" s="148"/>
      <c r="BE840" s="148"/>
      <c r="BF840" s="148"/>
      <c r="BG840" s="148"/>
      <c r="BH840" s="148"/>
    </row>
    <row r="841" spans="1:60" outlineLevel="3" x14ac:dyDescent="0.2">
      <c r="A841" s="155"/>
      <c r="B841" s="156"/>
      <c r="C841" s="194" t="s">
        <v>1453</v>
      </c>
      <c r="D841" s="185"/>
      <c r="E841" s="186">
        <v>34.607999999999997</v>
      </c>
      <c r="F841" s="159"/>
      <c r="G841" s="159"/>
      <c r="H841" s="159"/>
      <c r="I841" s="159"/>
      <c r="J841" s="159"/>
      <c r="K841" s="159"/>
      <c r="L841" s="159"/>
      <c r="M841" s="159"/>
      <c r="N841" s="158"/>
      <c r="O841" s="158"/>
      <c r="P841" s="158"/>
      <c r="Q841" s="158"/>
      <c r="R841" s="159"/>
      <c r="S841" s="159"/>
      <c r="T841" s="159"/>
      <c r="U841" s="159"/>
      <c r="V841" s="159"/>
      <c r="W841" s="159"/>
      <c r="X841" s="159"/>
      <c r="Y841" s="159"/>
      <c r="Z841" s="148"/>
      <c r="AA841" s="148"/>
      <c r="AB841" s="148"/>
      <c r="AC841" s="148"/>
      <c r="AD841" s="148"/>
      <c r="AE841" s="148"/>
      <c r="AF841" s="148"/>
      <c r="AG841" s="148" t="s">
        <v>435</v>
      </c>
      <c r="AH841" s="148">
        <v>0</v>
      </c>
      <c r="AI841" s="148"/>
      <c r="AJ841" s="148"/>
      <c r="AK841" s="148"/>
      <c r="AL841" s="148"/>
      <c r="AM841" s="148"/>
      <c r="AN841" s="148"/>
      <c r="AO841" s="148"/>
      <c r="AP841" s="148"/>
      <c r="AQ841" s="148"/>
      <c r="AR841" s="148"/>
      <c r="AS841" s="148"/>
      <c r="AT841" s="148"/>
      <c r="AU841" s="148"/>
      <c r="AV841" s="148"/>
      <c r="AW841" s="148"/>
      <c r="AX841" s="148"/>
      <c r="AY841" s="148"/>
      <c r="AZ841" s="148"/>
      <c r="BA841" s="148"/>
      <c r="BB841" s="148"/>
      <c r="BC841" s="148"/>
      <c r="BD841" s="148"/>
      <c r="BE841" s="148"/>
      <c r="BF841" s="148"/>
      <c r="BG841" s="148"/>
      <c r="BH841" s="148"/>
    </row>
    <row r="842" spans="1:60" outlineLevel="3" x14ac:dyDescent="0.2">
      <c r="A842" s="155"/>
      <c r="B842" s="156"/>
      <c r="C842" s="194" t="s">
        <v>1454</v>
      </c>
      <c r="D842" s="185"/>
      <c r="E842" s="186">
        <v>36.287999999999997</v>
      </c>
      <c r="F842" s="159"/>
      <c r="G842" s="159"/>
      <c r="H842" s="159"/>
      <c r="I842" s="159"/>
      <c r="J842" s="159"/>
      <c r="K842" s="159"/>
      <c r="L842" s="159"/>
      <c r="M842" s="159"/>
      <c r="N842" s="158"/>
      <c r="O842" s="158"/>
      <c r="P842" s="158"/>
      <c r="Q842" s="158"/>
      <c r="R842" s="159"/>
      <c r="S842" s="159"/>
      <c r="T842" s="159"/>
      <c r="U842" s="159"/>
      <c r="V842" s="159"/>
      <c r="W842" s="159"/>
      <c r="X842" s="159"/>
      <c r="Y842" s="159"/>
      <c r="Z842" s="148"/>
      <c r="AA842" s="148"/>
      <c r="AB842" s="148"/>
      <c r="AC842" s="148"/>
      <c r="AD842" s="148"/>
      <c r="AE842" s="148"/>
      <c r="AF842" s="148"/>
      <c r="AG842" s="148" t="s">
        <v>435</v>
      </c>
      <c r="AH842" s="148">
        <v>0</v>
      </c>
      <c r="AI842" s="148"/>
      <c r="AJ842" s="148"/>
      <c r="AK842" s="148"/>
      <c r="AL842" s="148"/>
      <c r="AM842" s="148"/>
      <c r="AN842" s="148"/>
      <c r="AO842" s="148"/>
      <c r="AP842" s="148"/>
      <c r="AQ842" s="148"/>
      <c r="AR842" s="148"/>
      <c r="AS842" s="148"/>
      <c r="AT842" s="148"/>
      <c r="AU842" s="148"/>
      <c r="AV842" s="148"/>
      <c r="AW842" s="148"/>
      <c r="AX842" s="148"/>
      <c r="AY842" s="148"/>
      <c r="AZ842" s="148"/>
      <c r="BA842" s="148"/>
      <c r="BB842" s="148"/>
      <c r="BC842" s="148"/>
      <c r="BD842" s="148"/>
      <c r="BE842" s="148"/>
      <c r="BF842" s="148"/>
      <c r="BG842" s="148"/>
      <c r="BH842" s="148"/>
    </row>
    <row r="843" spans="1:60" outlineLevel="3" x14ac:dyDescent="0.2">
      <c r="A843" s="155"/>
      <c r="B843" s="156"/>
      <c r="C843" s="194" t="s">
        <v>1455</v>
      </c>
      <c r="D843" s="185"/>
      <c r="E843" s="186">
        <v>1.95</v>
      </c>
      <c r="F843" s="159"/>
      <c r="G843" s="159"/>
      <c r="H843" s="159"/>
      <c r="I843" s="159"/>
      <c r="J843" s="159"/>
      <c r="K843" s="159"/>
      <c r="L843" s="159"/>
      <c r="M843" s="159"/>
      <c r="N843" s="158"/>
      <c r="O843" s="158"/>
      <c r="P843" s="158"/>
      <c r="Q843" s="158"/>
      <c r="R843" s="159"/>
      <c r="S843" s="159"/>
      <c r="T843" s="159"/>
      <c r="U843" s="159"/>
      <c r="V843" s="159"/>
      <c r="W843" s="159"/>
      <c r="X843" s="159"/>
      <c r="Y843" s="159"/>
      <c r="Z843" s="148"/>
      <c r="AA843" s="148"/>
      <c r="AB843" s="148"/>
      <c r="AC843" s="148"/>
      <c r="AD843" s="148"/>
      <c r="AE843" s="148"/>
      <c r="AF843" s="148"/>
      <c r="AG843" s="148" t="s">
        <v>435</v>
      </c>
      <c r="AH843" s="148">
        <v>0</v>
      </c>
      <c r="AI843" s="148"/>
      <c r="AJ843" s="148"/>
      <c r="AK843" s="148"/>
      <c r="AL843" s="148"/>
      <c r="AM843" s="148"/>
      <c r="AN843" s="148"/>
      <c r="AO843" s="148"/>
      <c r="AP843" s="148"/>
      <c r="AQ843" s="148"/>
      <c r="AR843" s="148"/>
      <c r="AS843" s="148"/>
      <c r="AT843" s="148"/>
      <c r="AU843" s="148"/>
      <c r="AV843" s="148"/>
      <c r="AW843" s="148"/>
      <c r="AX843" s="148"/>
      <c r="AY843" s="148"/>
      <c r="AZ843" s="148"/>
      <c r="BA843" s="148"/>
      <c r="BB843" s="148"/>
      <c r="BC843" s="148"/>
      <c r="BD843" s="148"/>
      <c r="BE843" s="148"/>
      <c r="BF843" s="148"/>
      <c r="BG843" s="148"/>
      <c r="BH843" s="148"/>
    </row>
    <row r="844" spans="1:60" outlineLevel="3" x14ac:dyDescent="0.2">
      <c r="A844" s="155"/>
      <c r="B844" s="156"/>
      <c r="C844" s="194" t="s">
        <v>1456</v>
      </c>
      <c r="D844" s="185"/>
      <c r="E844" s="186">
        <v>10.941000000000001</v>
      </c>
      <c r="F844" s="159"/>
      <c r="G844" s="159"/>
      <c r="H844" s="159"/>
      <c r="I844" s="159"/>
      <c r="J844" s="159"/>
      <c r="K844" s="159"/>
      <c r="L844" s="159"/>
      <c r="M844" s="159"/>
      <c r="N844" s="158"/>
      <c r="O844" s="158"/>
      <c r="P844" s="158"/>
      <c r="Q844" s="158"/>
      <c r="R844" s="159"/>
      <c r="S844" s="159"/>
      <c r="T844" s="159"/>
      <c r="U844" s="159"/>
      <c r="V844" s="159"/>
      <c r="W844" s="159"/>
      <c r="X844" s="159"/>
      <c r="Y844" s="159"/>
      <c r="Z844" s="148"/>
      <c r="AA844" s="148"/>
      <c r="AB844" s="148"/>
      <c r="AC844" s="148"/>
      <c r="AD844" s="148"/>
      <c r="AE844" s="148"/>
      <c r="AF844" s="148"/>
      <c r="AG844" s="148" t="s">
        <v>435</v>
      </c>
      <c r="AH844" s="148">
        <v>0</v>
      </c>
      <c r="AI844" s="148"/>
      <c r="AJ844" s="148"/>
      <c r="AK844" s="148"/>
      <c r="AL844" s="148"/>
      <c r="AM844" s="148"/>
      <c r="AN844" s="148"/>
      <c r="AO844" s="148"/>
      <c r="AP844" s="148"/>
      <c r="AQ844" s="148"/>
      <c r="AR844" s="148"/>
      <c r="AS844" s="148"/>
      <c r="AT844" s="148"/>
      <c r="AU844" s="148"/>
      <c r="AV844" s="148"/>
      <c r="AW844" s="148"/>
      <c r="AX844" s="148"/>
      <c r="AY844" s="148"/>
      <c r="AZ844" s="148"/>
      <c r="BA844" s="148"/>
      <c r="BB844" s="148"/>
      <c r="BC844" s="148"/>
      <c r="BD844" s="148"/>
      <c r="BE844" s="148"/>
      <c r="BF844" s="148"/>
      <c r="BG844" s="148"/>
      <c r="BH844" s="148"/>
    </row>
    <row r="845" spans="1:60" outlineLevel="3" x14ac:dyDescent="0.2">
      <c r="A845" s="155"/>
      <c r="B845" s="156"/>
      <c r="C845" s="194" t="s">
        <v>1457</v>
      </c>
      <c r="D845" s="185"/>
      <c r="E845" s="186">
        <v>13.125</v>
      </c>
      <c r="F845" s="159"/>
      <c r="G845" s="159"/>
      <c r="H845" s="159"/>
      <c r="I845" s="159"/>
      <c r="J845" s="159"/>
      <c r="K845" s="159"/>
      <c r="L845" s="159"/>
      <c r="M845" s="159"/>
      <c r="N845" s="158"/>
      <c r="O845" s="158"/>
      <c r="P845" s="158"/>
      <c r="Q845" s="158"/>
      <c r="R845" s="159"/>
      <c r="S845" s="159"/>
      <c r="T845" s="159"/>
      <c r="U845" s="159"/>
      <c r="V845" s="159"/>
      <c r="W845" s="159"/>
      <c r="X845" s="159"/>
      <c r="Y845" s="159"/>
      <c r="Z845" s="148"/>
      <c r="AA845" s="148"/>
      <c r="AB845" s="148"/>
      <c r="AC845" s="148"/>
      <c r="AD845" s="148"/>
      <c r="AE845" s="148"/>
      <c r="AF845" s="148"/>
      <c r="AG845" s="148" t="s">
        <v>435</v>
      </c>
      <c r="AH845" s="148">
        <v>0</v>
      </c>
      <c r="AI845" s="148"/>
      <c r="AJ845" s="148"/>
      <c r="AK845" s="148"/>
      <c r="AL845" s="148"/>
      <c r="AM845" s="148"/>
      <c r="AN845" s="148"/>
      <c r="AO845" s="148"/>
      <c r="AP845" s="148"/>
      <c r="AQ845" s="148"/>
      <c r="AR845" s="148"/>
      <c r="AS845" s="148"/>
      <c r="AT845" s="148"/>
      <c r="AU845" s="148"/>
      <c r="AV845" s="148"/>
      <c r="AW845" s="148"/>
      <c r="AX845" s="148"/>
      <c r="AY845" s="148"/>
      <c r="AZ845" s="148"/>
      <c r="BA845" s="148"/>
      <c r="BB845" s="148"/>
      <c r="BC845" s="148"/>
      <c r="BD845" s="148"/>
      <c r="BE845" s="148"/>
      <c r="BF845" s="148"/>
      <c r="BG845" s="148"/>
      <c r="BH845" s="148"/>
    </row>
    <row r="846" spans="1:60" outlineLevel="3" x14ac:dyDescent="0.2">
      <c r="A846" s="155"/>
      <c r="B846" s="156"/>
      <c r="C846" s="194" t="s">
        <v>1458</v>
      </c>
      <c r="D846" s="185"/>
      <c r="E846" s="186">
        <v>7.98</v>
      </c>
      <c r="F846" s="159"/>
      <c r="G846" s="159"/>
      <c r="H846" s="159"/>
      <c r="I846" s="159"/>
      <c r="J846" s="159"/>
      <c r="K846" s="159"/>
      <c r="L846" s="159"/>
      <c r="M846" s="159"/>
      <c r="N846" s="158"/>
      <c r="O846" s="158"/>
      <c r="P846" s="158"/>
      <c r="Q846" s="158"/>
      <c r="R846" s="159"/>
      <c r="S846" s="159"/>
      <c r="T846" s="159"/>
      <c r="U846" s="159"/>
      <c r="V846" s="159"/>
      <c r="W846" s="159"/>
      <c r="X846" s="159"/>
      <c r="Y846" s="159"/>
      <c r="Z846" s="148"/>
      <c r="AA846" s="148"/>
      <c r="AB846" s="148"/>
      <c r="AC846" s="148"/>
      <c r="AD846" s="148"/>
      <c r="AE846" s="148"/>
      <c r="AF846" s="148"/>
      <c r="AG846" s="148" t="s">
        <v>435</v>
      </c>
      <c r="AH846" s="148">
        <v>0</v>
      </c>
      <c r="AI846" s="148"/>
      <c r="AJ846" s="148"/>
      <c r="AK846" s="148"/>
      <c r="AL846" s="148"/>
      <c r="AM846" s="148"/>
      <c r="AN846" s="148"/>
      <c r="AO846" s="148"/>
      <c r="AP846" s="148"/>
      <c r="AQ846" s="148"/>
      <c r="AR846" s="148"/>
      <c r="AS846" s="148"/>
      <c r="AT846" s="148"/>
      <c r="AU846" s="148"/>
      <c r="AV846" s="148"/>
      <c r="AW846" s="148"/>
      <c r="AX846" s="148"/>
      <c r="AY846" s="148"/>
      <c r="AZ846" s="148"/>
      <c r="BA846" s="148"/>
      <c r="BB846" s="148"/>
      <c r="BC846" s="148"/>
      <c r="BD846" s="148"/>
      <c r="BE846" s="148"/>
      <c r="BF846" s="148"/>
      <c r="BG846" s="148"/>
      <c r="BH846" s="148"/>
    </row>
    <row r="847" spans="1:60" outlineLevel="3" x14ac:dyDescent="0.2">
      <c r="A847" s="155"/>
      <c r="B847" s="156"/>
      <c r="C847" s="194" t="s">
        <v>1459</v>
      </c>
      <c r="D847" s="185"/>
      <c r="E847" s="186">
        <v>11.045999999999999</v>
      </c>
      <c r="F847" s="159"/>
      <c r="G847" s="159"/>
      <c r="H847" s="159"/>
      <c r="I847" s="159"/>
      <c r="J847" s="159"/>
      <c r="K847" s="159"/>
      <c r="L847" s="159"/>
      <c r="M847" s="159"/>
      <c r="N847" s="158"/>
      <c r="O847" s="158"/>
      <c r="P847" s="158"/>
      <c r="Q847" s="158"/>
      <c r="R847" s="159"/>
      <c r="S847" s="159"/>
      <c r="T847" s="159"/>
      <c r="U847" s="159"/>
      <c r="V847" s="159"/>
      <c r="W847" s="159"/>
      <c r="X847" s="159"/>
      <c r="Y847" s="159"/>
      <c r="Z847" s="148"/>
      <c r="AA847" s="148"/>
      <c r="AB847" s="148"/>
      <c r="AC847" s="148"/>
      <c r="AD847" s="148"/>
      <c r="AE847" s="148"/>
      <c r="AF847" s="148"/>
      <c r="AG847" s="148" t="s">
        <v>435</v>
      </c>
      <c r="AH847" s="148">
        <v>0</v>
      </c>
      <c r="AI847" s="148"/>
      <c r="AJ847" s="148"/>
      <c r="AK847" s="148"/>
      <c r="AL847" s="148"/>
      <c r="AM847" s="148"/>
      <c r="AN847" s="148"/>
      <c r="AO847" s="148"/>
      <c r="AP847" s="148"/>
      <c r="AQ847" s="148"/>
      <c r="AR847" s="148"/>
      <c r="AS847" s="148"/>
      <c r="AT847" s="148"/>
      <c r="AU847" s="148"/>
      <c r="AV847" s="148"/>
      <c r="AW847" s="148"/>
      <c r="AX847" s="148"/>
      <c r="AY847" s="148"/>
      <c r="AZ847" s="148"/>
      <c r="BA847" s="148"/>
      <c r="BB847" s="148"/>
      <c r="BC847" s="148"/>
      <c r="BD847" s="148"/>
      <c r="BE847" s="148"/>
      <c r="BF847" s="148"/>
      <c r="BG847" s="148"/>
      <c r="BH847" s="148"/>
    </row>
    <row r="848" spans="1:60" outlineLevel="3" x14ac:dyDescent="0.2">
      <c r="A848" s="155"/>
      <c r="B848" s="156"/>
      <c r="C848" s="194" t="s">
        <v>1460</v>
      </c>
      <c r="D848" s="185"/>
      <c r="E848" s="186">
        <v>16.905000000000001</v>
      </c>
      <c r="F848" s="159"/>
      <c r="G848" s="159"/>
      <c r="H848" s="159"/>
      <c r="I848" s="159"/>
      <c r="J848" s="159"/>
      <c r="K848" s="159"/>
      <c r="L848" s="159"/>
      <c r="M848" s="159"/>
      <c r="N848" s="158"/>
      <c r="O848" s="158"/>
      <c r="P848" s="158"/>
      <c r="Q848" s="158"/>
      <c r="R848" s="159"/>
      <c r="S848" s="159"/>
      <c r="T848" s="159"/>
      <c r="U848" s="159"/>
      <c r="V848" s="159"/>
      <c r="W848" s="159"/>
      <c r="X848" s="159"/>
      <c r="Y848" s="159"/>
      <c r="Z848" s="148"/>
      <c r="AA848" s="148"/>
      <c r="AB848" s="148"/>
      <c r="AC848" s="148"/>
      <c r="AD848" s="148"/>
      <c r="AE848" s="148"/>
      <c r="AF848" s="148"/>
      <c r="AG848" s="148" t="s">
        <v>435</v>
      </c>
      <c r="AH848" s="148">
        <v>0</v>
      </c>
      <c r="AI848" s="148"/>
      <c r="AJ848" s="148"/>
      <c r="AK848" s="148"/>
      <c r="AL848" s="148"/>
      <c r="AM848" s="148"/>
      <c r="AN848" s="148"/>
      <c r="AO848" s="148"/>
      <c r="AP848" s="148"/>
      <c r="AQ848" s="148"/>
      <c r="AR848" s="148"/>
      <c r="AS848" s="148"/>
      <c r="AT848" s="148"/>
      <c r="AU848" s="148"/>
      <c r="AV848" s="148"/>
      <c r="AW848" s="148"/>
      <c r="AX848" s="148"/>
      <c r="AY848" s="148"/>
      <c r="AZ848" s="148"/>
      <c r="BA848" s="148"/>
      <c r="BB848" s="148"/>
      <c r="BC848" s="148"/>
      <c r="BD848" s="148"/>
      <c r="BE848" s="148"/>
      <c r="BF848" s="148"/>
      <c r="BG848" s="148"/>
      <c r="BH848" s="148"/>
    </row>
    <row r="849" spans="1:60" outlineLevel="3" x14ac:dyDescent="0.2">
      <c r="A849" s="155"/>
      <c r="B849" s="156"/>
      <c r="C849" s="194" t="s">
        <v>1461</v>
      </c>
      <c r="D849" s="185"/>
      <c r="E849" s="186">
        <v>29.001000000000001</v>
      </c>
      <c r="F849" s="159"/>
      <c r="G849" s="159"/>
      <c r="H849" s="159"/>
      <c r="I849" s="159"/>
      <c r="J849" s="159"/>
      <c r="K849" s="159"/>
      <c r="L849" s="159"/>
      <c r="M849" s="159"/>
      <c r="N849" s="158"/>
      <c r="O849" s="158"/>
      <c r="P849" s="158"/>
      <c r="Q849" s="158"/>
      <c r="R849" s="159"/>
      <c r="S849" s="159"/>
      <c r="T849" s="159"/>
      <c r="U849" s="159"/>
      <c r="V849" s="159"/>
      <c r="W849" s="159"/>
      <c r="X849" s="159"/>
      <c r="Y849" s="159"/>
      <c r="Z849" s="148"/>
      <c r="AA849" s="148"/>
      <c r="AB849" s="148"/>
      <c r="AC849" s="148"/>
      <c r="AD849" s="148"/>
      <c r="AE849" s="148"/>
      <c r="AF849" s="148"/>
      <c r="AG849" s="148" t="s">
        <v>435</v>
      </c>
      <c r="AH849" s="148">
        <v>0</v>
      </c>
      <c r="AI849" s="148"/>
      <c r="AJ849" s="148"/>
      <c r="AK849" s="148"/>
      <c r="AL849" s="148"/>
      <c r="AM849" s="148"/>
      <c r="AN849" s="148"/>
      <c r="AO849" s="148"/>
      <c r="AP849" s="148"/>
      <c r="AQ849" s="148"/>
      <c r="AR849" s="148"/>
      <c r="AS849" s="148"/>
      <c r="AT849" s="148"/>
      <c r="AU849" s="148"/>
      <c r="AV849" s="148"/>
      <c r="AW849" s="148"/>
      <c r="AX849" s="148"/>
      <c r="AY849" s="148"/>
      <c r="AZ849" s="148"/>
      <c r="BA849" s="148"/>
      <c r="BB849" s="148"/>
      <c r="BC849" s="148"/>
      <c r="BD849" s="148"/>
      <c r="BE849" s="148"/>
      <c r="BF849" s="148"/>
      <c r="BG849" s="148"/>
      <c r="BH849" s="148"/>
    </row>
    <row r="850" spans="1:60" outlineLevel="3" x14ac:dyDescent="0.2">
      <c r="A850" s="155"/>
      <c r="B850" s="156"/>
      <c r="C850" s="194" t="s">
        <v>1462</v>
      </c>
      <c r="D850" s="185"/>
      <c r="E850" s="186">
        <v>1.56</v>
      </c>
      <c r="F850" s="159"/>
      <c r="G850" s="159"/>
      <c r="H850" s="159"/>
      <c r="I850" s="159"/>
      <c r="J850" s="159"/>
      <c r="K850" s="159"/>
      <c r="L850" s="159"/>
      <c r="M850" s="159"/>
      <c r="N850" s="158"/>
      <c r="O850" s="158"/>
      <c r="P850" s="158"/>
      <c r="Q850" s="158"/>
      <c r="R850" s="159"/>
      <c r="S850" s="159"/>
      <c r="T850" s="159"/>
      <c r="U850" s="159"/>
      <c r="V850" s="159"/>
      <c r="W850" s="159"/>
      <c r="X850" s="159"/>
      <c r="Y850" s="159"/>
      <c r="Z850" s="148"/>
      <c r="AA850" s="148"/>
      <c r="AB850" s="148"/>
      <c r="AC850" s="148"/>
      <c r="AD850" s="148"/>
      <c r="AE850" s="148"/>
      <c r="AF850" s="148"/>
      <c r="AG850" s="148" t="s">
        <v>435</v>
      </c>
      <c r="AH850" s="148">
        <v>0</v>
      </c>
      <c r="AI850" s="148"/>
      <c r="AJ850" s="148"/>
      <c r="AK850" s="148"/>
      <c r="AL850" s="148"/>
      <c r="AM850" s="148"/>
      <c r="AN850" s="148"/>
      <c r="AO850" s="148"/>
      <c r="AP850" s="148"/>
      <c r="AQ850" s="148"/>
      <c r="AR850" s="148"/>
      <c r="AS850" s="148"/>
      <c r="AT850" s="148"/>
      <c r="AU850" s="148"/>
      <c r="AV850" s="148"/>
      <c r="AW850" s="148"/>
      <c r="AX850" s="148"/>
      <c r="AY850" s="148"/>
      <c r="AZ850" s="148"/>
      <c r="BA850" s="148"/>
      <c r="BB850" s="148"/>
      <c r="BC850" s="148"/>
      <c r="BD850" s="148"/>
      <c r="BE850" s="148"/>
      <c r="BF850" s="148"/>
      <c r="BG850" s="148"/>
      <c r="BH850" s="148"/>
    </row>
    <row r="851" spans="1:60" outlineLevel="3" x14ac:dyDescent="0.2">
      <c r="A851" s="155"/>
      <c r="B851" s="156"/>
      <c r="C851" s="194" t="s">
        <v>1463</v>
      </c>
      <c r="D851" s="185"/>
      <c r="E851" s="186">
        <v>9.6641999999999992</v>
      </c>
      <c r="F851" s="159"/>
      <c r="G851" s="159"/>
      <c r="H851" s="159"/>
      <c r="I851" s="159"/>
      <c r="J851" s="159"/>
      <c r="K851" s="159"/>
      <c r="L851" s="159"/>
      <c r="M851" s="159"/>
      <c r="N851" s="158"/>
      <c r="O851" s="158"/>
      <c r="P851" s="158"/>
      <c r="Q851" s="158"/>
      <c r="R851" s="159"/>
      <c r="S851" s="159"/>
      <c r="T851" s="159"/>
      <c r="U851" s="159"/>
      <c r="V851" s="159"/>
      <c r="W851" s="159"/>
      <c r="X851" s="159"/>
      <c r="Y851" s="159"/>
      <c r="Z851" s="148"/>
      <c r="AA851" s="148"/>
      <c r="AB851" s="148"/>
      <c r="AC851" s="148"/>
      <c r="AD851" s="148"/>
      <c r="AE851" s="148"/>
      <c r="AF851" s="148"/>
      <c r="AG851" s="148" t="s">
        <v>435</v>
      </c>
      <c r="AH851" s="148">
        <v>0</v>
      </c>
      <c r="AI851" s="148"/>
      <c r="AJ851" s="148"/>
      <c r="AK851" s="148"/>
      <c r="AL851" s="148"/>
      <c r="AM851" s="148"/>
      <c r="AN851" s="148"/>
      <c r="AO851" s="148"/>
      <c r="AP851" s="148"/>
      <c r="AQ851" s="148"/>
      <c r="AR851" s="148"/>
      <c r="AS851" s="148"/>
      <c r="AT851" s="148"/>
      <c r="AU851" s="148"/>
      <c r="AV851" s="148"/>
      <c r="AW851" s="148"/>
      <c r="AX851" s="148"/>
      <c r="AY851" s="148"/>
      <c r="AZ851" s="148"/>
      <c r="BA851" s="148"/>
      <c r="BB851" s="148"/>
      <c r="BC851" s="148"/>
      <c r="BD851" s="148"/>
      <c r="BE851" s="148"/>
      <c r="BF851" s="148"/>
      <c r="BG851" s="148"/>
      <c r="BH851" s="148"/>
    </row>
    <row r="852" spans="1:60" outlineLevel="3" x14ac:dyDescent="0.2">
      <c r="A852" s="155"/>
      <c r="B852" s="156"/>
      <c r="C852" s="194" t="s">
        <v>1464</v>
      </c>
      <c r="D852" s="185"/>
      <c r="E852" s="186">
        <v>9.0342000000000002</v>
      </c>
      <c r="F852" s="159"/>
      <c r="G852" s="159"/>
      <c r="H852" s="159"/>
      <c r="I852" s="159"/>
      <c r="J852" s="159"/>
      <c r="K852" s="159"/>
      <c r="L852" s="159"/>
      <c r="M852" s="159"/>
      <c r="N852" s="158"/>
      <c r="O852" s="158"/>
      <c r="P852" s="158"/>
      <c r="Q852" s="158"/>
      <c r="R852" s="159"/>
      <c r="S852" s="159"/>
      <c r="T852" s="159"/>
      <c r="U852" s="159"/>
      <c r="V852" s="159"/>
      <c r="W852" s="159"/>
      <c r="X852" s="159"/>
      <c r="Y852" s="159"/>
      <c r="Z852" s="148"/>
      <c r="AA852" s="148"/>
      <c r="AB852" s="148"/>
      <c r="AC852" s="148"/>
      <c r="AD852" s="148"/>
      <c r="AE852" s="148"/>
      <c r="AF852" s="148"/>
      <c r="AG852" s="148" t="s">
        <v>435</v>
      </c>
      <c r="AH852" s="148">
        <v>0</v>
      </c>
      <c r="AI852" s="148"/>
      <c r="AJ852" s="148"/>
      <c r="AK852" s="148"/>
      <c r="AL852" s="148"/>
      <c r="AM852" s="148"/>
      <c r="AN852" s="148"/>
      <c r="AO852" s="148"/>
      <c r="AP852" s="148"/>
      <c r="AQ852" s="148"/>
      <c r="AR852" s="148"/>
      <c r="AS852" s="148"/>
      <c r="AT852" s="148"/>
      <c r="AU852" s="148"/>
      <c r="AV852" s="148"/>
      <c r="AW852" s="148"/>
      <c r="AX852" s="148"/>
      <c r="AY852" s="148"/>
      <c r="AZ852" s="148"/>
      <c r="BA852" s="148"/>
      <c r="BB852" s="148"/>
      <c r="BC852" s="148"/>
      <c r="BD852" s="148"/>
      <c r="BE852" s="148"/>
      <c r="BF852" s="148"/>
      <c r="BG852" s="148"/>
      <c r="BH852" s="148"/>
    </row>
    <row r="853" spans="1:60" outlineLevel="3" x14ac:dyDescent="0.2">
      <c r="A853" s="155"/>
      <c r="B853" s="156"/>
      <c r="C853" s="194" t="s">
        <v>1465</v>
      </c>
      <c r="D853" s="185"/>
      <c r="E853" s="186">
        <v>27.3</v>
      </c>
      <c r="F853" s="159"/>
      <c r="G853" s="159"/>
      <c r="H853" s="159"/>
      <c r="I853" s="159"/>
      <c r="J853" s="159"/>
      <c r="K853" s="159"/>
      <c r="L853" s="159"/>
      <c r="M853" s="159"/>
      <c r="N853" s="158"/>
      <c r="O853" s="158"/>
      <c r="P853" s="158"/>
      <c r="Q853" s="158"/>
      <c r="R853" s="159"/>
      <c r="S853" s="159"/>
      <c r="T853" s="159"/>
      <c r="U853" s="159"/>
      <c r="V853" s="159"/>
      <c r="W853" s="159"/>
      <c r="X853" s="159"/>
      <c r="Y853" s="159"/>
      <c r="Z853" s="148"/>
      <c r="AA853" s="148"/>
      <c r="AB853" s="148"/>
      <c r="AC853" s="148"/>
      <c r="AD853" s="148"/>
      <c r="AE853" s="148"/>
      <c r="AF853" s="148"/>
      <c r="AG853" s="148" t="s">
        <v>435</v>
      </c>
      <c r="AH853" s="148">
        <v>0</v>
      </c>
      <c r="AI853" s="148"/>
      <c r="AJ853" s="148"/>
      <c r="AK853" s="148"/>
      <c r="AL853" s="148"/>
      <c r="AM853" s="148"/>
      <c r="AN853" s="148"/>
      <c r="AO853" s="148"/>
      <c r="AP853" s="148"/>
      <c r="AQ853" s="148"/>
      <c r="AR853" s="148"/>
      <c r="AS853" s="148"/>
      <c r="AT853" s="148"/>
      <c r="AU853" s="148"/>
      <c r="AV853" s="148"/>
      <c r="AW853" s="148"/>
      <c r="AX853" s="148"/>
      <c r="AY853" s="148"/>
      <c r="AZ853" s="148"/>
      <c r="BA853" s="148"/>
      <c r="BB853" s="148"/>
      <c r="BC853" s="148"/>
      <c r="BD853" s="148"/>
      <c r="BE853" s="148"/>
      <c r="BF853" s="148"/>
      <c r="BG853" s="148"/>
      <c r="BH853" s="148"/>
    </row>
    <row r="854" spans="1:60" outlineLevel="3" x14ac:dyDescent="0.2">
      <c r="A854" s="155"/>
      <c r="B854" s="156"/>
      <c r="C854" s="194" t="s">
        <v>1466</v>
      </c>
      <c r="D854" s="185"/>
      <c r="E854" s="186">
        <v>24.065999999999999</v>
      </c>
      <c r="F854" s="159"/>
      <c r="G854" s="159"/>
      <c r="H854" s="159"/>
      <c r="I854" s="159"/>
      <c r="J854" s="159"/>
      <c r="K854" s="159"/>
      <c r="L854" s="159"/>
      <c r="M854" s="159"/>
      <c r="N854" s="158"/>
      <c r="O854" s="158"/>
      <c r="P854" s="158"/>
      <c r="Q854" s="158"/>
      <c r="R854" s="159"/>
      <c r="S854" s="159"/>
      <c r="T854" s="159"/>
      <c r="U854" s="159"/>
      <c r="V854" s="159"/>
      <c r="W854" s="159"/>
      <c r="X854" s="159"/>
      <c r="Y854" s="159"/>
      <c r="Z854" s="148"/>
      <c r="AA854" s="148"/>
      <c r="AB854" s="148"/>
      <c r="AC854" s="148"/>
      <c r="AD854" s="148"/>
      <c r="AE854" s="148"/>
      <c r="AF854" s="148"/>
      <c r="AG854" s="148" t="s">
        <v>435</v>
      </c>
      <c r="AH854" s="148">
        <v>0</v>
      </c>
      <c r="AI854" s="148"/>
      <c r="AJ854" s="148"/>
      <c r="AK854" s="148"/>
      <c r="AL854" s="148"/>
      <c r="AM854" s="148"/>
      <c r="AN854" s="148"/>
      <c r="AO854" s="148"/>
      <c r="AP854" s="148"/>
      <c r="AQ854" s="148"/>
      <c r="AR854" s="148"/>
      <c r="AS854" s="148"/>
      <c r="AT854" s="148"/>
      <c r="AU854" s="148"/>
      <c r="AV854" s="148"/>
      <c r="AW854" s="148"/>
      <c r="AX854" s="148"/>
      <c r="AY854" s="148"/>
      <c r="AZ854" s="148"/>
      <c r="BA854" s="148"/>
      <c r="BB854" s="148"/>
      <c r="BC854" s="148"/>
      <c r="BD854" s="148"/>
      <c r="BE854" s="148"/>
      <c r="BF854" s="148"/>
      <c r="BG854" s="148"/>
      <c r="BH854" s="148"/>
    </row>
    <row r="855" spans="1:60" outlineLevel="3" x14ac:dyDescent="0.2">
      <c r="A855" s="155"/>
      <c r="B855" s="156"/>
      <c r="C855" s="194" t="s">
        <v>1467</v>
      </c>
      <c r="D855" s="185"/>
      <c r="E855" s="186">
        <v>13.377000000000001</v>
      </c>
      <c r="F855" s="159"/>
      <c r="G855" s="159"/>
      <c r="H855" s="159"/>
      <c r="I855" s="159"/>
      <c r="J855" s="159"/>
      <c r="K855" s="159"/>
      <c r="L855" s="159"/>
      <c r="M855" s="159"/>
      <c r="N855" s="158"/>
      <c r="O855" s="158"/>
      <c r="P855" s="158"/>
      <c r="Q855" s="158"/>
      <c r="R855" s="159"/>
      <c r="S855" s="159"/>
      <c r="T855" s="159"/>
      <c r="U855" s="159"/>
      <c r="V855" s="159"/>
      <c r="W855" s="159"/>
      <c r="X855" s="159"/>
      <c r="Y855" s="159"/>
      <c r="Z855" s="148"/>
      <c r="AA855" s="148"/>
      <c r="AB855" s="148"/>
      <c r="AC855" s="148"/>
      <c r="AD855" s="148"/>
      <c r="AE855" s="148"/>
      <c r="AF855" s="148"/>
      <c r="AG855" s="148" t="s">
        <v>435</v>
      </c>
      <c r="AH855" s="148">
        <v>0</v>
      </c>
      <c r="AI855" s="148"/>
      <c r="AJ855" s="148"/>
      <c r="AK855" s="148"/>
      <c r="AL855" s="148"/>
      <c r="AM855" s="148"/>
      <c r="AN855" s="148"/>
      <c r="AO855" s="148"/>
      <c r="AP855" s="148"/>
      <c r="AQ855" s="148"/>
      <c r="AR855" s="148"/>
      <c r="AS855" s="148"/>
      <c r="AT855" s="148"/>
      <c r="AU855" s="148"/>
      <c r="AV855" s="148"/>
      <c r="AW855" s="148"/>
      <c r="AX855" s="148"/>
      <c r="AY855" s="148"/>
      <c r="AZ855" s="148"/>
      <c r="BA855" s="148"/>
      <c r="BB855" s="148"/>
      <c r="BC855" s="148"/>
      <c r="BD855" s="148"/>
      <c r="BE855" s="148"/>
      <c r="BF855" s="148"/>
      <c r="BG855" s="148"/>
      <c r="BH855" s="148"/>
    </row>
    <row r="856" spans="1:60" outlineLevel="3" x14ac:dyDescent="0.2">
      <c r="A856" s="155"/>
      <c r="B856" s="156"/>
      <c r="C856" s="194" t="s">
        <v>1468</v>
      </c>
      <c r="D856" s="185"/>
      <c r="E856" s="186">
        <v>13.377000000000001</v>
      </c>
      <c r="F856" s="159"/>
      <c r="G856" s="159"/>
      <c r="H856" s="159"/>
      <c r="I856" s="159"/>
      <c r="J856" s="159"/>
      <c r="K856" s="159"/>
      <c r="L856" s="159"/>
      <c r="M856" s="159"/>
      <c r="N856" s="158"/>
      <c r="O856" s="158"/>
      <c r="P856" s="158"/>
      <c r="Q856" s="158"/>
      <c r="R856" s="159"/>
      <c r="S856" s="159"/>
      <c r="T856" s="159"/>
      <c r="U856" s="159"/>
      <c r="V856" s="159"/>
      <c r="W856" s="159"/>
      <c r="X856" s="159"/>
      <c r="Y856" s="159"/>
      <c r="Z856" s="148"/>
      <c r="AA856" s="148"/>
      <c r="AB856" s="148"/>
      <c r="AC856" s="148"/>
      <c r="AD856" s="148"/>
      <c r="AE856" s="148"/>
      <c r="AF856" s="148"/>
      <c r="AG856" s="148" t="s">
        <v>435</v>
      </c>
      <c r="AH856" s="148">
        <v>0</v>
      </c>
      <c r="AI856" s="148"/>
      <c r="AJ856" s="148"/>
      <c r="AK856" s="148"/>
      <c r="AL856" s="148"/>
      <c r="AM856" s="148"/>
      <c r="AN856" s="148"/>
      <c r="AO856" s="148"/>
      <c r="AP856" s="148"/>
      <c r="AQ856" s="148"/>
      <c r="AR856" s="148"/>
      <c r="AS856" s="148"/>
      <c r="AT856" s="148"/>
      <c r="AU856" s="148"/>
      <c r="AV856" s="148"/>
      <c r="AW856" s="148"/>
      <c r="AX856" s="148"/>
      <c r="AY856" s="148"/>
      <c r="AZ856" s="148"/>
      <c r="BA856" s="148"/>
      <c r="BB856" s="148"/>
      <c r="BC856" s="148"/>
      <c r="BD856" s="148"/>
      <c r="BE856" s="148"/>
      <c r="BF856" s="148"/>
      <c r="BG856" s="148"/>
      <c r="BH856" s="148"/>
    </row>
    <row r="857" spans="1:60" outlineLevel="3" x14ac:dyDescent="0.2">
      <c r="A857" s="155"/>
      <c r="B857" s="156"/>
      <c r="C857" s="194" t="s">
        <v>1469</v>
      </c>
      <c r="D857" s="185"/>
      <c r="E857" s="186">
        <v>13.377000000000001</v>
      </c>
      <c r="F857" s="159"/>
      <c r="G857" s="159"/>
      <c r="H857" s="159"/>
      <c r="I857" s="159"/>
      <c r="J857" s="159"/>
      <c r="K857" s="159"/>
      <c r="L857" s="159"/>
      <c r="M857" s="159"/>
      <c r="N857" s="158"/>
      <c r="O857" s="158"/>
      <c r="P857" s="158"/>
      <c r="Q857" s="158"/>
      <c r="R857" s="159"/>
      <c r="S857" s="159"/>
      <c r="T857" s="159"/>
      <c r="U857" s="159"/>
      <c r="V857" s="159"/>
      <c r="W857" s="159"/>
      <c r="X857" s="159"/>
      <c r="Y857" s="159"/>
      <c r="Z857" s="148"/>
      <c r="AA857" s="148"/>
      <c r="AB857" s="148"/>
      <c r="AC857" s="148"/>
      <c r="AD857" s="148"/>
      <c r="AE857" s="148"/>
      <c r="AF857" s="148"/>
      <c r="AG857" s="148" t="s">
        <v>435</v>
      </c>
      <c r="AH857" s="148">
        <v>0</v>
      </c>
      <c r="AI857" s="148"/>
      <c r="AJ857" s="148"/>
      <c r="AK857" s="148"/>
      <c r="AL857" s="148"/>
      <c r="AM857" s="148"/>
      <c r="AN857" s="148"/>
      <c r="AO857" s="148"/>
      <c r="AP857" s="148"/>
      <c r="AQ857" s="148"/>
      <c r="AR857" s="148"/>
      <c r="AS857" s="148"/>
      <c r="AT857" s="148"/>
      <c r="AU857" s="148"/>
      <c r="AV857" s="148"/>
      <c r="AW857" s="148"/>
      <c r="AX857" s="148"/>
      <c r="AY857" s="148"/>
      <c r="AZ857" s="148"/>
      <c r="BA857" s="148"/>
      <c r="BB857" s="148"/>
      <c r="BC857" s="148"/>
      <c r="BD857" s="148"/>
      <c r="BE857" s="148"/>
      <c r="BF857" s="148"/>
      <c r="BG857" s="148"/>
      <c r="BH857" s="148"/>
    </row>
    <row r="858" spans="1:60" outlineLevel="3" x14ac:dyDescent="0.2">
      <c r="A858" s="155"/>
      <c r="B858" s="156"/>
      <c r="C858" s="194" t="s">
        <v>1367</v>
      </c>
      <c r="D858" s="185"/>
      <c r="E858" s="186"/>
      <c r="F858" s="159"/>
      <c r="G858" s="159"/>
      <c r="H858" s="159"/>
      <c r="I858" s="159"/>
      <c r="J858" s="159"/>
      <c r="K858" s="159"/>
      <c r="L858" s="159"/>
      <c r="M858" s="159"/>
      <c r="N858" s="158"/>
      <c r="O858" s="158"/>
      <c r="P858" s="158"/>
      <c r="Q858" s="158"/>
      <c r="R858" s="159"/>
      <c r="S858" s="159"/>
      <c r="T858" s="159"/>
      <c r="U858" s="159"/>
      <c r="V858" s="159"/>
      <c r="W858" s="159"/>
      <c r="X858" s="159"/>
      <c r="Y858" s="159"/>
      <c r="Z858" s="148"/>
      <c r="AA858" s="148"/>
      <c r="AB858" s="148"/>
      <c r="AC858" s="148"/>
      <c r="AD858" s="148"/>
      <c r="AE858" s="148"/>
      <c r="AF858" s="148"/>
      <c r="AG858" s="148" t="s">
        <v>435</v>
      </c>
      <c r="AH858" s="148">
        <v>0</v>
      </c>
      <c r="AI858" s="148"/>
      <c r="AJ858" s="148"/>
      <c r="AK858" s="148"/>
      <c r="AL858" s="148"/>
      <c r="AM858" s="148"/>
      <c r="AN858" s="148"/>
      <c r="AO858" s="148"/>
      <c r="AP858" s="148"/>
      <c r="AQ858" s="148"/>
      <c r="AR858" s="148"/>
      <c r="AS858" s="148"/>
      <c r="AT858" s="148"/>
      <c r="AU858" s="148"/>
      <c r="AV858" s="148"/>
      <c r="AW858" s="148"/>
      <c r="AX858" s="148"/>
      <c r="AY858" s="148"/>
      <c r="AZ858" s="148"/>
      <c r="BA858" s="148"/>
      <c r="BB858" s="148"/>
      <c r="BC858" s="148"/>
      <c r="BD858" s="148"/>
      <c r="BE858" s="148"/>
      <c r="BF858" s="148"/>
      <c r="BG858" s="148"/>
      <c r="BH858" s="148"/>
    </row>
    <row r="859" spans="1:60" outlineLevel="3" x14ac:dyDescent="0.2">
      <c r="A859" s="155"/>
      <c r="B859" s="156"/>
      <c r="C859" s="194" t="s">
        <v>1470</v>
      </c>
      <c r="D859" s="185"/>
      <c r="E859" s="186">
        <v>2.0150000000000001</v>
      </c>
      <c r="F859" s="159"/>
      <c r="G859" s="159"/>
      <c r="H859" s="159"/>
      <c r="I859" s="159"/>
      <c r="J859" s="159"/>
      <c r="K859" s="159"/>
      <c r="L859" s="159"/>
      <c r="M859" s="159"/>
      <c r="N859" s="158"/>
      <c r="O859" s="158"/>
      <c r="P859" s="158"/>
      <c r="Q859" s="158"/>
      <c r="R859" s="159"/>
      <c r="S859" s="159"/>
      <c r="T859" s="159"/>
      <c r="U859" s="159"/>
      <c r="V859" s="159"/>
      <c r="W859" s="159"/>
      <c r="X859" s="159"/>
      <c r="Y859" s="159"/>
      <c r="Z859" s="148"/>
      <c r="AA859" s="148"/>
      <c r="AB859" s="148"/>
      <c r="AC859" s="148"/>
      <c r="AD859" s="148"/>
      <c r="AE859" s="148"/>
      <c r="AF859" s="148"/>
      <c r="AG859" s="148" t="s">
        <v>435</v>
      </c>
      <c r="AH859" s="148">
        <v>0</v>
      </c>
      <c r="AI859" s="148"/>
      <c r="AJ859" s="148"/>
      <c r="AK859" s="148"/>
      <c r="AL859" s="148"/>
      <c r="AM859" s="148"/>
      <c r="AN859" s="148"/>
      <c r="AO859" s="148"/>
      <c r="AP859" s="148"/>
      <c r="AQ859" s="148"/>
      <c r="AR859" s="148"/>
      <c r="AS859" s="148"/>
      <c r="AT859" s="148"/>
      <c r="AU859" s="148"/>
      <c r="AV859" s="148"/>
      <c r="AW859" s="148"/>
      <c r="AX859" s="148"/>
      <c r="AY859" s="148"/>
      <c r="AZ859" s="148"/>
      <c r="BA859" s="148"/>
      <c r="BB859" s="148"/>
      <c r="BC859" s="148"/>
      <c r="BD859" s="148"/>
      <c r="BE859" s="148"/>
      <c r="BF859" s="148"/>
      <c r="BG859" s="148"/>
      <c r="BH859" s="148"/>
    </row>
    <row r="860" spans="1:60" outlineLevel="3" x14ac:dyDescent="0.2">
      <c r="A860" s="155"/>
      <c r="B860" s="156"/>
      <c r="C860" s="194" t="s">
        <v>1471</v>
      </c>
      <c r="D860" s="185"/>
      <c r="E860" s="186">
        <v>9.5969999999999995</v>
      </c>
      <c r="F860" s="159"/>
      <c r="G860" s="159"/>
      <c r="H860" s="159"/>
      <c r="I860" s="159"/>
      <c r="J860" s="159"/>
      <c r="K860" s="159"/>
      <c r="L860" s="159"/>
      <c r="M860" s="159"/>
      <c r="N860" s="158"/>
      <c r="O860" s="158"/>
      <c r="P860" s="158"/>
      <c r="Q860" s="158"/>
      <c r="R860" s="159"/>
      <c r="S860" s="159"/>
      <c r="T860" s="159"/>
      <c r="U860" s="159"/>
      <c r="V860" s="159"/>
      <c r="W860" s="159"/>
      <c r="X860" s="159"/>
      <c r="Y860" s="159"/>
      <c r="Z860" s="148"/>
      <c r="AA860" s="148"/>
      <c r="AB860" s="148"/>
      <c r="AC860" s="148"/>
      <c r="AD860" s="148"/>
      <c r="AE860" s="148"/>
      <c r="AF860" s="148"/>
      <c r="AG860" s="148" t="s">
        <v>435</v>
      </c>
      <c r="AH860" s="148">
        <v>0</v>
      </c>
      <c r="AI860" s="148"/>
      <c r="AJ860" s="148"/>
      <c r="AK860" s="148"/>
      <c r="AL860" s="148"/>
      <c r="AM860" s="148"/>
      <c r="AN860" s="148"/>
      <c r="AO860" s="148"/>
      <c r="AP860" s="148"/>
      <c r="AQ860" s="148"/>
      <c r="AR860" s="148"/>
      <c r="AS860" s="148"/>
      <c r="AT860" s="148"/>
      <c r="AU860" s="148"/>
      <c r="AV860" s="148"/>
      <c r="AW860" s="148"/>
      <c r="AX860" s="148"/>
      <c r="AY860" s="148"/>
      <c r="AZ860" s="148"/>
      <c r="BA860" s="148"/>
      <c r="BB860" s="148"/>
      <c r="BC860" s="148"/>
      <c r="BD860" s="148"/>
      <c r="BE860" s="148"/>
      <c r="BF860" s="148"/>
      <c r="BG860" s="148"/>
      <c r="BH860" s="148"/>
    </row>
    <row r="861" spans="1:60" outlineLevel="3" x14ac:dyDescent="0.2">
      <c r="A861" s="155"/>
      <c r="B861" s="156"/>
      <c r="C861" s="194" t="s">
        <v>1472</v>
      </c>
      <c r="D861" s="185"/>
      <c r="E861" s="186">
        <v>2.1</v>
      </c>
      <c r="F861" s="159"/>
      <c r="G861" s="159"/>
      <c r="H861" s="159"/>
      <c r="I861" s="159"/>
      <c r="J861" s="159"/>
      <c r="K861" s="159"/>
      <c r="L861" s="159"/>
      <c r="M861" s="159"/>
      <c r="N861" s="158"/>
      <c r="O861" s="158"/>
      <c r="P861" s="158"/>
      <c r="Q861" s="158"/>
      <c r="R861" s="159"/>
      <c r="S861" s="159"/>
      <c r="T861" s="159"/>
      <c r="U861" s="159"/>
      <c r="V861" s="159"/>
      <c r="W861" s="159"/>
      <c r="X861" s="159"/>
      <c r="Y861" s="159"/>
      <c r="Z861" s="148"/>
      <c r="AA861" s="148"/>
      <c r="AB861" s="148"/>
      <c r="AC861" s="148"/>
      <c r="AD861" s="148"/>
      <c r="AE861" s="148"/>
      <c r="AF861" s="148"/>
      <c r="AG861" s="148" t="s">
        <v>435</v>
      </c>
      <c r="AH861" s="148">
        <v>0</v>
      </c>
      <c r="AI861" s="148"/>
      <c r="AJ861" s="148"/>
      <c r="AK861" s="148"/>
      <c r="AL861" s="148"/>
      <c r="AM861" s="148"/>
      <c r="AN861" s="148"/>
      <c r="AO861" s="148"/>
      <c r="AP861" s="148"/>
      <c r="AQ861" s="148"/>
      <c r="AR861" s="148"/>
      <c r="AS861" s="148"/>
      <c r="AT861" s="148"/>
      <c r="AU861" s="148"/>
      <c r="AV861" s="148"/>
      <c r="AW861" s="148"/>
      <c r="AX861" s="148"/>
      <c r="AY861" s="148"/>
      <c r="AZ861" s="148"/>
      <c r="BA861" s="148"/>
      <c r="BB861" s="148"/>
      <c r="BC861" s="148"/>
      <c r="BD861" s="148"/>
      <c r="BE861" s="148"/>
      <c r="BF861" s="148"/>
      <c r="BG861" s="148"/>
      <c r="BH861" s="148"/>
    </row>
    <row r="862" spans="1:60" outlineLevel="3" x14ac:dyDescent="0.2">
      <c r="A862" s="155"/>
      <c r="B862" s="156"/>
      <c r="C862" s="194" t="s">
        <v>1473</v>
      </c>
      <c r="D862" s="185"/>
      <c r="E862" s="186">
        <v>2.0150000000000001</v>
      </c>
      <c r="F862" s="159"/>
      <c r="G862" s="159"/>
      <c r="H862" s="159"/>
      <c r="I862" s="159"/>
      <c r="J862" s="159"/>
      <c r="K862" s="159"/>
      <c r="L862" s="159"/>
      <c r="M862" s="159"/>
      <c r="N862" s="158"/>
      <c r="O862" s="158"/>
      <c r="P862" s="158"/>
      <c r="Q862" s="158"/>
      <c r="R862" s="159"/>
      <c r="S862" s="159"/>
      <c r="T862" s="159"/>
      <c r="U862" s="159"/>
      <c r="V862" s="159"/>
      <c r="W862" s="159"/>
      <c r="X862" s="159"/>
      <c r="Y862" s="159"/>
      <c r="Z862" s="148"/>
      <c r="AA862" s="148"/>
      <c r="AB862" s="148"/>
      <c r="AC862" s="148"/>
      <c r="AD862" s="148"/>
      <c r="AE862" s="148"/>
      <c r="AF862" s="148"/>
      <c r="AG862" s="148" t="s">
        <v>435</v>
      </c>
      <c r="AH862" s="148">
        <v>0</v>
      </c>
      <c r="AI862" s="148"/>
      <c r="AJ862" s="148"/>
      <c r="AK862" s="148"/>
      <c r="AL862" s="148"/>
      <c r="AM862" s="148"/>
      <c r="AN862" s="148"/>
      <c r="AO862" s="148"/>
      <c r="AP862" s="148"/>
      <c r="AQ862" s="148"/>
      <c r="AR862" s="148"/>
      <c r="AS862" s="148"/>
      <c r="AT862" s="148"/>
      <c r="AU862" s="148"/>
      <c r="AV862" s="148"/>
      <c r="AW862" s="148"/>
      <c r="AX862" s="148"/>
      <c r="AY862" s="148"/>
      <c r="AZ862" s="148"/>
      <c r="BA862" s="148"/>
      <c r="BB862" s="148"/>
      <c r="BC862" s="148"/>
      <c r="BD862" s="148"/>
      <c r="BE862" s="148"/>
      <c r="BF862" s="148"/>
      <c r="BG862" s="148"/>
      <c r="BH862" s="148"/>
    </row>
    <row r="863" spans="1:60" outlineLevel="3" x14ac:dyDescent="0.2">
      <c r="A863" s="155"/>
      <c r="B863" s="156"/>
      <c r="C863" s="194" t="s">
        <v>1474</v>
      </c>
      <c r="D863" s="185"/>
      <c r="E863" s="186">
        <v>5.5860000000000003</v>
      </c>
      <c r="F863" s="159"/>
      <c r="G863" s="159"/>
      <c r="H863" s="159"/>
      <c r="I863" s="159"/>
      <c r="J863" s="159"/>
      <c r="K863" s="159"/>
      <c r="L863" s="159"/>
      <c r="M863" s="159"/>
      <c r="N863" s="158"/>
      <c r="O863" s="158"/>
      <c r="P863" s="158"/>
      <c r="Q863" s="158"/>
      <c r="R863" s="159"/>
      <c r="S863" s="159"/>
      <c r="T863" s="159"/>
      <c r="U863" s="159"/>
      <c r="V863" s="159"/>
      <c r="W863" s="159"/>
      <c r="X863" s="159"/>
      <c r="Y863" s="159"/>
      <c r="Z863" s="148"/>
      <c r="AA863" s="148"/>
      <c r="AB863" s="148"/>
      <c r="AC863" s="148"/>
      <c r="AD863" s="148"/>
      <c r="AE863" s="148"/>
      <c r="AF863" s="148"/>
      <c r="AG863" s="148" t="s">
        <v>435</v>
      </c>
      <c r="AH863" s="148">
        <v>0</v>
      </c>
      <c r="AI863" s="148"/>
      <c r="AJ863" s="148"/>
      <c r="AK863" s="148"/>
      <c r="AL863" s="148"/>
      <c r="AM863" s="148"/>
      <c r="AN863" s="148"/>
      <c r="AO863" s="148"/>
      <c r="AP863" s="148"/>
      <c r="AQ863" s="148"/>
      <c r="AR863" s="148"/>
      <c r="AS863" s="148"/>
      <c r="AT863" s="148"/>
      <c r="AU863" s="148"/>
      <c r="AV863" s="148"/>
      <c r="AW863" s="148"/>
      <c r="AX863" s="148"/>
      <c r="AY863" s="148"/>
      <c r="AZ863" s="148"/>
      <c r="BA863" s="148"/>
      <c r="BB863" s="148"/>
      <c r="BC863" s="148"/>
      <c r="BD863" s="148"/>
      <c r="BE863" s="148"/>
      <c r="BF863" s="148"/>
      <c r="BG863" s="148"/>
      <c r="BH863" s="148"/>
    </row>
    <row r="864" spans="1:60" outlineLevel="3" x14ac:dyDescent="0.2">
      <c r="A864" s="155"/>
      <c r="B864" s="156"/>
      <c r="C864" s="194" t="s">
        <v>1475</v>
      </c>
      <c r="D864" s="185"/>
      <c r="E864" s="186">
        <v>2.1</v>
      </c>
      <c r="F864" s="159"/>
      <c r="G864" s="159"/>
      <c r="H864" s="159"/>
      <c r="I864" s="159"/>
      <c r="J864" s="159"/>
      <c r="K864" s="159"/>
      <c r="L864" s="159"/>
      <c r="M864" s="159"/>
      <c r="N864" s="158"/>
      <c r="O864" s="158"/>
      <c r="P864" s="158"/>
      <c r="Q864" s="158"/>
      <c r="R864" s="159"/>
      <c r="S864" s="159"/>
      <c r="T864" s="159"/>
      <c r="U864" s="159"/>
      <c r="V864" s="159"/>
      <c r="W864" s="159"/>
      <c r="X864" s="159"/>
      <c r="Y864" s="159"/>
      <c r="Z864" s="148"/>
      <c r="AA864" s="148"/>
      <c r="AB864" s="148"/>
      <c r="AC864" s="148"/>
      <c r="AD864" s="148"/>
      <c r="AE864" s="148"/>
      <c r="AF864" s="148"/>
      <c r="AG864" s="148" t="s">
        <v>435</v>
      </c>
      <c r="AH864" s="148">
        <v>0</v>
      </c>
      <c r="AI864" s="148"/>
      <c r="AJ864" s="148"/>
      <c r="AK864" s="148"/>
      <c r="AL864" s="148"/>
      <c r="AM864" s="148"/>
      <c r="AN864" s="148"/>
      <c r="AO864" s="148"/>
      <c r="AP864" s="148"/>
      <c r="AQ864" s="148"/>
      <c r="AR864" s="148"/>
      <c r="AS864" s="148"/>
      <c r="AT864" s="148"/>
      <c r="AU864" s="148"/>
      <c r="AV864" s="148"/>
      <c r="AW864" s="148"/>
      <c r="AX864" s="148"/>
      <c r="AY864" s="148"/>
      <c r="AZ864" s="148"/>
      <c r="BA864" s="148"/>
      <c r="BB864" s="148"/>
      <c r="BC864" s="148"/>
      <c r="BD864" s="148"/>
      <c r="BE864" s="148"/>
      <c r="BF864" s="148"/>
      <c r="BG864" s="148"/>
      <c r="BH864" s="148"/>
    </row>
    <row r="865" spans="1:60" outlineLevel="3" x14ac:dyDescent="0.2">
      <c r="A865" s="155"/>
      <c r="B865" s="156"/>
      <c r="C865" s="194" t="s">
        <v>1476</v>
      </c>
      <c r="D865" s="185"/>
      <c r="E865" s="186">
        <v>2.0150000000000001</v>
      </c>
      <c r="F865" s="159"/>
      <c r="G865" s="159"/>
      <c r="H865" s="159"/>
      <c r="I865" s="159"/>
      <c r="J865" s="159"/>
      <c r="K865" s="159"/>
      <c r="L865" s="159"/>
      <c r="M865" s="159"/>
      <c r="N865" s="158"/>
      <c r="O865" s="158"/>
      <c r="P865" s="158"/>
      <c r="Q865" s="158"/>
      <c r="R865" s="159"/>
      <c r="S865" s="159"/>
      <c r="T865" s="159"/>
      <c r="U865" s="159"/>
      <c r="V865" s="159"/>
      <c r="W865" s="159"/>
      <c r="X865" s="159"/>
      <c r="Y865" s="159"/>
      <c r="Z865" s="148"/>
      <c r="AA865" s="148"/>
      <c r="AB865" s="148"/>
      <c r="AC865" s="148"/>
      <c r="AD865" s="148"/>
      <c r="AE865" s="148"/>
      <c r="AF865" s="148"/>
      <c r="AG865" s="148" t="s">
        <v>435</v>
      </c>
      <c r="AH865" s="148">
        <v>0</v>
      </c>
      <c r="AI865" s="148"/>
      <c r="AJ865" s="148"/>
      <c r="AK865" s="148"/>
      <c r="AL865" s="148"/>
      <c r="AM865" s="148"/>
      <c r="AN865" s="148"/>
      <c r="AO865" s="148"/>
      <c r="AP865" s="148"/>
      <c r="AQ865" s="148"/>
      <c r="AR865" s="148"/>
      <c r="AS865" s="148"/>
      <c r="AT865" s="148"/>
      <c r="AU865" s="148"/>
      <c r="AV865" s="148"/>
      <c r="AW865" s="148"/>
      <c r="AX865" s="148"/>
      <c r="AY865" s="148"/>
      <c r="AZ865" s="148"/>
      <c r="BA865" s="148"/>
      <c r="BB865" s="148"/>
      <c r="BC865" s="148"/>
      <c r="BD865" s="148"/>
      <c r="BE865" s="148"/>
      <c r="BF865" s="148"/>
      <c r="BG865" s="148"/>
      <c r="BH865" s="148"/>
    </row>
    <row r="866" spans="1:60" outlineLevel="3" x14ac:dyDescent="0.2">
      <c r="A866" s="155"/>
      <c r="B866" s="156"/>
      <c r="C866" s="194" t="s">
        <v>1477</v>
      </c>
      <c r="D866" s="185"/>
      <c r="E866" s="186">
        <v>5.5860000000000003</v>
      </c>
      <c r="F866" s="159"/>
      <c r="G866" s="159"/>
      <c r="H866" s="159"/>
      <c r="I866" s="159"/>
      <c r="J866" s="159"/>
      <c r="K866" s="159"/>
      <c r="L866" s="159"/>
      <c r="M866" s="159"/>
      <c r="N866" s="158"/>
      <c r="O866" s="158"/>
      <c r="P866" s="158"/>
      <c r="Q866" s="158"/>
      <c r="R866" s="159"/>
      <c r="S866" s="159"/>
      <c r="T866" s="159"/>
      <c r="U866" s="159"/>
      <c r="V866" s="159"/>
      <c r="W866" s="159"/>
      <c r="X866" s="159"/>
      <c r="Y866" s="159"/>
      <c r="Z866" s="148"/>
      <c r="AA866" s="148"/>
      <c r="AB866" s="148"/>
      <c r="AC866" s="148"/>
      <c r="AD866" s="148"/>
      <c r="AE866" s="148"/>
      <c r="AF866" s="148"/>
      <c r="AG866" s="148" t="s">
        <v>435</v>
      </c>
      <c r="AH866" s="148">
        <v>0</v>
      </c>
      <c r="AI866" s="148"/>
      <c r="AJ866" s="148"/>
      <c r="AK866" s="148"/>
      <c r="AL866" s="148"/>
      <c r="AM866" s="148"/>
      <c r="AN866" s="148"/>
      <c r="AO866" s="148"/>
      <c r="AP866" s="148"/>
      <c r="AQ866" s="148"/>
      <c r="AR866" s="148"/>
      <c r="AS866" s="148"/>
      <c r="AT866" s="148"/>
      <c r="AU866" s="148"/>
      <c r="AV866" s="148"/>
      <c r="AW866" s="148"/>
      <c r="AX866" s="148"/>
      <c r="AY866" s="148"/>
      <c r="AZ866" s="148"/>
      <c r="BA866" s="148"/>
      <c r="BB866" s="148"/>
      <c r="BC866" s="148"/>
      <c r="BD866" s="148"/>
      <c r="BE866" s="148"/>
      <c r="BF866" s="148"/>
      <c r="BG866" s="148"/>
      <c r="BH866" s="148"/>
    </row>
    <row r="867" spans="1:60" outlineLevel="3" x14ac:dyDescent="0.2">
      <c r="A867" s="155"/>
      <c r="B867" s="156"/>
      <c r="C867" s="194" t="s">
        <v>1478</v>
      </c>
      <c r="D867" s="185"/>
      <c r="E867" s="186">
        <v>2.1</v>
      </c>
      <c r="F867" s="159"/>
      <c r="G867" s="159"/>
      <c r="H867" s="159"/>
      <c r="I867" s="159"/>
      <c r="J867" s="159"/>
      <c r="K867" s="159"/>
      <c r="L867" s="159"/>
      <c r="M867" s="159"/>
      <c r="N867" s="158"/>
      <c r="O867" s="158"/>
      <c r="P867" s="158"/>
      <c r="Q867" s="158"/>
      <c r="R867" s="159"/>
      <c r="S867" s="159"/>
      <c r="T867" s="159"/>
      <c r="U867" s="159"/>
      <c r="V867" s="159"/>
      <c r="W867" s="159"/>
      <c r="X867" s="159"/>
      <c r="Y867" s="159"/>
      <c r="Z867" s="148"/>
      <c r="AA867" s="148"/>
      <c r="AB867" s="148"/>
      <c r="AC867" s="148"/>
      <c r="AD867" s="148"/>
      <c r="AE867" s="148"/>
      <c r="AF867" s="148"/>
      <c r="AG867" s="148" t="s">
        <v>435</v>
      </c>
      <c r="AH867" s="148">
        <v>0</v>
      </c>
      <c r="AI867" s="148"/>
      <c r="AJ867" s="148"/>
      <c r="AK867" s="148"/>
      <c r="AL867" s="148"/>
      <c r="AM867" s="148"/>
      <c r="AN867" s="148"/>
      <c r="AO867" s="148"/>
      <c r="AP867" s="148"/>
      <c r="AQ867" s="148"/>
      <c r="AR867" s="148"/>
      <c r="AS867" s="148"/>
      <c r="AT867" s="148"/>
      <c r="AU867" s="148"/>
      <c r="AV867" s="148"/>
      <c r="AW867" s="148"/>
      <c r="AX867" s="148"/>
      <c r="AY867" s="148"/>
      <c r="AZ867" s="148"/>
      <c r="BA867" s="148"/>
      <c r="BB867" s="148"/>
      <c r="BC867" s="148"/>
      <c r="BD867" s="148"/>
      <c r="BE867" s="148"/>
      <c r="BF867" s="148"/>
      <c r="BG867" s="148"/>
      <c r="BH867" s="148"/>
    </row>
    <row r="868" spans="1:60" outlineLevel="3" x14ac:dyDescent="0.2">
      <c r="A868" s="155"/>
      <c r="B868" s="156"/>
      <c r="C868" s="194" t="s">
        <v>1479</v>
      </c>
      <c r="D868" s="185"/>
      <c r="E868" s="186">
        <v>10.5</v>
      </c>
      <c r="F868" s="159"/>
      <c r="G868" s="159"/>
      <c r="H868" s="159"/>
      <c r="I868" s="159"/>
      <c r="J868" s="159"/>
      <c r="K868" s="159"/>
      <c r="L868" s="159"/>
      <c r="M868" s="159"/>
      <c r="N868" s="158"/>
      <c r="O868" s="158"/>
      <c r="P868" s="158"/>
      <c r="Q868" s="158"/>
      <c r="R868" s="159"/>
      <c r="S868" s="159"/>
      <c r="T868" s="159"/>
      <c r="U868" s="159"/>
      <c r="V868" s="159"/>
      <c r="W868" s="159"/>
      <c r="X868" s="159"/>
      <c r="Y868" s="159"/>
      <c r="Z868" s="148"/>
      <c r="AA868" s="148"/>
      <c r="AB868" s="148"/>
      <c r="AC868" s="148"/>
      <c r="AD868" s="148"/>
      <c r="AE868" s="148"/>
      <c r="AF868" s="148"/>
      <c r="AG868" s="148" t="s">
        <v>435</v>
      </c>
      <c r="AH868" s="148">
        <v>0</v>
      </c>
      <c r="AI868" s="148"/>
      <c r="AJ868" s="148"/>
      <c r="AK868" s="148"/>
      <c r="AL868" s="148"/>
      <c r="AM868" s="148"/>
      <c r="AN868" s="148"/>
      <c r="AO868" s="148"/>
      <c r="AP868" s="148"/>
      <c r="AQ868" s="148"/>
      <c r="AR868" s="148"/>
      <c r="AS868" s="148"/>
      <c r="AT868" s="148"/>
      <c r="AU868" s="148"/>
      <c r="AV868" s="148"/>
      <c r="AW868" s="148"/>
      <c r="AX868" s="148"/>
      <c r="AY868" s="148"/>
      <c r="AZ868" s="148"/>
      <c r="BA868" s="148"/>
      <c r="BB868" s="148"/>
      <c r="BC868" s="148"/>
      <c r="BD868" s="148"/>
      <c r="BE868" s="148"/>
      <c r="BF868" s="148"/>
      <c r="BG868" s="148"/>
      <c r="BH868" s="148"/>
    </row>
    <row r="869" spans="1:60" outlineLevel="3" x14ac:dyDescent="0.2">
      <c r="A869" s="155"/>
      <c r="B869" s="156"/>
      <c r="C869" s="194" t="s">
        <v>1480</v>
      </c>
      <c r="D869" s="185"/>
      <c r="E869" s="186">
        <v>1.04</v>
      </c>
      <c r="F869" s="159"/>
      <c r="G869" s="159"/>
      <c r="H869" s="159"/>
      <c r="I869" s="159"/>
      <c r="J869" s="159"/>
      <c r="K869" s="159"/>
      <c r="L869" s="159"/>
      <c r="M869" s="159"/>
      <c r="N869" s="158"/>
      <c r="O869" s="158"/>
      <c r="P869" s="158"/>
      <c r="Q869" s="158"/>
      <c r="R869" s="159"/>
      <c r="S869" s="159"/>
      <c r="T869" s="159"/>
      <c r="U869" s="159"/>
      <c r="V869" s="159"/>
      <c r="W869" s="159"/>
      <c r="X869" s="159"/>
      <c r="Y869" s="159"/>
      <c r="Z869" s="148"/>
      <c r="AA869" s="148"/>
      <c r="AB869" s="148"/>
      <c r="AC869" s="148"/>
      <c r="AD869" s="148"/>
      <c r="AE869" s="148"/>
      <c r="AF869" s="148"/>
      <c r="AG869" s="148" t="s">
        <v>435</v>
      </c>
      <c r="AH869" s="148">
        <v>0</v>
      </c>
      <c r="AI869" s="148"/>
      <c r="AJ869" s="148"/>
      <c r="AK869" s="148"/>
      <c r="AL869" s="148"/>
      <c r="AM869" s="148"/>
      <c r="AN869" s="148"/>
      <c r="AO869" s="148"/>
      <c r="AP869" s="148"/>
      <c r="AQ869" s="148"/>
      <c r="AR869" s="148"/>
      <c r="AS869" s="148"/>
      <c r="AT869" s="148"/>
      <c r="AU869" s="148"/>
      <c r="AV869" s="148"/>
      <c r="AW869" s="148"/>
      <c r="AX869" s="148"/>
      <c r="AY869" s="148"/>
      <c r="AZ869" s="148"/>
      <c r="BA869" s="148"/>
      <c r="BB869" s="148"/>
      <c r="BC869" s="148"/>
      <c r="BD869" s="148"/>
      <c r="BE869" s="148"/>
      <c r="BF869" s="148"/>
      <c r="BG869" s="148"/>
      <c r="BH869" s="148"/>
    </row>
    <row r="870" spans="1:60" outlineLevel="3" x14ac:dyDescent="0.2">
      <c r="A870" s="155"/>
      <c r="B870" s="156"/>
      <c r="C870" s="194" t="s">
        <v>1481</v>
      </c>
      <c r="D870" s="185"/>
      <c r="E870" s="186">
        <v>9.3030000000000008</v>
      </c>
      <c r="F870" s="159"/>
      <c r="G870" s="159"/>
      <c r="H870" s="159"/>
      <c r="I870" s="159"/>
      <c r="J870" s="159"/>
      <c r="K870" s="159"/>
      <c r="L870" s="159"/>
      <c r="M870" s="159"/>
      <c r="N870" s="158"/>
      <c r="O870" s="158"/>
      <c r="P870" s="158"/>
      <c r="Q870" s="158"/>
      <c r="R870" s="159"/>
      <c r="S870" s="159"/>
      <c r="T870" s="159"/>
      <c r="U870" s="159"/>
      <c r="V870" s="159"/>
      <c r="W870" s="159"/>
      <c r="X870" s="159"/>
      <c r="Y870" s="159"/>
      <c r="Z870" s="148"/>
      <c r="AA870" s="148"/>
      <c r="AB870" s="148"/>
      <c r="AC870" s="148"/>
      <c r="AD870" s="148"/>
      <c r="AE870" s="148"/>
      <c r="AF870" s="148"/>
      <c r="AG870" s="148" t="s">
        <v>435</v>
      </c>
      <c r="AH870" s="148">
        <v>0</v>
      </c>
      <c r="AI870" s="148"/>
      <c r="AJ870" s="148"/>
      <c r="AK870" s="148"/>
      <c r="AL870" s="148"/>
      <c r="AM870" s="148"/>
      <c r="AN870" s="148"/>
      <c r="AO870" s="148"/>
      <c r="AP870" s="148"/>
      <c r="AQ870" s="148"/>
      <c r="AR870" s="148"/>
      <c r="AS870" s="148"/>
      <c r="AT870" s="148"/>
      <c r="AU870" s="148"/>
      <c r="AV870" s="148"/>
      <c r="AW870" s="148"/>
      <c r="AX870" s="148"/>
      <c r="AY870" s="148"/>
      <c r="AZ870" s="148"/>
      <c r="BA870" s="148"/>
      <c r="BB870" s="148"/>
      <c r="BC870" s="148"/>
      <c r="BD870" s="148"/>
      <c r="BE870" s="148"/>
      <c r="BF870" s="148"/>
      <c r="BG870" s="148"/>
      <c r="BH870" s="148"/>
    </row>
    <row r="871" spans="1:60" outlineLevel="3" x14ac:dyDescent="0.2">
      <c r="A871" s="155"/>
      <c r="B871" s="156"/>
      <c r="C871" s="194" t="s">
        <v>1482</v>
      </c>
      <c r="D871" s="185"/>
      <c r="E871" s="186">
        <v>4.83</v>
      </c>
      <c r="F871" s="159"/>
      <c r="G871" s="159"/>
      <c r="H871" s="159"/>
      <c r="I871" s="159"/>
      <c r="J871" s="159"/>
      <c r="K871" s="159"/>
      <c r="L871" s="159"/>
      <c r="M871" s="159"/>
      <c r="N871" s="158"/>
      <c r="O871" s="158"/>
      <c r="P871" s="158"/>
      <c r="Q871" s="158"/>
      <c r="R871" s="159"/>
      <c r="S871" s="159"/>
      <c r="T871" s="159"/>
      <c r="U871" s="159"/>
      <c r="V871" s="159"/>
      <c r="W871" s="159"/>
      <c r="X871" s="159"/>
      <c r="Y871" s="159"/>
      <c r="Z871" s="148"/>
      <c r="AA871" s="148"/>
      <c r="AB871" s="148"/>
      <c r="AC871" s="148"/>
      <c r="AD871" s="148"/>
      <c r="AE871" s="148"/>
      <c r="AF871" s="148"/>
      <c r="AG871" s="148" t="s">
        <v>435</v>
      </c>
      <c r="AH871" s="148">
        <v>0</v>
      </c>
      <c r="AI871" s="148"/>
      <c r="AJ871" s="148"/>
      <c r="AK871" s="148"/>
      <c r="AL871" s="148"/>
      <c r="AM871" s="148"/>
      <c r="AN871" s="148"/>
      <c r="AO871" s="148"/>
      <c r="AP871" s="148"/>
      <c r="AQ871" s="148"/>
      <c r="AR871" s="148"/>
      <c r="AS871" s="148"/>
      <c r="AT871" s="148"/>
      <c r="AU871" s="148"/>
      <c r="AV871" s="148"/>
      <c r="AW871" s="148"/>
      <c r="AX871" s="148"/>
      <c r="AY871" s="148"/>
      <c r="AZ871" s="148"/>
      <c r="BA871" s="148"/>
      <c r="BB871" s="148"/>
      <c r="BC871" s="148"/>
      <c r="BD871" s="148"/>
      <c r="BE871" s="148"/>
      <c r="BF871" s="148"/>
      <c r="BG871" s="148"/>
      <c r="BH871" s="148"/>
    </row>
    <row r="872" spans="1:60" outlineLevel="3" x14ac:dyDescent="0.2">
      <c r="A872" s="155"/>
      <c r="B872" s="156"/>
      <c r="C872" s="194" t="s">
        <v>1483</v>
      </c>
      <c r="D872" s="185"/>
      <c r="E872" s="186">
        <v>4.5564999999999998</v>
      </c>
      <c r="F872" s="159"/>
      <c r="G872" s="159"/>
      <c r="H872" s="159"/>
      <c r="I872" s="159"/>
      <c r="J872" s="159"/>
      <c r="K872" s="159"/>
      <c r="L872" s="159"/>
      <c r="M872" s="159"/>
      <c r="N872" s="158"/>
      <c r="O872" s="158"/>
      <c r="P872" s="158"/>
      <c r="Q872" s="158"/>
      <c r="R872" s="159"/>
      <c r="S872" s="159"/>
      <c r="T872" s="159"/>
      <c r="U872" s="159"/>
      <c r="V872" s="159"/>
      <c r="W872" s="159"/>
      <c r="X872" s="159"/>
      <c r="Y872" s="159"/>
      <c r="Z872" s="148"/>
      <c r="AA872" s="148"/>
      <c r="AB872" s="148"/>
      <c r="AC872" s="148"/>
      <c r="AD872" s="148"/>
      <c r="AE872" s="148"/>
      <c r="AF872" s="148"/>
      <c r="AG872" s="148" t="s">
        <v>435</v>
      </c>
      <c r="AH872" s="148">
        <v>0</v>
      </c>
      <c r="AI872" s="148"/>
      <c r="AJ872" s="148"/>
      <c r="AK872" s="148"/>
      <c r="AL872" s="148"/>
      <c r="AM872" s="148"/>
      <c r="AN872" s="148"/>
      <c r="AO872" s="148"/>
      <c r="AP872" s="148"/>
      <c r="AQ872" s="148"/>
      <c r="AR872" s="148"/>
      <c r="AS872" s="148"/>
      <c r="AT872" s="148"/>
      <c r="AU872" s="148"/>
      <c r="AV872" s="148"/>
      <c r="AW872" s="148"/>
      <c r="AX872" s="148"/>
      <c r="AY872" s="148"/>
      <c r="AZ872" s="148"/>
      <c r="BA872" s="148"/>
      <c r="BB872" s="148"/>
      <c r="BC872" s="148"/>
      <c r="BD872" s="148"/>
      <c r="BE872" s="148"/>
      <c r="BF872" s="148"/>
      <c r="BG872" s="148"/>
      <c r="BH872" s="148"/>
    </row>
    <row r="873" spans="1:60" outlineLevel="3" x14ac:dyDescent="0.2">
      <c r="A873" s="155"/>
      <c r="B873" s="156"/>
      <c r="C873" s="194" t="s">
        <v>1484</v>
      </c>
      <c r="D873" s="185"/>
      <c r="E873" s="186">
        <v>4.5564999999999998</v>
      </c>
      <c r="F873" s="159"/>
      <c r="G873" s="159"/>
      <c r="H873" s="159"/>
      <c r="I873" s="159"/>
      <c r="J873" s="159"/>
      <c r="K873" s="159"/>
      <c r="L873" s="159"/>
      <c r="M873" s="159"/>
      <c r="N873" s="158"/>
      <c r="O873" s="158"/>
      <c r="P873" s="158"/>
      <c r="Q873" s="158"/>
      <c r="R873" s="159"/>
      <c r="S873" s="159"/>
      <c r="T873" s="159"/>
      <c r="U873" s="159"/>
      <c r="V873" s="159"/>
      <c r="W873" s="159"/>
      <c r="X873" s="159"/>
      <c r="Y873" s="159"/>
      <c r="Z873" s="148"/>
      <c r="AA873" s="148"/>
      <c r="AB873" s="148"/>
      <c r="AC873" s="148"/>
      <c r="AD873" s="148"/>
      <c r="AE873" s="148"/>
      <c r="AF873" s="148"/>
      <c r="AG873" s="148" t="s">
        <v>435</v>
      </c>
      <c r="AH873" s="148">
        <v>0</v>
      </c>
      <c r="AI873" s="148"/>
      <c r="AJ873" s="148"/>
      <c r="AK873" s="148"/>
      <c r="AL873" s="148"/>
      <c r="AM873" s="148"/>
      <c r="AN873" s="148"/>
      <c r="AO873" s="148"/>
      <c r="AP873" s="148"/>
      <c r="AQ873" s="148"/>
      <c r="AR873" s="148"/>
      <c r="AS873" s="148"/>
      <c r="AT873" s="148"/>
      <c r="AU873" s="148"/>
      <c r="AV873" s="148"/>
      <c r="AW873" s="148"/>
      <c r="AX873" s="148"/>
      <c r="AY873" s="148"/>
      <c r="AZ873" s="148"/>
      <c r="BA873" s="148"/>
      <c r="BB873" s="148"/>
      <c r="BC873" s="148"/>
      <c r="BD873" s="148"/>
      <c r="BE873" s="148"/>
      <c r="BF873" s="148"/>
      <c r="BG873" s="148"/>
      <c r="BH873" s="148"/>
    </row>
    <row r="874" spans="1:60" outlineLevel="3" x14ac:dyDescent="0.2">
      <c r="A874" s="155"/>
      <c r="B874" s="156"/>
      <c r="C874" s="194" t="s">
        <v>1396</v>
      </c>
      <c r="D874" s="185"/>
      <c r="E874" s="186"/>
      <c r="F874" s="159"/>
      <c r="G874" s="159"/>
      <c r="H874" s="159"/>
      <c r="I874" s="159"/>
      <c r="J874" s="159"/>
      <c r="K874" s="159"/>
      <c r="L874" s="159"/>
      <c r="M874" s="159"/>
      <c r="N874" s="158"/>
      <c r="O874" s="158"/>
      <c r="P874" s="158"/>
      <c r="Q874" s="158"/>
      <c r="R874" s="159"/>
      <c r="S874" s="159"/>
      <c r="T874" s="159"/>
      <c r="U874" s="159"/>
      <c r="V874" s="159"/>
      <c r="W874" s="159"/>
      <c r="X874" s="159"/>
      <c r="Y874" s="159"/>
      <c r="Z874" s="148"/>
      <c r="AA874" s="148"/>
      <c r="AB874" s="148"/>
      <c r="AC874" s="148"/>
      <c r="AD874" s="148"/>
      <c r="AE874" s="148"/>
      <c r="AF874" s="148"/>
      <c r="AG874" s="148" t="s">
        <v>435</v>
      </c>
      <c r="AH874" s="148">
        <v>0</v>
      </c>
      <c r="AI874" s="148"/>
      <c r="AJ874" s="148"/>
      <c r="AK874" s="148"/>
      <c r="AL874" s="148"/>
      <c r="AM874" s="148"/>
      <c r="AN874" s="148"/>
      <c r="AO874" s="148"/>
      <c r="AP874" s="148"/>
      <c r="AQ874" s="148"/>
      <c r="AR874" s="148"/>
      <c r="AS874" s="148"/>
      <c r="AT874" s="148"/>
      <c r="AU874" s="148"/>
      <c r="AV874" s="148"/>
      <c r="AW874" s="148"/>
      <c r="AX874" s="148"/>
      <c r="AY874" s="148"/>
      <c r="AZ874" s="148"/>
      <c r="BA874" s="148"/>
      <c r="BB874" s="148"/>
      <c r="BC874" s="148"/>
      <c r="BD874" s="148"/>
      <c r="BE874" s="148"/>
      <c r="BF874" s="148"/>
      <c r="BG874" s="148"/>
      <c r="BH874" s="148"/>
    </row>
    <row r="875" spans="1:60" outlineLevel="3" x14ac:dyDescent="0.2">
      <c r="A875" s="155"/>
      <c r="B875" s="156"/>
      <c r="C875" s="194" t="s">
        <v>1485</v>
      </c>
      <c r="D875" s="185"/>
      <c r="E875" s="186">
        <v>6.0449999999999999</v>
      </c>
      <c r="F875" s="159"/>
      <c r="G875" s="159"/>
      <c r="H875" s="159"/>
      <c r="I875" s="159"/>
      <c r="J875" s="159"/>
      <c r="K875" s="159"/>
      <c r="L875" s="159"/>
      <c r="M875" s="159"/>
      <c r="N875" s="158"/>
      <c r="O875" s="158"/>
      <c r="P875" s="158"/>
      <c r="Q875" s="158"/>
      <c r="R875" s="159"/>
      <c r="S875" s="159"/>
      <c r="T875" s="159"/>
      <c r="U875" s="159"/>
      <c r="V875" s="159"/>
      <c r="W875" s="159"/>
      <c r="X875" s="159"/>
      <c r="Y875" s="159"/>
      <c r="Z875" s="148"/>
      <c r="AA875" s="148"/>
      <c r="AB875" s="148"/>
      <c r="AC875" s="148"/>
      <c r="AD875" s="148"/>
      <c r="AE875" s="148"/>
      <c r="AF875" s="148"/>
      <c r="AG875" s="148" t="s">
        <v>435</v>
      </c>
      <c r="AH875" s="148">
        <v>0</v>
      </c>
      <c r="AI875" s="148"/>
      <c r="AJ875" s="148"/>
      <c r="AK875" s="148"/>
      <c r="AL875" s="148"/>
      <c r="AM875" s="148"/>
      <c r="AN875" s="148"/>
      <c r="AO875" s="148"/>
      <c r="AP875" s="148"/>
      <c r="AQ875" s="148"/>
      <c r="AR875" s="148"/>
      <c r="AS875" s="148"/>
      <c r="AT875" s="148"/>
      <c r="AU875" s="148"/>
      <c r="AV875" s="148"/>
      <c r="AW875" s="148"/>
      <c r="AX875" s="148"/>
      <c r="AY875" s="148"/>
      <c r="AZ875" s="148"/>
      <c r="BA875" s="148"/>
      <c r="BB875" s="148"/>
      <c r="BC875" s="148"/>
      <c r="BD875" s="148"/>
      <c r="BE875" s="148"/>
      <c r="BF875" s="148"/>
      <c r="BG875" s="148"/>
      <c r="BH875" s="148"/>
    </row>
    <row r="876" spans="1:60" outlineLevel="3" x14ac:dyDescent="0.2">
      <c r="A876" s="155"/>
      <c r="B876" s="156"/>
      <c r="C876" s="194" t="s">
        <v>1486</v>
      </c>
      <c r="D876" s="185"/>
      <c r="E876" s="186">
        <v>16.757999999999999</v>
      </c>
      <c r="F876" s="159"/>
      <c r="G876" s="159"/>
      <c r="H876" s="159"/>
      <c r="I876" s="159"/>
      <c r="J876" s="159"/>
      <c r="K876" s="159"/>
      <c r="L876" s="159"/>
      <c r="M876" s="159"/>
      <c r="N876" s="158"/>
      <c r="O876" s="158"/>
      <c r="P876" s="158"/>
      <c r="Q876" s="158"/>
      <c r="R876" s="159"/>
      <c r="S876" s="159"/>
      <c r="T876" s="159"/>
      <c r="U876" s="159"/>
      <c r="V876" s="159"/>
      <c r="W876" s="159"/>
      <c r="X876" s="159"/>
      <c r="Y876" s="159"/>
      <c r="Z876" s="148"/>
      <c r="AA876" s="148"/>
      <c r="AB876" s="148"/>
      <c r="AC876" s="148"/>
      <c r="AD876" s="148"/>
      <c r="AE876" s="148"/>
      <c r="AF876" s="148"/>
      <c r="AG876" s="148" t="s">
        <v>435</v>
      </c>
      <c r="AH876" s="148">
        <v>0</v>
      </c>
      <c r="AI876" s="148"/>
      <c r="AJ876" s="148"/>
      <c r="AK876" s="148"/>
      <c r="AL876" s="148"/>
      <c r="AM876" s="148"/>
      <c r="AN876" s="148"/>
      <c r="AO876" s="148"/>
      <c r="AP876" s="148"/>
      <c r="AQ876" s="148"/>
      <c r="AR876" s="148"/>
      <c r="AS876" s="148"/>
      <c r="AT876" s="148"/>
      <c r="AU876" s="148"/>
      <c r="AV876" s="148"/>
      <c r="AW876" s="148"/>
      <c r="AX876" s="148"/>
      <c r="AY876" s="148"/>
      <c r="AZ876" s="148"/>
      <c r="BA876" s="148"/>
      <c r="BB876" s="148"/>
      <c r="BC876" s="148"/>
      <c r="BD876" s="148"/>
      <c r="BE876" s="148"/>
      <c r="BF876" s="148"/>
      <c r="BG876" s="148"/>
      <c r="BH876" s="148"/>
    </row>
    <row r="877" spans="1:60" outlineLevel="3" x14ac:dyDescent="0.2">
      <c r="A877" s="155"/>
      <c r="B877" s="156"/>
      <c r="C877" s="194" t="s">
        <v>1487</v>
      </c>
      <c r="D877" s="185"/>
      <c r="E877" s="186">
        <v>6.3</v>
      </c>
      <c r="F877" s="159"/>
      <c r="G877" s="159"/>
      <c r="H877" s="159"/>
      <c r="I877" s="159"/>
      <c r="J877" s="159"/>
      <c r="K877" s="159"/>
      <c r="L877" s="159"/>
      <c r="M877" s="159"/>
      <c r="N877" s="158"/>
      <c r="O877" s="158"/>
      <c r="P877" s="158"/>
      <c r="Q877" s="158"/>
      <c r="R877" s="159"/>
      <c r="S877" s="159"/>
      <c r="T877" s="159"/>
      <c r="U877" s="159"/>
      <c r="V877" s="159"/>
      <c r="W877" s="159"/>
      <c r="X877" s="159"/>
      <c r="Y877" s="159"/>
      <c r="Z877" s="148"/>
      <c r="AA877" s="148"/>
      <c r="AB877" s="148"/>
      <c r="AC877" s="148"/>
      <c r="AD877" s="148"/>
      <c r="AE877" s="148"/>
      <c r="AF877" s="148"/>
      <c r="AG877" s="148" t="s">
        <v>435</v>
      </c>
      <c r="AH877" s="148">
        <v>0</v>
      </c>
      <c r="AI877" s="148"/>
      <c r="AJ877" s="148"/>
      <c r="AK877" s="148"/>
      <c r="AL877" s="148"/>
      <c r="AM877" s="148"/>
      <c r="AN877" s="148"/>
      <c r="AO877" s="148"/>
      <c r="AP877" s="148"/>
      <c r="AQ877" s="148"/>
      <c r="AR877" s="148"/>
      <c r="AS877" s="148"/>
      <c r="AT877" s="148"/>
      <c r="AU877" s="148"/>
      <c r="AV877" s="148"/>
      <c r="AW877" s="148"/>
      <c r="AX877" s="148"/>
      <c r="AY877" s="148"/>
      <c r="AZ877" s="148"/>
      <c r="BA877" s="148"/>
      <c r="BB877" s="148"/>
      <c r="BC877" s="148"/>
      <c r="BD877" s="148"/>
      <c r="BE877" s="148"/>
      <c r="BF877" s="148"/>
      <c r="BG877" s="148"/>
      <c r="BH877" s="148"/>
    </row>
    <row r="878" spans="1:60" outlineLevel="3" x14ac:dyDescent="0.2">
      <c r="A878" s="155"/>
      <c r="B878" s="156"/>
      <c r="C878" s="194" t="s">
        <v>1488</v>
      </c>
      <c r="D878" s="185"/>
      <c r="E878" s="186">
        <v>9.7500000000000003E-2</v>
      </c>
      <c r="F878" s="159"/>
      <c r="G878" s="159"/>
      <c r="H878" s="159"/>
      <c r="I878" s="159"/>
      <c r="J878" s="159"/>
      <c r="K878" s="159"/>
      <c r="L878" s="159"/>
      <c r="M878" s="159"/>
      <c r="N878" s="158"/>
      <c r="O878" s="158"/>
      <c r="P878" s="158"/>
      <c r="Q878" s="158"/>
      <c r="R878" s="159"/>
      <c r="S878" s="159"/>
      <c r="T878" s="159"/>
      <c r="U878" s="159"/>
      <c r="V878" s="159"/>
      <c r="W878" s="159"/>
      <c r="X878" s="159"/>
      <c r="Y878" s="159"/>
      <c r="Z878" s="148"/>
      <c r="AA878" s="148"/>
      <c r="AB878" s="148"/>
      <c r="AC878" s="148"/>
      <c r="AD878" s="148"/>
      <c r="AE878" s="148"/>
      <c r="AF878" s="148"/>
      <c r="AG878" s="148" t="s">
        <v>435</v>
      </c>
      <c r="AH878" s="148">
        <v>0</v>
      </c>
      <c r="AI878" s="148"/>
      <c r="AJ878" s="148"/>
      <c r="AK878" s="148"/>
      <c r="AL878" s="148"/>
      <c r="AM878" s="148"/>
      <c r="AN878" s="148"/>
      <c r="AO878" s="148"/>
      <c r="AP878" s="148"/>
      <c r="AQ878" s="148"/>
      <c r="AR878" s="148"/>
      <c r="AS878" s="148"/>
      <c r="AT878" s="148"/>
      <c r="AU878" s="148"/>
      <c r="AV878" s="148"/>
      <c r="AW878" s="148"/>
      <c r="AX878" s="148"/>
      <c r="AY878" s="148"/>
      <c r="AZ878" s="148"/>
      <c r="BA878" s="148"/>
      <c r="BB878" s="148"/>
      <c r="BC878" s="148"/>
      <c r="BD878" s="148"/>
      <c r="BE878" s="148"/>
      <c r="BF878" s="148"/>
      <c r="BG878" s="148"/>
      <c r="BH878" s="148"/>
    </row>
    <row r="879" spans="1:60" outlineLevel="3" x14ac:dyDescent="0.2">
      <c r="A879" s="155"/>
      <c r="B879" s="156"/>
      <c r="C879" s="194" t="s">
        <v>1489</v>
      </c>
      <c r="D879" s="185"/>
      <c r="E879" s="186">
        <v>9.4499999999999993</v>
      </c>
      <c r="F879" s="159"/>
      <c r="G879" s="159"/>
      <c r="H879" s="159"/>
      <c r="I879" s="159"/>
      <c r="J879" s="159"/>
      <c r="K879" s="159"/>
      <c r="L879" s="159"/>
      <c r="M879" s="159"/>
      <c r="N879" s="158"/>
      <c r="O879" s="158"/>
      <c r="P879" s="158"/>
      <c r="Q879" s="158"/>
      <c r="R879" s="159"/>
      <c r="S879" s="159"/>
      <c r="T879" s="159"/>
      <c r="U879" s="159"/>
      <c r="V879" s="159"/>
      <c r="W879" s="159"/>
      <c r="X879" s="159"/>
      <c r="Y879" s="159"/>
      <c r="Z879" s="148"/>
      <c r="AA879" s="148"/>
      <c r="AB879" s="148"/>
      <c r="AC879" s="148"/>
      <c r="AD879" s="148"/>
      <c r="AE879" s="148"/>
      <c r="AF879" s="148"/>
      <c r="AG879" s="148" t="s">
        <v>435</v>
      </c>
      <c r="AH879" s="148">
        <v>0</v>
      </c>
      <c r="AI879" s="148"/>
      <c r="AJ879" s="148"/>
      <c r="AK879" s="148"/>
      <c r="AL879" s="148"/>
      <c r="AM879" s="148"/>
      <c r="AN879" s="148"/>
      <c r="AO879" s="148"/>
      <c r="AP879" s="148"/>
      <c r="AQ879" s="148"/>
      <c r="AR879" s="148"/>
      <c r="AS879" s="148"/>
      <c r="AT879" s="148"/>
      <c r="AU879" s="148"/>
      <c r="AV879" s="148"/>
      <c r="AW879" s="148"/>
      <c r="AX879" s="148"/>
      <c r="AY879" s="148"/>
      <c r="AZ879" s="148"/>
      <c r="BA879" s="148"/>
      <c r="BB879" s="148"/>
      <c r="BC879" s="148"/>
      <c r="BD879" s="148"/>
      <c r="BE879" s="148"/>
      <c r="BF879" s="148"/>
      <c r="BG879" s="148"/>
      <c r="BH879" s="148"/>
    </row>
    <row r="880" spans="1:60" outlineLevel="3" x14ac:dyDescent="0.2">
      <c r="A880" s="155"/>
      <c r="B880" s="156"/>
      <c r="C880" s="194" t="s">
        <v>1490</v>
      </c>
      <c r="D880" s="185"/>
      <c r="E880" s="186">
        <v>10.815</v>
      </c>
      <c r="F880" s="159"/>
      <c r="G880" s="159"/>
      <c r="H880" s="159"/>
      <c r="I880" s="159"/>
      <c r="J880" s="159"/>
      <c r="K880" s="159"/>
      <c r="L880" s="159"/>
      <c r="M880" s="159"/>
      <c r="N880" s="158"/>
      <c r="O880" s="158"/>
      <c r="P880" s="158"/>
      <c r="Q880" s="158"/>
      <c r="R880" s="159"/>
      <c r="S880" s="159"/>
      <c r="T880" s="159"/>
      <c r="U880" s="159"/>
      <c r="V880" s="159"/>
      <c r="W880" s="159"/>
      <c r="X880" s="159"/>
      <c r="Y880" s="159"/>
      <c r="Z880" s="148"/>
      <c r="AA880" s="148"/>
      <c r="AB880" s="148"/>
      <c r="AC880" s="148"/>
      <c r="AD880" s="148"/>
      <c r="AE880" s="148"/>
      <c r="AF880" s="148"/>
      <c r="AG880" s="148" t="s">
        <v>435</v>
      </c>
      <c r="AH880" s="148">
        <v>0</v>
      </c>
      <c r="AI880" s="148"/>
      <c r="AJ880" s="148"/>
      <c r="AK880" s="148"/>
      <c r="AL880" s="148"/>
      <c r="AM880" s="148"/>
      <c r="AN880" s="148"/>
      <c r="AO880" s="148"/>
      <c r="AP880" s="148"/>
      <c r="AQ880" s="148"/>
      <c r="AR880" s="148"/>
      <c r="AS880" s="148"/>
      <c r="AT880" s="148"/>
      <c r="AU880" s="148"/>
      <c r="AV880" s="148"/>
      <c r="AW880" s="148"/>
      <c r="AX880" s="148"/>
      <c r="AY880" s="148"/>
      <c r="AZ880" s="148"/>
      <c r="BA880" s="148"/>
      <c r="BB880" s="148"/>
      <c r="BC880" s="148"/>
      <c r="BD880" s="148"/>
      <c r="BE880" s="148"/>
      <c r="BF880" s="148"/>
      <c r="BG880" s="148"/>
      <c r="BH880" s="148"/>
    </row>
    <row r="881" spans="1:60" outlineLevel="3" x14ac:dyDescent="0.2">
      <c r="A881" s="155"/>
      <c r="B881" s="156"/>
      <c r="C881" s="194" t="s">
        <v>1491</v>
      </c>
      <c r="D881" s="185"/>
      <c r="E881" s="186"/>
      <c r="F881" s="159"/>
      <c r="G881" s="159"/>
      <c r="H881" s="159"/>
      <c r="I881" s="159"/>
      <c r="J881" s="159"/>
      <c r="K881" s="159"/>
      <c r="L881" s="159"/>
      <c r="M881" s="159"/>
      <c r="N881" s="158"/>
      <c r="O881" s="158"/>
      <c r="P881" s="158"/>
      <c r="Q881" s="158"/>
      <c r="R881" s="159"/>
      <c r="S881" s="159"/>
      <c r="T881" s="159"/>
      <c r="U881" s="159"/>
      <c r="V881" s="159"/>
      <c r="W881" s="159"/>
      <c r="X881" s="159"/>
      <c r="Y881" s="159"/>
      <c r="Z881" s="148"/>
      <c r="AA881" s="148"/>
      <c r="AB881" s="148"/>
      <c r="AC881" s="148"/>
      <c r="AD881" s="148"/>
      <c r="AE881" s="148"/>
      <c r="AF881" s="148"/>
      <c r="AG881" s="148" t="s">
        <v>435</v>
      </c>
      <c r="AH881" s="148">
        <v>0</v>
      </c>
      <c r="AI881" s="148"/>
      <c r="AJ881" s="148"/>
      <c r="AK881" s="148"/>
      <c r="AL881" s="148"/>
      <c r="AM881" s="148"/>
      <c r="AN881" s="148"/>
      <c r="AO881" s="148"/>
      <c r="AP881" s="148"/>
      <c r="AQ881" s="148"/>
      <c r="AR881" s="148"/>
      <c r="AS881" s="148"/>
      <c r="AT881" s="148"/>
      <c r="AU881" s="148"/>
      <c r="AV881" s="148"/>
      <c r="AW881" s="148"/>
      <c r="AX881" s="148"/>
      <c r="AY881" s="148"/>
      <c r="AZ881" s="148"/>
      <c r="BA881" s="148"/>
      <c r="BB881" s="148"/>
      <c r="BC881" s="148"/>
      <c r="BD881" s="148"/>
      <c r="BE881" s="148"/>
      <c r="BF881" s="148"/>
      <c r="BG881" s="148"/>
      <c r="BH881" s="148"/>
    </row>
    <row r="882" spans="1:60" outlineLevel="3" x14ac:dyDescent="0.2">
      <c r="A882" s="155"/>
      <c r="B882" s="156"/>
      <c r="C882" s="194" t="s">
        <v>1492</v>
      </c>
      <c r="D882" s="185"/>
      <c r="E882" s="186">
        <v>4.03</v>
      </c>
      <c r="F882" s="159"/>
      <c r="G882" s="159"/>
      <c r="H882" s="159"/>
      <c r="I882" s="159"/>
      <c r="J882" s="159"/>
      <c r="K882" s="159"/>
      <c r="L882" s="159"/>
      <c r="M882" s="159"/>
      <c r="N882" s="158"/>
      <c r="O882" s="158"/>
      <c r="P882" s="158"/>
      <c r="Q882" s="158"/>
      <c r="R882" s="159"/>
      <c r="S882" s="159"/>
      <c r="T882" s="159"/>
      <c r="U882" s="159"/>
      <c r="V882" s="159"/>
      <c r="W882" s="159"/>
      <c r="X882" s="159"/>
      <c r="Y882" s="159"/>
      <c r="Z882" s="148"/>
      <c r="AA882" s="148"/>
      <c r="AB882" s="148"/>
      <c r="AC882" s="148"/>
      <c r="AD882" s="148"/>
      <c r="AE882" s="148"/>
      <c r="AF882" s="148"/>
      <c r="AG882" s="148" t="s">
        <v>435</v>
      </c>
      <c r="AH882" s="148">
        <v>0</v>
      </c>
      <c r="AI882" s="148"/>
      <c r="AJ882" s="148"/>
      <c r="AK882" s="148"/>
      <c r="AL882" s="148"/>
      <c r="AM882" s="148"/>
      <c r="AN882" s="148"/>
      <c r="AO882" s="148"/>
      <c r="AP882" s="148"/>
      <c r="AQ882" s="148"/>
      <c r="AR882" s="148"/>
      <c r="AS882" s="148"/>
      <c r="AT882" s="148"/>
      <c r="AU882" s="148"/>
      <c r="AV882" s="148"/>
      <c r="AW882" s="148"/>
      <c r="AX882" s="148"/>
      <c r="AY882" s="148"/>
      <c r="AZ882" s="148"/>
      <c r="BA882" s="148"/>
      <c r="BB882" s="148"/>
      <c r="BC882" s="148"/>
      <c r="BD882" s="148"/>
      <c r="BE882" s="148"/>
      <c r="BF882" s="148"/>
      <c r="BG882" s="148"/>
      <c r="BH882" s="148"/>
    </row>
    <row r="883" spans="1:60" outlineLevel="3" x14ac:dyDescent="0.2">
      <c r="A883" s="155"/>
      <c r="B883" s="156"/>
      <c r="C883" s="194" t="s">
        <v>1493</v>
      </c>
      <c r="D883" s="185"/>
      <c r="E883" s="186">
        <v>11.172000000000001</v>
      </c>
      <c r="F883" s="159"/>
      <c r="G883" s="159"/>
      <c r="H883" s="159"/>
      <c r="I883" s="159"/>
      <c r="J883" s="159"/>
      <c r="K883" s="159"/>
      <c r="L883" s="159"/>
      <c r="M883" s="159"/>
      <c r="N883" s="158"/>
      <c r="O883" s="158"/>
      <c r="P883" s="158"/>
      <c r="Q883" s="158"/>
      <c r="R883" s="159"/>
      <c r="S883" s="159"/>
      <c r="T883" s="159"/>
      <c r="U883" s="159"/>
      <c r="V883" s="159"/>
      <c r="W883" s="159"/>
      <c r="X883" s="159"/>
      <c r="Y883" s="159"/>
      <c r="Z883" s="148"/>
      <c r="AA883" s="148"/>
      <c r="AB883" s="148"/>
      <c r="AC883" s="148"/>
      <c r="AD883" s="148"/>
      <c r="AE883" s="148"/>
      <c r="AF883" s="148"/>
      <c r="AG883" s="148" t="s">
        <v>435</v>
      </c>
      <c r="AH883" s="148">
        <v>0</v>
      </c>
      <c r="AI883" s="148"/>
      <c r="AJ883" s="148"/>
      <c r="AK883" s="148"/>
      <c r="AL883" s="148"/>
      <c r="AM883" s="148"/>
      <c r="AN883" s="148"/>
      <c r="AO883" s="148"/>
      <c r="AP883" s="148"/>
      <c r="AQ883" s="148"/>
      <c r="AR883" s="148"/>
      <c r="AS883" s="148"/>
      <c r="AT883" s="148"/>
      <c r="AU883" s="148"/>
      <c r="AV883" s="148"/>
      <c r="AW883" s="148"/>
      <c r="AX883" s="148"/>
      <c r="AY883" s="148"/>
      <c r="AZ883" s="148"/>
      <c r="BA883" s="148"/>
      <c r="BB883" s="148"/>
      <c r="BC883" s="148"/>
      <c r="BD883" s="148"/>
      <c r="BE883" s="148"/>
      <c r="BF883" s="148"/>
      <c r="BG883" s="148"/>
      <c r="BH883" s="148"/>
    </row>
    <row r="884" spans="1:60" outlineLevel="3" x14ac:dyDescent="0.2">
      <c r="A884" s="155"/>
      <c r="B884" s="156"/>
      <c r="C884" s="194" t="s">
        <v>1494</v>
      </c>
      <c r="D884" s="185"/>
      <c r="E884" s="186">
        <v>4.2</v>
      </c>
      <c r="F884" s="159"/>
      <c r="G884" s="159"/>
      <c r="H884" s="159"/>
      <c r="I884" s="159"/>
      <c r="J884" s="159"/>
      <c r="K884" s="159"/>
      <c r="L884" s="159"/>
      <c r="M884" s="159"/>
      <c r="N884" s="158"/>
      <c r="O884" s="158"/>
      <c r="P884" s="158"/>
      <c r="Q884" s="158"/>
      <c r="R884" s="159"/>
      <c r="S884" s="159"/>
      <c r="T884" s="159"/>
      <c r="U884" s="159"/>
      <c r="V884" s="159"/>
      <c r="W884" s="159"/>
      <c r="X884" s="159"/>
      <c r="Y884" s="159"/>
      <c r="Z884" s="148"/>
      <c r="AA884" s="148"/>
      <c r="AB884" s="148"/>
      <c r="AC884" s="148"/>
      <c r="AD884" s="148"/>
      <c r="AE884" s="148"/>
      <c r="AF884" s="148"/>
      <c r="AG884" s="148" t="s">
        <v>435</v>
      </c>
      <c r="AH884" s="148">
        <v>0</v>
      </c>
      <c r="AI884" s="148"/>
      <c r="AJ884" s="148"/>
      <c r="AK884" s="148"/>
      <c r="AL884" s="148"/>
      <c r="AM884" s="148"/>
      <c r="AN884" s="148"/>
      <c r="AO884" s="148"/>
      <c r="AP884" s="148"/>
      <c r="AQ884" s="148"/>
      <c r="AR884" s="148"/>
      <c r="AS884" s="148"/>
      <c r="AT884" s="148"/>
      <c r="AU884" s="148"/>
      <c r="AV884" s="148"/>
      <c r="AW884" s="148"/>
      <c r="AX884" s="148"/>
      <c r="AY884" s="148"/>
      <c r="AZ884" s="148"/>
      <c r="BA884" s="148"/>
      <c r="BB884" s="148"/>
      <c r="BC884" s="148"/>
      <c r="BD884" s="148"/>
      <c r="BE884" s="148"/>
      <c r="BF884" s="148"/>
      <c r="BG884" s="148"/>
      <c r="BH884" s="148"/>
    </row>
    <row r="885" spans="1:60" outlineLevel="3" x14ac:dyDescent="0.2">
      <c r="A885" s="155"/>
      <c r="B885" s="156"/>
      <c r="C885" s="194" t="s">
        <v>1495</v>
      </c>
      <c r="D885" s="185"/>
      <c r="E885" s="186"/>
      <c r="F885" s="159"/>
      <c r="G885" s="159"/>
      <c r="H885" s="159"/>
      <c r="I885" s="159"/>
      <c r="J885" s="159"/>
      <c r="K885" s="159"/>
      <c r="L885" s="159"/>
      <c r="M885" s="159"/>
      <c r="N885" s="158"/>
      <c r="O885" s="158"/>
      <c r="P885" s="158"/>
      <c r="Q885" s="158"/>
      <c r="R885" s="159"/>
      <c r="S885" s="159"/>
      <c r="T885" s="159"/>
      <c r="U885" s="159"/>
      <c r="V885" s="159"/>
      <c r="W885" s="159"/>
      <c r="X885" s="159"/>
      <c r="Y885" s="159"/>
      <c r="Z885" s="148"/>
      <c r="AA885" s="148"/>
      <c r="AB885" s="148"/>
      <c r="AC885" s="148"/>
      <c r="AD885" s="148"/>
      <c r="AE885" s="148"/>
      <c r="AF885" s="148"/>
      <c r="AG885" s="148" t="s">
        <v>435</v>
      </c>
      <c r="AH885" s="148">
        <v>0</v>
      </c>
      <c r="AI885" s="148"/>
      <c r="AJ885" s="148"/>
      <c r="AK885" s="148"/>
      <c r="AL885" s="148"/>
      <c r="AM885" s="148"/>
      <c r="AN885" s="148"/>
      <c r="AO885" s="148"/>
      <c r="AP885" s="148"/>
      <c r="AQ885" s="148"/>
      <c r="AR885" s="148"/>
      <c r="AS885" s="148"/>
      <c r="AT885" s="148"/>
      <c r="AU885" s="148"/>
      <c r="AV885" s="148"/>
      <c r="AW885" s="148"/>
      <c r="AX885" s="148"/>
      <c r="AY885" s="148"/>
      <c r="AZ885" s="148"/>
      <c r="BA885" s="148"/>
      <c r="BB885" s="148"/>
      <c r="BC885" s="148"/>
      <c r="BD885" s="148"/>
      <c r="BE885" s="148"/>
      <c r="BF885" s="148"/>
      <c r="BG885" s="148"/>
      <c r="BH885" s="148"/>
    </row>
    <row r="886" spans="1:60" outlineLevel="3" x14ac:dyDescent="0.2">
      <c r="A886" s="155"/>
      <c r="B886" s="156"/>
      <c r="C886" s="194" t="s">
        <v>1496</v>
      </c>
      <c r="D886" s="185"/>
      <c r="E886" s="186">
        <v>4.03</v>
      </c>
      <c r="F886" s="159"/>
      <c r="G886" s="159"/>
      <c r="H886" s="159"/>
      <c r="I886" s="159"/>
      <c r="J886" s="159"/>
      <c r="K886" s="159"/>
      <c r="L886" s="159"/>
      <c r="M886" s="159"/>
      <c r="N886" s="158"/>
      <c r="O886" s="158"/>
      <c r="P886" s="158"/>
      <c r="Q886" s="158"/>
      <c r="R886" s="159"/>
      <c r="S886" s="159"/>
      <c r="T886" s="159"/>
      <c r="U886" s="159"/>
      <c r="V886" s="159"/>
      <c r="W886" s="159"/>
      <c r="X886" s="159"/>
      <c r="Y886" s="159"/>
      <c r="Z886" s="148"/>
      <c r="AA886" s="148"/>
      <c r="AB886" s="148"/>
      <c r="AC886" s="148"/>
      <c r="AD886" s="148"/>
      <c r="AE886" s="148"/>
      <c r="AF886" s="148"/>
      <c r="AG886" s="148" t="s">
        <v>435</v>
      </c>
      <c r="AH886" s="148">
        <v>0</v>
      </c>
      <c r="AI886" s="148"/>
      <c r="AJ886" s="148"/>
      <c r="AK886" s="148"/>
      <c r="AL886" s="148"/>
      <c r="AM886" s="148"/>
      <c r="AN886" s="148"/>
      <c r="AO886" s="148"/>
      <c r="AP886" s="148"/>
      <c r="AQ886" s="148"/>
      <c r="AR886" s="148"/>
      <c r="AS886" s="148"/>
      <c r="AT886" s="148"/>
      <c r="AU886" s="148"/>
      <c r="AV886" s="148"/>
      <c r="AW886" s="148"/>
      <c r="AX886" s="148"/>
      <c r="AY886" s="148"/>
      <c r="AZ886" s="148"/>
      <c r="BA886" s="148"/>
      <c r="BB886" s="148"/>
      <c r="BC886" s="148"/>
      <c r="BD886" s="148"/>
      <c r="BE886" s="148"/>
      <c r="BF886" s="148"/>
      <c r="BG886" s="148"/>
      <c r="BH886" s="148"/>
    </row>
    <row r="887" spans="1:60" outlineLevel="3" x14ac:dyDescent="0.2">
      <c r="A887" s="155"/>
      <c r="B887" s="156"/>
      <c r="C887" s="194" t="s">
        <v>1497</v>
      </c>
      <c r="D887" s="185"/>
      <c r="E887" s="186">
        <v>11.172000000000001</v>
      </c>
      <c r="F887" s="159"/>
      <c r="G887" s="159"/>
      <c r="H887" s="159"/>
      <c r="I887" s="159"/>
      <c r="J887" s="159"/>
      <c r="K887" s="159"/>
      <c r="L887" s="159"/>
      <c r="M887" s="159"/>
      <c r="N887" s="158"/>
      <c r="O887" s="158"/>
      <c r="P887" s="158"/>
      <c r="Q887" s="158"/>
      <c r="R887" s="159"/>
      <c r="S887" s="159"/>
      <c r="T887" s="159"/>
      <c r="U887" s="159"/>
      <c r="V887" s="159"/>
      <c r="W887" s="159"/>
      <c r="X887" s="159"/>
      <c r="Y887" s="159"/>
      <c r="Z887" s="148"/>
      <c r="AA887" s="148"/>
      <c r="AB887" s="148"/>
      <c r="AC887" s="148"/>
      <c r="AD887" s="148"/>
      <c r="AE887" s="148"/>
      <c r="AF887" s="148"/>
      <c r="AG887" s="148" t="s">
        <v>435</v>
      </c>
      <c r="AH887" s="148">
        <v>0</v>
      </c>
      <c r="AI887" s="148"/>
      <c r="AJ887" s="148"/>
      <c r="AK887" s="148"/>
      <c r="AL887" s="148"/>
      <c r="AM887" s="148"/>
      <c r="AN887" s="148"/>
      <c r="AO887" s="148"/>
      <c r="AP887" s="148"/>
      <c r="AQ887" s="148"/>
      <c r="AR887" s="148"/>
      <c r="AS887" s="148"/>
      <c r="AT887" s="148"/>
      <c r="AU887" s="148"/>
      <c r="AV887" s="148"/>
      <c r="AW887" s="148"/>
      <c r="AX887" s="148"/>
      <c r="AY887" s="148"/>
      <c r="AZ887" s="148"/>
      <c r="BA887" s="148"/>
      <c r="BB887" s="148"/>
      <c r="BC887" s="148"/>
      <c r="BD887" s="148"/>
      <c r="BE887" s="148"/>
      <c r="BF887" s="148"/>
      <c r="BG887" s="148"/>
      <c r="BH887" s="148"/>
    </row>
    <row r="888" spans="1:60" outlineLevel="3" x14ac:dyDescent="0.2">
      <c r="A888" s="155"/>
      <c r="B888" s="156"/>
      <c r="C888" s="194" t="s">
        <v>1498</v>
      </c>
      <c r="D888" s="185"/>
      <c r="E888" s="186">
        <v>4.2</v>
      </c>
      <c r="F888" s="159"/>
      <c r="G888" s="159"/>
      <c r="H888" s="159"/>
      <c r="I888" s="159"/>
      <c r="J888" s="159"/>
      <c r="K888" s="159"/>
      <c r="L888" s="159"/>
      <c r="M888" s="159"/>
      <c r="N888" s="158"/>
      <c r="O888" s="158"/>
      <c r="P888" s="158"/>
      <c r="Q888" s="158"/>
      <c r="R888" s="159"/>
      <c r="S888" s="159"/>
      <c r="T888" s="159"/>
      <c r="U888" s="159"/>
      <c r="V888" s="159"/>
      <c r="W888" s="159"/>
      <c r="X888" s="159"/>
      <c r="Y888" s="159"/>
      <c r="Z888" s="148"/>
      <c r="AA888" s="148"/>
      <c r="AB888" s="148"/>
      <c r="AC888" s="148"/>
      <c r="AD888" s="148"/>
      <c r="AE888" s="148"/>
      <c r="AF888" s="148"/>
      <c r="AG888" s="148" t="s">
        <v>435</v>
      </c>
      <c r="AH888" s="148">
        <v>0</v>
      </c>
      <c r="AI888" s="148"/>
      <c r="AJ888" s="148"/>
      <c r="AK888" s="148"/>
      <c r="AL888" s="148"/>
      <c r="AM888" s="148"/>
      <c r="AN888" s="148"/>
      <c r="AO888" s="148"/>
      <c r="AP888" s="148"/>
      <c r="AQ888" s="148"/>
      <c r="AR888" s="148"/>
      <c r="AS888" s="148"/>
      <c r="AT888" s="148"/>
      <c r="AU888" s="148"/>
      <c r="AV888" s="148"/>
      <c r="AW888" s="148"/>
      <c r="AX888" s="148"/>
      <c r="AY888" s="148"/>
      <c r="AZ888" s="148"/>
      <c r="BA888" s="148"/>
      <c r="BB888" s="148"/>
      <c r="BC888" s="148"/>
      <c r="BD888" s="148"/>
      <c r="BE888" s="148"/>
      <c r="BF888" s="148"/>
      <c r="BG888" s="148"/>
      <c r="BH888" s="148"/>
    </row>
    <row r="889" spans="1:60" outlineLevel="1" x14ac:dyDescent="0.2">
      <c r="A889" s="172">
        <v>137</v>
      </c>
      <c r="B889" s="173" t="s">
        <v>1499</v>
      </c>
      <c r="C889" s="181" t="s">
        <v>1500</v>
      </c>
      <c r="D889" s="174" t="s">
        <v>492</v>
      </c>
      <c r="E889" s="175">
        <v>8194.0415900000007</v>
      </c>
      <c r="F889" s="176"/>
      <c r="G889" s="177">
        <f>ROUND(E889*F889,2)</f>
        <v>0</v>
      </c>
      <c r="H889" s="176"/>
      <c r="I889" s="177">
        <f>ROUND(E889*H889,2)</f>
        <v>0</v>
      </c>
      <c r="J889" s="176"/>
      <c r="K889" s="177">
        <f>ROUND(E889*J889,2)</f>
        <v>0</v>
      </c>
      <c r="L889" s="177">
        <v>21</v>
      </c>
      <c r="M889" s="177">
        <f>G889*(1+L889/100)</f>
        <v>0</v>
      </c>
      <c r="N889" s="175">
        <v>8.0000000000000007E-5</v>
      </c>
      <c r="O889" s="175">
        <f>ROUND(E889*N889,2)</f>
        <v>0.66</v>
      </c>
      <c r="P889" s="175">
        <v>0</v>
      </c>
      <c r="Q889" s="175">
        <f>ROUND(E889*P889,2)</f>
        <v>0</v>
      </c>
      <c r="R889" s="177" t="s">
        <v>724</v>
      </c>
      <c r="S889" s="177" t="s">
        <v>378</v>
      </c>
      <c r="T889" s="178" t="s">
        <v>378</v>
      </c>
      <c r="U889" s="159">
        <v>0</v>
      </c>
      <c r="V889" s="159">
        <f>ROUND(E889*U889,2)</f>
        <v>0</v>
      </c>
      <c r="W889" s="159"/>
      <c r="X889" s="159" t="s">
        <v>429</v>
      </c>
      <c r="Y889" s="159" t="s">
        <v>381</v>
      </c>
      <c r="Z889" s="214">
        <v>0.32</v>
      </c>
      <c r="AA889" s="215">
        <f t="shared" ref="AA889" si="270">G889*Z889</f>
        <v>0</v>
      </c>
      <c r="AB889" s="215">
        <f t="shared" ref="AB889" si="271">G889-AA889</f>
        <v>0</v>
      </c>
      <c r="AC889" s="148"/>
      <c r="AD889" s="148"/>
      <c r="AE889" s="148"/>
      <c r="AF889" s="148"/>
      <c r="AG889" s="148" t="s">
        <v>431</v>
      </c>
      <c r="AH889" s="148"/>
      <c r="AI889" s="148"/>
      <c r="AJ889" s="148"/>
      <c r="AK889" s="148"/>
      <c r="AL889" s="148"/>
      <c r="AM889" s="148"/>
      <c r="AN889" s="148"/>
      <c r="AO889" s="148"/>
      <c r="AP889" s="148"/>
      <c r="AQ889" s="148"/>
      <c r="AR889" s="148"/>
      <c r="AS889" s="148"/>
      <c r="AT889" s="148"/>
      <c r="AU889" s="148"/>
      <c r="AV889" s="148"/>
      <c r="AW889" s="148"/>
      <c r="AX889" s="148"/>
      <c r="AY889" s="148"/>
      <c r="AZ889" s="148"/>
      <c r="BA889" s="148"/>
      <c r="BB889" s="148"/>
      <c r="BC889" s="148"/>
      <c r="BD889" s="148"/>
      <c r="BE889" s="148"/>
      <c r="BF889" s="148"/>
      <c r="BG889" s="148"/>
      <c r="BH889" s="148"/>
    </row>
    <row r="890" spans="1:60" outlineLevel="2" x14ac:dyDescent="0.2">
      <c r="A890" s="155"/>
      <c r="B890" s="156"/>
      <c r="C890" s="306" t="s">
        <v>1501</v>
      </c>
      <c r="D890" s="307"/>
      <c r="E890" s="307"/>
      <c r="F890" s="307"/>
      <c r="G890" s="307"/>
      <c r="H890" s="159"/>
      <c r="I890" s="159"/>
      <c r="J890" s="159"/>
      <c r="K890" s="159"/>
      <c r="L890" s="159"/>
      <c r="M890" s="159"/>
      <c r="N890" s="158"/>
      <c r="O890" s="158"/>
      <c r="P890" s="158"/>
      <c r="Q890" s="158"/>
      <c r="R890" s="159"/>
      <c r="S890" s="159"/>
      <c r="T890" s="159"/>
      <c r="U890" s="159"/>
      <c r="V890" s="159"/>
      <c r="W890" s="159"/>
      <c r="X890" s="159"/>
      <c r="Y890" s="159"/>
      <c r="Z890" s="148"/>
      <c r="AA890" s="148"/>
      <c r="AB890" s="148"/>
      <c r="AC890" s="148"/>
      <c r="AD890" s="148"/>
      <c r="AE890" s="148"/>
      <c r="AF890" s="148"/>
      <c r="AG890" s="148" t="s">
        <v>433</v>
      </c>
      <c r="AH890" s="148"/>
      <c r="AI890" s="148"/>
      <c r="AJ890" s="148"/>
      <c r="AK890" s="148"/>
      <c r="AL890" s="148"/>
      <c r="AM890" s="148"/>
      <c r="AN890" s="148"/>
      <c r="AO890" s="148"/>
      <c r="AP890" s="148"/>
      <c r="AQ890" s="148"/>
      <c r="AR890" s="148"/>
      <c r="AS890" s="148"/>
      <c r="AT890" s="148"/>
      <c r="AU890" s="148"/>
      <c r="AV890" s="148"/>
      <c r="AW890" s="148"/>
      <c r="AX890" s="148"/>
      <c r="AY890" s="148"/>
      <c r="AZ890" s="148"/>
      <c r="BA890" s="179" t="str">
        <f>C890</f>
        <v>omítka vápenocementová, strojně nebo ručně nanášená v podlaží i ve schodišti na jakýkoliv druh podkladu, kompletní souvrství</v>
      </c>
      <c r="BB890" s="148"/>
      <c r="BC890" s="148"/>
      <c r="BD890" s="148"/>
      <c r="BE890" s="148"/>
      <c r="BF890" s="148"/>
      <c r="BG890" s="148"/>
      <c r="BH890" s="148"/>
    </row>
    <row r="891" spans="1:60" outlineLevel="2" x14ac:dyDescent="0.2">
      <c r="A891" s="155"/>
      <c r="B891" s="156"/>
      <c r="C891" s="194" t="s">
        <v>1430</v>
      </c>
      <c r="D891" s="185"/>
      <c r="E891" s="186">
        <v>8194.0415900000007</v>
      </c>
      <c r="F891" s="159"/>
      <c r="G891" s="159"/>
      <c r="H891" s="159"/>
      <c r="I891" s="159"/>
      <c r="J891" s="159"/>
      <c r="K891" s="159"/>
      <c r="L891" s="159"/>
      <c r="M891" s="159"/>
      <c r="N891" s="158"/>
      <c r="O891" s="158"/>
      <c r="P891" s="158"/>
      <c r="Q891" s="158"/>
      <c r="R891" s="159"/>
      <c r="S891" s="159"/>
      <c r="T891" s="159"/>
      <c r="U891" s="159"/>
      <c r="V891" s="159"/>
      <c r="W891" s="159"/>
      <c r="X891" s="159"/>
      <c r="Y891" s="159"/>
      <c r="Z891" s="148"/>
      <c r="AA891" s="148"/>
      <c r="AB891" s="148"/>
      <c r="AC891" s="148"/>
      <c r="AD891" s="148"/>
      <c r="AE891" s="148"/>
      <c r="AF891" s="148"/>
      <c r="AG891" s="148" t="s">
        <v>435</v>
      </c>
      <c r="AH891" s="148">
        <v>5</v>
      </c>
      <c r="AI891" s="148"/>
      <c r="AJ891" s="148"/>
      <c r="AK891" s="148"/>
      <c r="AL891" s="148"/>
      <c r="AM891" s="148"/>
      <c r="AN891" s="148"/>
      <c r="AO891" s="148"/>
      <c r="AP891" s="148"/>
      <c r="AQ891" s="148"/>
      <c r="AR891" s="148"/>
      <c r="AS891" s="148"/>
      <c r="AT891" s="148"/>
      <c r="AU891" s="148"/>
      <c r="AV891" s="148"/>
      <c r="AW891" s="148"/>
      <c r="AX891" s="148"/>
      <c r="AY891" s="148"/>
      <c r="AZ891" s="148"/>
      <c r="BA891" s="148"/>
      <c r="BB891" s="148"/>
      <c r="BC891" s="148"/>
      <c r="BD891" s="148"/>
      <c r="BE891" s="148"/>
      <c r="BF891" s="148"/>
      <c r="BG891" s="148"/>
      <c r="BH891" s="148"/>
    </row>
    <row r="892" spans="1:60" ht="22.5" outlineLevel="1" x14ac:dyDescent="0.2">
      <c r="A892" s="172">
        <v>138</v>
      </c>
      <c r="B892" s="173" t="s">
        <v>1502</v>
      </c>
      <c r="C892" s="181" t="s">
        <v>1503</v>
      </c>
      <c r="D892" s="174" t="s">
        <v>492</v>
      </c>
      <c r="E892" s="175">
        <v>680.49</v>
      </c>
      <c r="F892" s="176"/>
      <c r="G892" s="177">
        <f>ROUND(E892*F892,2)</f>
        <v>0</v>
      </c>
      <c r="H892" s="176"/>
      <c r="I892" s="177">
        <f>ROUND(E892*H892,2)</f>
        <v>0</v>
      </c>
      <c r="J892" s="176"/>
      <c r="K892" s="177">
        <f>ROUND(E892*J892,2)</f>
        <v>0</v>
      </c>
      <c r="L892" s="177">
        <v>21</v>
      </c>
      <c r="M892" s="177">
        <f>G892*(1+L892/100)</f>
        <v>0</v>
      </c>
      <c r="N892" s="175">
        <v>3.6099999999999999E-3</v>
      </c>
      <c r="O892" s="175">
        <f>ROUND(E892*N892,2)</f>
        <v>2.46</v>
      </c>
      <c r="P892" s="175">
        <v>0</v>
      </c>
      <c r="Q892" s="175">
        <f>ROUND(E892*P892,2)</f>
        <v>0</v>
      </c>
      <c r="R892" s="177" t="s">
        <v>724</v>
      </c>
      <c r="S892" s="177" t="s">
        <v>378</v>
      </c>
      <c r="T892" s="178" t="s">
        <v>378</v>
      </c>
      <c r="U892" s="159">
        <v>0.36199999999999999</v>
      </c>
      <c r="V892" s="159">
        <f>ROUND(E892*U892,2)</f>
        <v>246.34</v>
      </c>
      <c r="W892" s="159"/>
      <c r="X892" s="159" t="s">
        <v>429</v>
      </c>
      <c r="Y892" s="159" t="s">
        <v>381</v>
      </c>
      <c r="Z892" s="214">
        <v>0.32</v>
      </c>
      <c r="AA892" s="215">
        <f t="shared" ref="AA892" si="272">G892*Z892</f>
        <v>0</v>
      </c>
      <c r="AB892" s="215">
        <f t="shared" ref="AB892" si="273">G892-AA892</f>
        <v>0</v>
      </c>
      <c r="AC892" s="148"/>
      <c r="AD892" s="148"/>
      <c r="AE892" s="148"/>
      <c r="AF892" s="148"/>
      <c r="AG892" s="148" t="s">
        <v>431</v>
      </c>
      <c r="AH892" s="148"/>
      <c r="AI892" s="148"/>
      <c r="AJ892" s="148"/>
      <c r="AK892" s="148"/>
      <c r="AL892" s="148"/>
      <c r="AM892" s="148"/>
      <c r="AN892" s="148"/>
      <c r="AO892" s="148"/>
      <c r="AP892" s="148"/>
      <c r="AQ892" s="148"/>
      <c r="AR892" s="148"/>
      <c r="AS892" s="148"/>
      <c r="AT892" s="148"/>
      <c r="AU892" s="148"/>
      <c r="AV892" s="148"/>
      <c r="AW892" s="148"/>
      <c r="AX892" s="148"/>
      <c r="AY892" s="148"/>
      <c r="AZ892" s="148"/>
      <c r="BA892" s="148"/>
      <c r="BB892" s="148"/>
      <c r="BC892" s="148"/>
      <c r="BD892" s="148"/>
      <c r="BE892" s="148"/>
      <c r="BF892" s="148"/>
      <c r="BG892" s="148"/>
      <c r="BH892" s="148"/>
    </row>
    <row r="893" spans="1:60" outlineLevel="2" x14ac:dyDescent="0.2">
      <c r="A893" s="155"/>
      <c r="B893" s="156"/>
      <c r="C893" s="194" t="s">
        <v>1504</v>
      </c>
      <c r="D893" s="185"/>
      <c r="E893" s="186"/>
      <c r="F893" s="159"/>
      <c r="G893" s="159"/>
      <c r="H893" s="159"/>
      <c r="I893" s="159"/>
      <c r="J893" s="159"/>
      <c r="K893" s="159"/>
      <c r="L893" s="159"/>
      <c r="M893" s="159"/>
      <c r="N893" s="158"/>
      <c r="O893" s="158"/>
      <c r="P893" s="158"/>
      <c r="Q893" s="158"/>
      <c r="R893" s="159"/>
      <c r="S893" s="159"/>
      <c r="T893" s="159"/>
      <c r="U893" s="159"/>
      <c r="V893" s="159"/>
      <c r="W893" s="159"/>
      <c r="X893" s="159"/>
      <c r="Y893" s="159"/>
      <c r="Z893" s="148"/>
      <c r="AA893" s="148"/>
      <c r="AB893" s="148"/>
      <c r="AC893" s="148"/>
      <c r="AD893" s="148"/>
      <c r="AE893" s="148"/>
      <c r="AF893" s="148"/>
      <c r="AG893" s="148" t="s">
        <v>435</v>
      </c>
      <c r="AH893" s="148">
        <v>0</v>
      </c>
      <c r="AI893" s="148"/>
      <c r="AJ893" s="148"/>
      <c r="AK893" s="148"/>
      <c r="AL893" s="148"/>
      <c r="AM893" s="148"/>
      <c r="AN893" s="148"/>
      <c r="AO893" s="148"/>
      <c r="AP893" s="148"/>
      <c r="AQ893" s="148"/>
      <c r="AR893" s="148"/>
      <c r="AS893" s="148"/>
      <c r="AT893" s="148"/>
      <c r="AU893" s="148"/>
      <c r="AV893" s="148"/>
      <c r="AW893" s="148"/>
      <c r="AX893" s="148"/>
      <c r="AY893" s="148"/>
      <c r="AZ893" s="148"/>
      <c r="BA893" s="148"/>
      <c r="BB893" s="148"/>
      <c r="BC893" s="148"/>
      <c r="BD893" s="148"/>
      <c r="BE893" s="148"/>
      <c r="BF893" s="148"/>
      <c r="BG893" s="148"/>
      <c r="BH893" s="148"/>
    </row>
    <row r="894" spans="1:60" outlineLevel="3" x14ac:dyDescent="0.2">
      <c r="A894" s="155"/>
      <c r="B894" s="156"/>
      <c r="C894" s="194" t="s">
        <v>1505</v>
      </c>
      <c r="D894" s="185"/>
      <c r="E894" s="186">
        <v>430.32</v>
      </c>
      <c r="F894" s="159"/>
      <c r="G894" s="159"/>
      <c r="H894" s="159"/>
      <c r="I894" s="159"/>
      <c r="J894" s="159"/>
      <c r="K894" s="159"/>
      <c r="L894" s="159"/>
      <c r="M894" s="159"/>
      <c r="N894" s="158"/>
      <c r="O894" s="158"/>
      <c r="P894" s="158"/>
      <c r="Q894" s="158"/>
      <c r="R894" s="159"/>
      <c r="S894" s="159"/>
      <c r="T894" s="159"/>
      <c r="U894" s="159"/>
      <c r="V894" s="159"/>
      <c r="W894" s="159"/>
      <c r="X894" s="159"/>
      <c r="Y894" s="159"/>
      <c r="Z894" s="148"/>
      <c r="AA894" s="148"/>
      <c r="AB894" s="148"/>
      <c r="AC894" s="148"/>
      <c r="AD894" s="148"/>
      <c r="AE894" s="148"/>
      <c r="AF894" s="148"/>
      <c r="AG894" s="148" t="s">
        <v>435</v>
      </c>
      <c r="AH894" s="148">
        <v>0</v>
      </c>
      <c r="AI894" s="148"/>
      <c r="AJ894" s="148"/>
      <c r="AK894" s="148"/>
      <c r="AL894" s="148"/>
      <c r="AM894" s="148"/>
      <c r="AN894" s="148"/>
      <c r="AO894" s="148"/>
      <c r="AP894" s="148"/>
      <c r="AQ894" s="148"/>
      <c r="AR894" s="148"/>
      <c r="AS894" s="148"/>
      <c r="AT894" s="148"/>
      <c r="AU894" s="148"/>
      <c r="AV894" s="148"/>
      <c r="AW894" s="148"/>
      <c r="AX894" s="148"/>
      <c r="AY894" s="148"/>
      <c r="AZ894" s="148"/>
      <c r="BA894" s="148"/>
      <c r="BB894" s="148"/>
      <c r="BC894" s="148"/>
      <c r="BD894" s="148"/>
      <c r="BE894" s="148"/>
      <c r="BF894" s="148"/>
      <c r="BG894" s="148"/>
      <c r="BH894" s="148"/>
    </row>
    <row r="895" spans="1:60" outlineLevel="3" x14ac:dyDescent="0.2">
      <c r="A895" s="155"/>
      <c r="B895" s="156"/>
      <c r="C895" s="194" t="s">
        <v>1506</v>
      </c>
      <c r="D895" s="185"/>
      <c r="E895" s="186">
        <v>278.52</v>
      </c>
      <c r="F895" s="159"/>
      <c r="G895" s="159"/>
      <c r="H895" s="159"/>
      <c r="I895" s="159"/>
      <c r="J895" s="159"/>
      <c r="K895" s="159"/>
      <c r="L895" s="159"/>
      <c r="M895" s="159"/>
      <c r="N895" s="158"/>
      <c r="O895" s="158"/>
      <c r="P895" s="158"/>
      <c r="Q895" s="158"/>
      <c r="R895" s="159"/>
      <c r="S895" s="159"/>
      <c r="T895" s="159"/>
      <c r="U895" s="159"/>
      <c r="V895" s="159"/>
      <c r="W895" s="159"/>
      <c r="X895" s="159"/>
      <c r="Y895" s="159"/>
      <c r="Z895" s="148"/>
      <c r="AA895" s="148"/>
      <c r="AB895" s="148"/>
      <c r="AC895" s="148"/>
      <c r="AD895" s="148"/>
      <c r="AE895" s="148"/>
      <c r="AF895" s="148"/>
      <c r="AG895" s="148" t="s">
        <v>435</v>
      </c>
      <c r="AH895" s="148">
        <v>0</v>
      </c>
      <c r="AI895" s="148"/>
      <c r="AJ895" s="148"/>
      <c r="AK895" s="148"/>
      <c r="AL895" s="148"/>
      <c r="AM895" s="148"/>
      <c r="AN895" s="148"/>
      <c r="AO895" s="148"/>
      <c r="AP895" s="148"/>
      <c r="AQ895" s="148"/>
      <c r="AR895" s="148"/>
      <c r="AS895" s="148"/>
      <c r="AT895" s="148"/>
      <c r="AU895" s="148"/>
      <c r="AV895" s="148"/>
      <c r="AW895" s="148"/>
      <c r="AX895" s="148"/>
      <c r="AY895" s="148"/>
      <c r="AZ895" s="148"/>
      <c r="BA895" s="148"/>
      <c r="BB895" s="148"/>
      <c r="BC895" s="148"/>
      <c r="BD895" s="148"/>
      <c r="BE895" s="148"/>
      <c r="BF895" s="148"/>
      <c r="BG895" s="148"/>
      <c r="BH895" s="148"/>
    </row>
    <row r="896" spans="1:60" outlineLevel="3" x14ac:dyDescent="0.2">
      <c r="A896" s="155"/>
      <c r="B896" s="156"/>
      <c r="C896" s="194" t="s">
        <v>1507</v>
      </c>
      <c r="D896" s="185"/>
      <c r="E896" s="186">
        <v>-28.35</v>
      </c>
      <c r="F896" s="159"/>
      <c r="G896" s="159"/>
      <c r="H896" s="159"/>
      <c r="I896" s="159"/>
      <c r="J896" s="159"/>
      <c r="K896" s="159"/>
      <c r="L896" s="159"/>
      <c r="M896" s="159"/>
      <c r="N896" s="158"/>
      <c r="O896" s="158"/>
      <c r="P896" s="158"/>
      <c r="Q896" s="158"/>
      <c r="R896" s="159"/>
      <c r="S896" s="159"/>
      <c r="T896" s="159"/>
      <c r="U896" s="159"/>
      <c r="V896" s="159"/>
      <c r="W896" s="159"/>
      <c r="X896" s="159"/>
      <c r="Y896" s="159"/>
      <c r="Z896" s="148"/>
      <c r="AA896" s="148"/>
      <c r="AB896" s="148"/>
      <c r="AC896" s="148"/>
      <c r="AD896" s="148"/>
      <c r="AE896" s="148"/>
      <c r="AF896" s="148"/>
      <c r="AG896" s="148" t="s">
        <v>435</v>
      </c>
      <c r="AH896" s="148">
        <v>0</v>
      </c>
      <c r="AI896" s="148"/>
      <c r="AJ896" s="148"/>
      <c r="AK896" s="148"/>
      <c r="AL896" s="148"/>
      <c r="AM896" s="148"/>
      <c r="AN896" s="148"/>
      <c r="AO896" s="148"/>
      <c r="AP896" s="148"/>
      <c r="AQ896" s="148"/>
      <c r="AR896" s="148"/>
      <c r="AS896" s="148"/>
      <c r="AT896" s="148"/>
      <c r="AU896" s="148"/>
      <c r="AV896" s="148"/>
      <c r="AW896" s="148"/>
      <c r="AX896" s="148"/>
      <c r="AY896" s="148"/>
      <c r="AZ896" s="148"/>
      <c r="BA896" s="148"/>
      <c r="BB896" s="148"/>
      <c r="BC896" s="148"/>
      <c r="BD896" s="148"/>
      <c r="BE896" s="148"/>
      <c r="BF896" s="148"/>
      <c r="BG896" s="148"/>
      <c r="BH896" s="148"/>
    </row>
    <row r="897" spans="1:60" outlineLevel="1" x14ac:dyDescent="0.2">
      <c r="A897" s="187">
        <v>139</v>
      </c>
      <c r="B897" s="188" t="s">
        <v>1508</v>
      </c>
      <c r="C897" s="195" t="s">
        <v>1509</v>
      </c>
      <c r="D897" s="189" t="s">
        <v>671</v>
      </c>
      <c r="E897" s="190">
        <v>3370</v>
      </c>
      <c r="F897" s="191"/>
      <c r="G897" s="192">
        <f>ROUND(E897*F897,2)</f>
        <v>0</v>
      </c>
      <c r="H897" s="191"/>
      <c r="I897" s="192">
        <f>ROUND(E897*H897,2)</f>
        <v>0</v>
      </c>
      <c r="J897" s="191"/>
      <c r="K897" s="192">
        <f>ROUND(E897*J897,2)</f>
        <v>0</v>
      </c>
      <c r="L897" s="192">
        <v>21</v>
      </c>
      <c r="M897" s="192">
        <f>G897*(1+L897/100)</f>
        <v>0</v>
      </c>
      <c r="N897" s="190">
        <v>4.6000000000000001E-4</v>
      </c>
      <c r="O897" s="190">
        <f>ROUND(E897*N897,2)</f>
        <v>1.55</v>
      </c>
      <c r="P897" s="190">
        <v>0</v>
      </c>
      <c r="Q897" s="190">
        <f>ROUND(E897*P897,2)</f>
        <v>0</v>
      </c>
      <c r="R897" s="192"/>
      <c r="S897" s="192" t="s">
        <v>394</v>
      </c>
      <c r="T897" s="193" t="s">
        <v>378</v>
      </c>
      <c r="U897" s="159">
        <v>0</v>
      </c>
      <c r="V897" s="159">
        <f>ROUND(E897*U897,2)</f>
        <v>0</v>
      </c>
      <c r="W897" s="159"/>
      <c r="X897" s="159" t="s">
        <v>429</v>
      </c>
      <c r="Y897" s="159" t="s">
        <v>381</v>
      </c>
      <c r="Z897" s="214">
        <v>0.32</v>
      </c>
      <c r="AA897" s="215">
        <f t="shared" ref="AA897" si="274">G897*Z897</f>
        <v>0</v>
      </c>
      <c r="AB897" s="215">
        <f t="shared" ref="AB897" si="275">G897-AA897</f>
        <v>0</v>
      </c>
      <c r="AC897" s="148"/>
      <c r="AD897" s="148"/>
      <c r="AE897" s="148"/>
      <c r="AF897" s="148"/>
      <c r="AG897" s="148" t="s">
        <v>431</v>
      </c>
      <c r="AH897" s="148"/>
      <c r="AI897" s="148"/>
      <c r="AJ897" s="148"/>
      <c r="AK897" s="148"/>
      <c r="AL897" s="148"/>
      <c r="AM897" s="148"/>
      <c r="AN897" s="148"/>
      <c r="AO897" s="148"/>
      <c r="AP897" s="148"/>
      <c r="AQ897" s="148"/>
      <c r="AR897" s="148"/>
      <c r="AS897" s="148"/>
      <c r="AT897" s="148"/>
      <c r="AU897" s="148"/>
      <c r="AV897" s="148"/>
      <c r="AW897" s="148"/>
      <c r="AX897" s="148"/>
      <c r="AY897" s="148"/>
      <c r="AZ897" s="148"/>
      <c r="BA897" s="148"/>
      <c r="BB897" s="148"/>
      <c r="BC897" s="148"/>
      <c r="BD897" s="148"/>
      <c r="BE897" s="148"/>
      <c r="BF897" s="148"/>
      <c r="BG897" s="148"/>
      <c r="BH897" s="148"/>
    </row>
    <row r="898" spans="1:60" x14ac:dyDescent="0.2">
      <c r="A898" s="162" t="s">
        <v>373</v>
      </c>
      <c r="B898" s="163" t="s">
        <v>263</v>
      </c>
      <c r="C898" s="180" t="s">
        <v>264</v>
      </c>
      <c r="D898" s="164"/>
      <c r="E898" s="165"/>
      <c r="F898" s="166"/>
      <c r="G898" s="166">
        <f>SUMIF(AG899:AG1058,"&lt;&gt;NOR",G899:G1058)</f>
        <v>0</v>
      </c>
      <c r="H898" s="166"/>
      <c r="I898" s="166">
        <f>SUM(I899:I1058)</f>
        <v>0</v>
      </c>
      <c r="J898" s="166"/>
      <c r="K898" s="166">
        <f>SUM(K899:K1058)</f>
        <v>0</v>
      </c>
      <c r="L898" s="166"/>
      <c r="M898" s="166">
        <f>SUM(M899:M1058)</f>
        <v>0</v>
      </c>
      <c r="N898" s="165"/>
      <c r="O898" s="165">
        <f>SUM(O899:O1058)</f>
        <v>205.82999999999998</v>
      </c>
      <c r="P898" s="165"/>
      <c r="Q898" s="165">
        <f>SUM(Q899:Q1058)</f>
        <v>0</v>
      </c>
      <c r="R898" s="166"/>
      <c r="S898" s="166"/>
      <c r="T898" s="167"/>
      <c r="U898" s="161"/>
      <c r="V898" s="161">
        <f>SUM(V899:V1058)</f>
        <v>9821.7499999999982</v>
      </c>
      <c r="W898" s="161"/>
      <c r="X898" s="161"/>
      <c r="Y898" s="161"/>
      <c r="Z898" s="166"/>
      <c r="AA898" s="166"/>
      <c r="AB898" s="167"/>
      <c r="AG898" t="s">
        <v>374</v>
      </c>
    </row>
    <row r="899" spans="1:60" outlineLevel="1" x14ac:dyDescent="0.2">
      <c r="A899" s="187">
        <v>140</v>
      </c>
      <c r="B899" s="188" t="s">
        <v>1510</v>
      </c>
      <c r="C899" s="195" t="s">
        <v>1511</v>
      </c>
      <c r="D899" s="189" t="s">
        <v>492</v>
      </c>
      <c r="E899" s="190">
        <v>6608</v>
      </c>
      <c r="F899" s="191"/>
      <c r="G899" s="192">
        <f>ROUND(E899*F899,2)</f>
        <v>0</v>
      </c>
      <c r="H899" s="191"/>
      <c r="I899" s="192">
        <f>ROUND(E899*H899,2)</f>
        <v>0</v>
      </c>
      <c r="J899" s="191"/>
      <c r="K899" s="192">
        <f>ROUND(E899*J899,2)</f>
        <v>0</v>
      </c>
      <c r="L899" s="192">
        <v>21</v>
      </c>
      <c r="M899" s="192">
        <f>G899*(1+L899/100)</f>
        <v>0</v>
      </c>
      <c r="N899" s="190">
        <v>2.5000000000000001E-4</v>
      </c>
      <c r="O899" s="190">
        <f>ROUND(E899*N899,2)</f>
        <v>1.65</v>
      </c>
      <c r="P899" s="190">
        <v>0</v>
      </c>
      <c r="Q899" s="190">
        <f>ROUND(E899*P899,2)</f>
        <v>0</v>
      </c>
      <c r="R899" s="192"/>
      <c r="S899" s="192" t="s">
        <v>394</v>
      </c>
      <c r="T899" s="193" t="s">
        <v>378</v>
      </c>
      <c r="U899" s="159">
        <v>5.1999999999999998E-2</v>
      </c>
      <c r="V899" s="159">
        <f>ROUND(E899*U899,2)</f>
        <v>343.62</v>
      </c>
      <c r="W899" s="159"/>
      <c r="X899" s="159" t="s">
        <v>429</v>
      </c>
      <c r="Y899" s="159" t="s">
        <v>381</v>
      </c>
      <c r="Z899" s="214">
        <v>0.32</v>
      </c>
      <c r="AA899" s="215">
        <f t="shared" ref="AA899:AA900" si="276">G899*Z899</f>
        <v>0</v>
      </c>
      <c r="AB899" s="215">
        <f t="shared" ref="AB899:AB900" si="277">G899-AA899</f>
        <v>0</v>
      </c>
      <c r="AC899" s="148"/>
      <c r="AD899" s="148"/>
      <c r="AE899" s="148"/>
      <c r="AF899" s="148"/>
      <c r="AG899" s="148" t="s">
        <v>431</v>
      </c>
      <c r="AH899" s="148"/>
      <c r="AI899" s="148"/>
      <c r="AJ899" s="148"/>
      <c r="AK899" s="148"/>
      <c r="AL899" s="148"/>
      <c r="AM899" s="148"/>
      <c r="AN899" s="148"/>
      <c r="AO899" s="148"/>
      <c r="AP899" s="148"/>
      <c r="AQ899" s="148"/>
      <c r="AR899" s="148"/>
      <c r="AS899" s="148"/>
      <c r="AT899" s="148"/>
      <c r="AU899" s="148"/>
      <c r="AV899" s="148"/>
      <c r="AW899" s="148"/>
      <c r="AX899" s="148"/>
      <c r="AY899" s="148"/>
      <c r="AZ899" s="148"/>
      <c r="BA899" s="148"/>
      <c r="BB899" s="148"/>
      <c r="BC899" s="148"/>
      <c r="BD899" s="148"/>
      <c r="BE899" s="148"/>
      <c r="BF899" s="148"/>
      <c r="BG899" s="148"/>
      <c r="BH899" s="148"/>
    </row>
    <row r="900" spans="1:60" outlineLevel="1" x14ac:dyDescent="0.2">
      <c r="A900" s="172">
        <v>141</v>
      </c>
      <c r="B900" s="173" t="s">
        <v>1512</v>
      </c>
      <c r="C900" s="181" t="s">
        <v>1513</v>
      </c>
      <c r="D900" s="174" t="s">
        <v>492</v>
      </c>
      <c r="E900" s="175">
        <v>840.93399999999997</v>
      </c>
      <c r="F900" s="176"/>
      <c r="G900" s="177">
        <f>ROUND(E900*F900,2)</f>
        <v>0</v>
      </c>
      <c r="H900" s="176"/>
      <c r="I900" s="177">
        <f>ROUND(E900*H900,2)</f>
        <v>0</v>
      </c>
      <c r="J900" s="176"/>
      <c r="K900" s="177">
        <f>ROUND(E900*J900,2)</f>
        <v>0</v>
      </c>
      <c r="L900" s="177">
        <v>21</v>
      </c>
      <c r="M900" s="177">
        <f>G900*(1+L900/100)</f>
        <v>0</v>
      </c>
      <c r="N900" s="175">
        <v>4.0000000000000003E-5</v>
      </c>
      <c r="O900" s="175">
        <f>ROUND(E900*N900,2)</f>
        <v>0.03</v>
      </c>
      <c r="P900" s="175">
        <v>0</v>
      </c>
      <c r="Q900" s="175">
        <f>ROUND(E900*P900,2)</f>
        <v>0</v>
      </c>
      <c r="R900" s="177" t="s">
        <v>724</v>
      </c>
      <c r="S900" s="177" t="s">
        <v>378</v>
      </c>
      <c r="T900" s="178" t="s">
        <v>378</v>
      </c>
      <c r="U900" s="159">
        <v>7.8E-2</v>
      </c>
      <c r="V900" s="159">
        <f>ROUND(E900*U900,2)</f>
        <v>65.59</v>
      </c>
      <c r="W900" s="159"/>
      <c r="X900" s="159" t="s">
        <v>429</v>
      </c>
      <c r="Y900" s="159" t="s">
        <v>381</v>
      </c>
      <c r="Z900" s="214">
        <v>0.32</v>
      </c>
      <c r="AA900" s="215">
        <f t="shared" si="276"/>
        <v>0</v>
      </c>
      <c r="AB900" s="215">
        <f t="shared" si="277"/>
        <v>0</v>
      </c>
      <c r="AC900" s="148"/>
      <c r="AD900" s="148"/>
      <c r="AE900" s="148"/>
      <c r="AF900" s="148"/>
      <c r="AG900" s="148" t="s">
        <v>431</v>
      </c>
      <c r="AH900" s="148"/>
      <c r="AI900" s="148"/>
      <c r="AJ900" s="148"/>
      <c r="AK900" s="148"/>
      <c r="AL900" s="148"/>
      <c r="AM900" s="148"/>
      <c r="AN900" s="148"/>
      <c r="AO900" s="148"/>
      <c r="AP900" s="148"/>
      <c r="AQ900" s="148"/>
      <c r="AR900" s="148"/>
      <c r="AS900" s="148"/>
      <c r="AT900" s="148"/>
      <c r="AU900" s="148"/>
      <c r="AV900" s="148"/>
      <c r="AW900" s="148"/>
      <c r="AX900" s="148"/>
      <c r="AY900" s="148"/>
      <c r="AZ900" s="148"/>
      <c r="BA900" s="148"/>
      <c r="BB900" s="148"/>
      <c r="BC900" s="148"/>
      <c r="BD900" s="148"/>
      <c r="BE900" s="148"/>
      <c r="BF900" s="148"/>
      <c r="BG900" s="148"/>
      <c r="BH900" s="148"/>
    </row>
    <row r="901" spans="1:60" ht="22.5" outlineLevel="2" x14ac:dyDescent="0.2">
      <c r="A901" s="155"/>
      <c r="B901" s="156"/>
      <c r="C901" s="306" t="s">
        <v>1514</v>
      </c>
      <c r="D901" s="307"/>
      <c r="E901" s="307"/>
      <c r="F901" s="307"/>
      <c r="G901" s="307"/>
      <c r="H901" s="159"/>
      <c r="I901" s="159"/>
      <c r="J901" s="159"/>
      <c r="K901" s="159"/>
      <c r="L901" s="159"/>
      <c r="M901" s="159"/>
      <c r="N901" s="158"/>
      <c r="O901" s="158"/>
      <c r="P901" s="158"/>
      <c r="Q901" s="158"/>
      <c r="R901" s="159"/>
      <c r="S901" s="159"/>
      <c r="T901" s="159"/>
      <c r="U901" s="159"/>
      <c r="V901" s="159"/>
      <c r="W901" s="159"/>
      <c r="X901" s="159"/>
      <c r="Y901" s="159"/>
      <c r="Z901" s="148"/>
      <c r="AA901" s="148"/>
      <c r="AB901" s="148"/>
      <c r="AC901" s="148"/>
      <c r="AD901" s="148"/>
      <c r="AE901" s="148"/>
      <c r="AF901" s="148"/>
      <c r="AG901" s="148" t="s">
        <v>433</v>
      </c>
      <c r="AH901" s="148"/>
      <c r="AI901" s="148"/>
      <c r="AJ901" s="148"/>
      <c r="AK901" s="148"/>
      <c r="AL901" s="148"/>
      <c r="AM901" s="148"/>
      <c r="AN901" s="148"/>
      <c r="AO901" s="148"/>
      <c r="AP901" s="148"/>
      <c r="AQ901" s="148"/>
      <c r="AR901" s="148"/>
      <c r="AS901" s="148"/>
      <c r="AT901" s="148"/>
      <c r="AU901" s="148"/>
      <c r="AV901" s="148"/>
      <c r="AW901" s="148"/>
      <c r="AX901" s="148"/>
      <c r="AY901" s="148"/>
      <c r="AZ901" s="148"/>
      <c r="BA901" s="179" t="str">
        <f>C901</f>
        <v>s rámy a zárubněmi, zábradlí, předmětů oplechování apod., které se zřizují ještě před úpravami povrchu, před jejich znečištěním při úpravách povrchu nástřikem plastických (lepivých) maltovin</v>
      </c>
      <c r="BB901" s="148"/>
      <c r="BC901" s="148"/>
      <c r="BD901" s="148"/>
      <c r="BE901" s="148"/>
      <c r="BF901" s="148"/>
      <c r="BG901" s="148"/>
      <c r="BH901" s="148"/>
    </row>
    <row r="902" spans="1:60" outlineLevel="2" x14ac:dyDescent="0.2">
      <c r="A902" s="155"/>
      <c r="B902" s="156"/>
      <c r="C902" s="194" t="s">
        <v>1515</v>
      </c>
      <c r="D902" s="185"/>
      <c r="E902" s="186">
        <v>314.16000000000003</v>
      </c>
      <c r="F902" s="159"/>
      <c r="G902" s="159"/>
      <c r="H902" s="159"/>
      <c r="I902" s="159"/>
      <c r="J902" s="159"/>
      <c r="K902" s="159"/>
      <c r="L902" s="159"/>
      <c r="M902" s="159"/>
      <c r="N902" s="158"/>
      <c r="O902" s="158"/>
      <c r="P902" s="158"/>
      <c r="Q902" s="158"/>
      <c r="R902" s="159"/>
      <c r="S902" s="159"/>
      <c r="T902" s="159"/>
      <c r="U902" s="159"/>
      <c r="V902" s="159"/>
      <c r="W902" s="159"/>
      <c r="X902" s="159"/>
      <c r="Y902" s="159"/>
      <c r="Z902" s="148"/>
      <c r="AA902" s="148"/>
      <c r="AB902" s="148"/>
      <c r="AC902" s="148"/>
      <c r="AD902" s="148"/>
      <c r="AE902" s="148"/>
      <c r="AF902" s="148"/>
      <c r="AG902" s="148" t="s">
        <v>435</v>
      </c>
      <c r="AH902" s="148">
        <v>0</v>
      </c>
      <c r="AI902" s="148"/>
      <c r="AJ902" s="148"/>
      <c r="AK902" s="148"/>
      <c r="AL902" s="148"/>
      <c r="AM902" s="148"/>
      <c r="AN902" s="148"/>
      <c r="AO902" s="148"/>
      <c r="AP902" s="148"/>
      <c r="AQ902" s="148"/>
      <c r="AR902" s="148"/>
      <c r="AS902" s="148"/>
      <c r="AT902" s="148"/>
      <c r="AU902" s="148"/>
      <c r="AV902" s="148"/>
      <c r="AW902" s="148"/>
      <c r="AX902" s="148"/>
      <c r="AY902" s="148"/>
      <c r="AZ902" s="148"/>
      <c r="BA902" s="148"/>
      <c r="BB902" s="148"/>
      <c r="BC902" s="148"/>
      <c r="BD902" s="148"/>
      <c r="BE902" s="148"/>
      <c r="BF902" s="148"/>
      <c r="BG902" s="148"/>
      <c r="BH902" s="148"/>
    </row>
    <row r="903" spans="1:60" outlineLevel="3" x14ac:dyDescent="0.2">
      <c r="A903" s="155"/>
      <c r="B903" s="156"/>
      <c r="C903" s="194" t="s">
        <v>1516</v>
      </c>
      <c r="D903" s="185"/>
      <c r="E903" s="186">
        <v>364</v>
      </c>
      <c r="F903" s="159"/>
      <c r="G903" s="159"/>
      <c r="H903" s="159"/>
      <c r="I903" s="159"/>
      <c r="J903" s="159"/>
      <c r="K903" s="159"/>
      <c r="L903" s="159"/>
      <c r="M903" s="159"/>
      <c r="N903" s="158"/>
      <c r="O903" s="158"/>
      <c r="P903" s="158"/>
      <c r="Q903" s="158"/>
      <c r="R903" s="159"/>
      <c r="S903" s="159"/>
      <c r="T903" s="159"/>
      <c r="U903" s="159"/>
      <c r="V903" s="159"/>
      <c r="W903" s="159"/>
      <c r="X903" s="159"/>
      <c r="Y903" s="159"/>
      <c r="Z903" s="148"/>
      <c r="AA903" s="148"/>
      <c r="AB903" s="148"/>
      <c r="AC903" s="148"/>
      <c r="AD903" s="148"/>
      <c r="AE903" s="148"/>
      <c r="AF903" s="148"/>
      <c r="AG903" s="148" t="s">
        <v>435</v>
      </c>
      <c r="AH903" s="148">
        <v>0</v>
      </c>
      <c r="AI903" s="148"/>
      <c r="AJ903" s="148"/>
      <c r="AK903" s="148"/>
      <c r="AL903" s="148"/>
      <c r="AM903" s="148"/>
      <c r="AN903" s="148"/>
      <c r="AO903" s="148"/>
      <c r="AP903" s="148"/>
      <c r="AQ903" s="148"/>
      <c r="AR903" s="148"/>
      <c r="AS903" s="148"/>
      <c r="AT903" s="148"/>
      <c r="AU903" s="148"/>
      <c r="AV903" s="148"/>
      <c r="AW903" s="148"/>
      <c r="AX903" s="148"/>
      <c r="AY903" s="148"/>
      <c r="AZ903" s="148"/>
      <c r="BA903" s="148"/>
      <c r="BB903" s="148"/>
      <c r="BC903" s="148"/>
      <c r="BD903" s="148"/>
      <c r="BE903" s="148"/>
      <c r="BF903" s="148"/>
      <c r="BG903" s="148"/>
      <c r="BH903" s="148"/>
    </row>
    <row r="904" spans="1:60" outlineLevel="3" x14ac:dyDescent="0.2">
      <c r="A904" s="155"/>
      <c r="B904" s="156"/>
      <c r="C904" s="194" t="s">
        <v>1517</v>
      </c>
      <c r="D904" s="185"/>
      <c r="E904" s="186">
        <v>31.2</v>
      </c>
      <c r="F904" s="159"/>
      <c r="G904" s="159"/>
      <c r="H904" s="159"/>
      <c r="I904" s="159"/>
      <c r="J904" s="159"/>
      <c r="K904" s="159"/>
      <c r="L904" s="159"/>
      <c r="M904" s="159"/>
      <c r="N904" s="158"/>
      <c r="O904" s="158"/>
      <c r="P904" s="158"/>
      <c r="Q904" s="158"/>
      <c r="R904" s="159"/>
      <c r="S904" s="159"/>
      <c r="T904" s="159"/>
      <c r="U904" s="159"/>
      <c r="V904" s="159"/>
      <c r="W904" s="159"/>
      <c r="X904" s="159"/>
      <c r="Y904" s="159"/>
      <c r="Z904" s="148"/>
      <c r="AA904" s="148"/>
      <c r="AB904" s="148"/>
      <c r="AC904" s="148"/>
      <c r="AD904" s="148"/>
      <c r="AE904" s="148"/>
      <c r="AF904" s="148"/>
      <c r="AG904" s="148" t="s">
        <v>435</v>
      </c>
      <c r="AH904" s="148">
        <v>0</v>
      </c>
      <c r="AI904" s="148"/>
      <c r="AJ904" s="148"/>
      <c r="AK904" s="148"/>
      <c r="AL904" s="148"/>
      <c r="AM904" s="148"/>
      <c r="AN904" s="148"/>
      <c r="AO904" s="148"/>
      <c r="AP904" s="148"/>
      <c r="AQ904" s="148"/>
      <c r="AR904" s="148"/>
      <c r="AS904" s="148"/>
      <c r="AT904" s="148"/>
      <c r="AU904" s="148"/>
      <c r="AV904" s="148"/>
      <c r="AW904" s="148"/>
      <c r="AX904" s="148"/>
      <c r="AY904" s="148"/>
      <c r="AZ904" s="148"/>
      <c r="BA904" s="148"/>
      <c r="BB904" s="148"/>
      <c r="BC904" s="148"/>
      <c r="BD904" s="148"/>
      <c r="BE904" s="148"/>
      <c r="BF904" s="148"/>
      <c r="BG904" s="148"/>
      <c r="BH904" s="148"/>
    </row>
    <row r="905" spans="1:60" outlineLevel="3" x14ac:dyDescent="0.2">
      <c r="A905" s="155"/>
      <c r="B905" s="156"/>
      <c r="C905" s="194" t="s">
        <v>1518</v>
      </c>
      <c r="D905" s="185"/>
      <c r="E905" s="186">
        <v>71.400000000000006</v>
      </c>
      <c r="F905" s="159"/>
      <c r="G905" s="159"/>
      <c r="H905" s="159"/>
      <c r="I905" s="159"/>
      <c r="J905" s="159"/>
      <c r="K905" s="159"/>
      <c r="L905" s="159"/>
      <c r="M905" s="159"/>
      <c r="N905" s="158"/>
      <c r="O905" s="158"/>
      <c r="P905" s="158"/>
      <c r="Q905" s="158"/>
      <c r="R905" s="159"/>
      <c r="S905" s="159"/>
      <c r="T905" s="159"/>
      <c r="U905" s="159"/>
      <c r="V905" s="159"/>
      <c r="W905" s="159"/>
      <c r="X905" s="159"/>
      <c r="Y905" s="159"/>
      <c r="Z905" s="148"/>
      <c r="AA905" s="148"/>
      <c r="AB905" s="148"/>
      <c r="AC905" s="148"/>
      <c r="AD905" s="148"/>
      <c r="AE905" s="148"/>
      <c r="AF905" s="148"/>
      <c r="AG905" s="148" t="s">
        <v>435</v>
      </c>
      <c r="AH905" s="148">
        <v>0</v>
      </c>
      <c r="AI905" s="148"/>
      <c r="AJ905" s="148"/>
      <c r="AK905" s="148"/>
      <c r="AL905" s="148"/>
      <c r="AM905" s="148"/>
      <c r="AN905" s="148"/>
      <c r="AO905" s="148"/>
      <c r="AP905" s="148"/>
      <c r="AQ905" s="148"/>
      <c r="AR905" s="148"/>
      <c r="AS905" s="148"/>
      <c r="AT905" s="148"/>
      <c r="AU905" s="148"/>
      <c r="AV905" s="148"/>
      <c r="AW905" s="148"/>
      <c r="AX905" s="148"/>
      <c r="AY905" s="148"/>
      <c r="AZ905" s="148"/>
      <c r="BA905" s="148"/>
      <c r="BB905" s="148"/>
      <c r="BC905" s="148"/>
      <c r="BD905" s="148"/>
      <c r="BE905" s="148"/>
      <c r="BF905" s="148"/>
      <c r="BG905" s="148"/>
      <c r="BH905" s="148"/>
    </row>
    <row r="906" spans="1:60" outlineLevel="3" x14ac:dyDescent="0.2">
      <c r="A906" s="155"/>
      <c r="B906" s="156"/>
      <c r="C906" s="194" t="s">
        <v>1519</v>
      </c>
      <c r="D906" s="185"/>
      <c r="E906" s="186">
        <v>28.56</v>
      </c>
      <c r="F906" s="159"/>
      <c r="G906" s="159"/>
      <c r="H906" s="159"/>
      <c r="I906" s="159"/>
      <c r="J906" s="159"/>
      <c r="K906" s="159"/>
      <c r="L906" s="159"/>
      <c r="M906" s="159"/>
      <c r="N906" s="158"/>
      <c r="O906" s="158"/>
      <c r="P906" s="158"/>
      <c r="Q906" s="158"/>
      <c r="R906" s="159"/>
      <c r="S906" s="159"/>
      <c r="T906" s="159"/>
      <c r="U906" s="159"/>
      <c r="V906" s="159"/>
      <c r="W906" s="159"/>
      <c r="X906" s="159"/>
      <c r="Y906" s="159"/>
      <c r="Z906" s="148"/>
      <c r="AA906" s="148"/>
      <c r="AB906" s="148"/>
      <c r="AC906" s="148"/>
      <c r="AD906" s="148"/>
      <c r="AE906" s="148"/>
      <c r="AF906" s="148"/>
      <c r="AG906" s="148" t="s">
        <v>435</v>
      </c>
      <c r="AH906" s="148">
        <v>0</v>
      </c>
      <c r="AI906" s="148"/>
      <c r="AJ906" s="148"/>
      <c r="AK906" s="148"/>
      <c r="AL906" s="148"/>
      <c r="AM906" s="148"/>
      <c r="AN906" s="148"/>
      <c r="AO906" s="148"/>
      <c r="AP906" s="148"/>
      <c r="AQ906" s="148"/>
      <c r="AR906" s="148"/>
      <c r="AS906" s="148"/>
      <c r="AT906" s="148"/>
      <c r="AU906" s="148"/>
      <c r="AV906" s="148"/>
      <c r="AW906" s="148"/>
      <c r="AX906" s="148"/>
      <c r="AY906" s="148"/>
      <c r="AZ906" s="148"/>
      <c r="BA906" s="148"/>
      <c r="BB906" s="148"/>
      <c r="BC906" s="148"/>
      <c r="BD906" s="148"/>
      <c r="BE906" s="148"/>
      <c r="BF906" s="148"/>
      <c r="BG906" s="148"/>
      <c r="BH906" s="148"/>
    </row>
    <row r="907" spans="1:60" outlineLevel="3" x14ac:dyDescent="0.2">
      <c r="A907" s="155"/>
      <c r="B907" s="156"/>
      <c r="C907" s="194" t="s">
        <v>1520</v>
      </c>
      <c r="D907" s="185"/>
      <c r="E907" s="186">
        <v>6.6639999999999997</v>
      </c>
      <c r="F907" s="159"/>
      <c r="G907" s="159"/>
      <c r="H907" s="159"/>
      <c r="I907" s="159"/>
      <c r="J907" s="159"/>
      <c r="K907" s="159"/>
      <c r="L907" s="159"/>
      <c r="M907" s="159"/>
      <c r="N907" s="158"/>
      <c r="O907" s="158"/>
      <c r="P907" s="158"/>
      <c r="Q907" s="158"/>
      <c r="R907" s="159"/>
      <c r="S907" s="159"/>
      <c r="T907" s="159"/>
      <c r="U907" s="159"/>
      <c r="V907" s="159"/>
      <c r="W907" s="159"/>
      <c r="X907" s="159"/>
      <c r="Y907" s="159"/>
      <c r="Z907" s="148"/>
      <c r="AA907" s="148"/>
      <c r="AB907" s="148"/>
      <c r="AC907" s="148"/>
      <c r="AD907" s="148"/>
      <c r="AE907" s="148"/>
      <c r="AF907" s="148"/>
      <c r="AG907" s="148" t="s">
        <v>435</v>
      </c>
      <c r="AH907" s="148">
        <v>0</v>
      </c>
      <c r="AI907" s="148"/>
      <c r="AJ907" s="148"/>
      <c r="AK907" s="148"/>
      <c r="AL907" s="148"/>
      <c r="AM907" s="148"/>
      <c r="AN907" s="148"/>
      <c r="AO907" s="148"/>
      <c r="AP907" s="148"/>
      <c r="AQ907" s="148"/>
      <c r="AR907" s="148"/>
      <c r="AS907" s="148"/>
      <c r="AT907" s="148"/>
      <c r="AU907" s="148"/>
      <c r="AV907" s="148"/>
      <c r="AW907" s="148"/>
      <c r="AX907" s="148"/>
      <c r="AY907" s="148"/>
      <c r="AZ907" s="148"/>
      <c r="BA907" s="148"/>
      <c r="BB907" s="148"/>
      <c r="BC907" s="148"/>
      <c r="BD907" s="148"/>
      <c r="BE907" s="148"/>
      <c r="BF907" s="148"/>
      <c r="BG907" s="148"/>
      <c r="BH907" s="148"/>
    </row>
    <row r="908" spans="1:60" outlineLevel="3" x14ac:dyDescent="0.2">
      <c r="A908" s="155"/>
      <c r="B908" s="156"/>
      <c r="C908" s="194" t="s">
        <v>1521</v>
      </c>
      <c r="D908" s="185"/>
      <c r="E908" s="186">
        <v>4.37</v>
      </c>
      <c r="F908" s="159"/>
      <c r="G908" s="159"/>
      <c r="H908" s="159"/>
      <c r="I908" s="159"/>
      <c r="J908" s="159"/>
      <c r="K908" s="159"/>
      <c r="L908" s="159"/>
      <c r="M908" s="159"/>
      <c r="N908" s="158"/>
      <c r="O908" s="158"/>
      <c r="P908" s="158"/>
      <c r="Q908" s="158"/>
      <c r="R908" s="159"/>
      <c r="S908" s="159"/>
      <c r="T908" s="159"/>
      <c r="U908" s="159"/>
      <c r="V908" s="159"/>
      <c r="W908" s="159"/>
      <c r="X908" s="159"/>
      <c r="Y908" s="159"/>
      <c r="Z908" s="148"/>
      <c r="AA908" s="148"/>
      <c r="AB908" s="148"/>
      <c r="AC908" s="148"/>
      <c r="AD908" s="148"/>
      <c r="AE908" s="148"/>
      <c r="AF908" s="148"/>
      <c r="AG908" s="148" t="s">
        <v>435</v>
      </c>
      <c r="AH908" s="148">
        <v>0</v>
      </c>
      <c r="AI908" s="148"/>
      <c r="AJ908" s="148"/>
      <c r="AK908" s="148"/>
      <c r="AL908" s="148"/>
      <c r="AM908" s="148"/>
      <c r="AN908" s="148"/>
      <c r="AO908" s="148"/>
      <c r="AP908" s="148"/>
      <c r="AQ908" s="148"/>
      <c r="AR908" s="148"/>
      <c r="AS908" s="148"/>
      <c r="AT908" s="148"/>
      <c r="AU908" s="148"/>
      <c r="AV908" s="148"/>
      <c r="AW908" s="148"/>
      <c r="AX908" s="148"/>
      <c r="AY908" s="148"/>
      <c r="AZ908" s="148"/>
      <c r="BA908" s="148"/>
      <c r="BB908" s="148"/>
      <c r="BC908" s="148"/>
      <c r="BD908" s="148"/>
      <c r="BE908" s="148"/>
      <c r="BF908" s="148"/>
      <c r="BG908" s="148"/>
      <c r="BH908" s="148"/>
    </row>
    <row r="909" spans="1:60" outlineLevel="3" x14ac:dyDescent="0.2">
      <c r="A909" s="155"/>
      <c r="B909" s="156"/>
      <c r="C909" s="194" t="s">
        <v>1522</v>
      </c>
      <c r="D909" s="185"/>
      <c r="E909" s="186">
        <v>7.98</v>
      </c>
      <c r="F909" s="159"/>
      <c r="G909" s="159"/>
      <c r="H909" s="159"/>
      <c r="I909" s="159"/>
      <c r="J909" s="159"/>
      <c r="K909" s="159"/>
      <c r="L909" s="159"/>
      <c r="M909" s="159"/>
      <c r="N909" s="158"/>
      <c r="O909" s="158"/>
      <c r="P909" s="158"/>
      <c r="Q909" s="158"/>
      <c r="R909" s="159"/>
      <c r="S909" s="159"/>
      <c r="T909" s="159"/>
      <c r="U909" s="159"/>
      <c r="V909" s="159"/>
      <c r="W909" s="159"/>
      <c r="X909" s="159"/>
      <c r="Y909" s="159"/>
      <c r="Z909" s="148"/>
      <c r="AA909" s="148"/>
      <c r="AB909" s="148"/>
      <c r="AC909" s="148"/>
      <c r="AD909" s="148"/>
      <c r="AE909" s="148"/>
      <c r="AF909" s="148"/>
      <c r="AG909" s="148" t="s">
        <v>435</v>
      </c>
      <c r="AH909" s="148">
        <v>0</v>
      </c>
      <c r="AI909" s="148"/>
      <c r="AJ909" s="148"/>
      <c r="AK909" s="148"/>
      <c r="AL909" s="148"/>
      <c r="AM909" s="148"/>
      <c r="AN909" s="148"/>
      <c r="AO909" s="148"/>
      <c r="AP909" s="148"/>
      <c r="AQ909" s="148"/>
      <c r="AR909" s="148"/>
      <c r="AS909" s="148"/>
      <c r="AT909" s="148"/>
      <c r="AU909" s="148"/>
      <c r="AV909" s="148"/>
      <c r="AW909" s="148"/>
      <c r="AX909" s="148"/>
      <c r="AY909" s="148"/>
      <c r="AZ909" s="148"/>
      <c r="BA909" s="148"/>
      <c r="BB909" s="148"/>
      <c r="BC909" s="148"/>
      <c r="BD909" s="148"/>
      <c r="BE909" s="148"/>
      <c r="BF909" s="148"/>
      <c r="BG909" s="148"/>
      <c r="BH909" s="148"/>
    </row>
    <row r="910" spans="1:60" outlineLevel="3" x14ac:dyDescent="0.2">
      <c r="A910" s="155"/>
      <c r="B910" s="156"/>
      <c r="C910" s="194" t="s">
        <v>1523</v>
      </c>
      <c r="D910" s="185"/>
      <c r="E910" s="186">
        <v>12.6</v>
      </c>
      <c r="F910" s="159"/>
      <c r="G910" s="159"/>
      <c r="H910" s="159"/>
      <c r="I910" s="159"/>
      <c r="J910" s="159"/>
      <c r="K910" s="159"/>
      <c r="L910" s="159"/>
      <c r="M910" s="159"/>
      <c r="N910" s="158"/>
      <c r="O910" s="158"/>
      <c r="P910" s="158"/>
      <c r="Q910" s="158"/>
      <c r="R910" s="159"/>
      <c r="S910" s="159"/>
      <c r="T910" s="159"/>
      <c r="U910" s="159"/>
      <c r="V910" s="159"/>
      <c r="W910" s="159"/>
      <c r="X910" s="159"/>
      <c r="Y910" s="159"/>
      <c r="Z910" s="148"/>
      <c r="AA910" s="148"/>
      <c r="AB910" s="148"/>
      <c r="AC910" s="148"/>
      <c r="AD910" s="148"/>
      <c r="AE910" s="148"/>
      <c r="AF910" s="148"/>
      <c r="AG910" s="148" t="s">
        <v>435</v>
      </c>
      <c r="AH910" s="148">
        <v>0</v>
      </c>
      <c r="AI910" s="148"/>
      <c r="AJ910" s="148"/>
      <c r="AK910" s="148"/>
      <c r="AL910" s="148"/>
      <c r="AM910" s="148"/>
      <c r="AN910" s="148"/>
      <c r="AO910" s="148"/>
      <c r="AP910" s="148"/>
      <c r="AQ910" s="148"/>
      <c r="AR910" s="148"/>
      <c r="AS910" s="148"/>
      <c r="AT910" s="148"/>
      <c r="AU910" s="148"/>
      <c r="AV910" s="148"/>
      <c r="AW910" s="148"/>
      <c r="AX910" s="148"/>
      <c r="AY910" s="148"/>
      <c r="AZ910" s="148"/>
      <c r="BA910" s="148"/>
      <c r="BB910" s="148"/>
      <c r="BC910" s="148"/>
      <c r="BD910" s="148"/>
      <c r="BE910" s="148"/>
      <c r="BF910" s="148"/>
      <c r="BG910" s="148"/>
      <c r="BH910" s="148"/>
    </row>
    <row r="911" spans="1:60" outlineLevel="1" x14ac:dyDescent="0.2">
      <c r="A911" s="172">
        <v>142</v>
      </c>
      <c r="B911" s="173" t="s">
        <v>1524</v>
      </c>
      <c r="C911" s="181" t="s">
        <v>1525</v>
      </c>
      <c r="D911" s="174" t="s">
        <v>492</v>
      </c>
      <c r="E911" s="175">
        <v>161.88</v>
      </c>
      <c r="F911" s="176"/>
      <c r="G911" s="177">
        <f>ROUND(E911*F911,2)</f>
        <v>0</v>
      </c>
      <c r="H911" s="176"/>
      <c r="I911" s="177">
        <f>ROUND(E911*H911,2)</f>
        <v>0</v>
      </c>
      <c r="J911" s="176"/>
      <c r="K911" s="177">
        <f>ROUND(E911*J911,2)</f>
        <v>0</v>
      </c>
      <c r="L911" s="177">
        <v>21</v>
      </c>
      <c r="M911" s="177">
        <f>G911*(1+L911/100)</f>
        <v>0</v>
      </c>
      <c r="N911" s="175">
        <v>8.0700000000000008E-3</v>
      </c>
      <c r="O911" s="175">
        <f>ROUND(E911*N911,2)</f>
        <v>1.31</v>
      </c>
      <c r="P911" s="175">
        <v>0</v>
      </c>
      <c r="Q911" s="175">
        <f>ROUND(E911*P911,2)</f>
        <v>0</v>
      </c>
      <c r="R911" s="177" t="s">
        <v>724</v>
      </c>
      <c r="S911" s="177" t="s">
        <v>378</v>
      </c>
      <c r="T911" s="178" t="s">
        <v>378</v>
      </c>
      <c r="U911" s="159">
        <v>0.49299999999999999</v>
      </c>
      <c r="V911" s="159">
        <f>ROUND(E911*U911,2)</f>
        <v>79.81</v>
      </c>
      <c r="W911" s="159"/>
      <c r="X911" s="159" t="s">
        <v>429</v>
      </c>
      <c r="Y911" s="159" t="s">
        <v>430</v>
      </c>
      <c r="Z911" s="214">
        <v>0.32</v>
      </c>
      <c r="AA911" s="215">
        <f t="shared" ref="AA911" si="278">G911*Z911</f>
        <v>0</v>
      </c>
      <c r="AB911" s="215">
        <f t="shared" ref="AB911" si="279">G911-AA911</f>
        <v>0</v>
      </c>
      <c r="AC911" s="148"/>
      <c r="AD911" s="148"/>
      <c r="AE911" s="148"/>
      <c r="AF911" s="148"/>
      <c r="AG911" s="148" t="s">
        <v>431</v>
      </c>
      <c r="AH911" s="148"/>
      <c r="AI911" s="148"/>
      <c r="AJ911" s="148"/>
      <c r="AK911" s="148"/>
      <c r="AL911" s="148"/>
      <c r="AM911" s="148"/>
      <c r="AN911" s="148"/>
      <c r="AO911" s="148"/>
      <c r="AP911" s="148"/>
      <c r="AQ911" s="148"/>
      <c r="AR911" s="148"/>
      <c r="AS911" s="148"/>
      <c r="AT911" s="148"/>
      <c r="AU911" s="148"/>
      <c r="AV911" s="148"/>
      <c r="AW911" s="148"/>
      <c r="AX911" s="148"/>
      <c r="AY911" s="148"/>
      <c r="AZ911" s="148"/>
      <c r="BA911" s="148"/>
      <c r="BB911" s="148"/>
      <c r="BC911" s="148"/>
      <c r="BD911" s="148"/>
      <c r="BE911" s="148"/>
      <c r="BF911" s="148"/>
      <c r="BG911" s="148"/>
      <c r="BH911" s="148"/>
    </row>
    <row r="912" spans="1:60" outlineLevel="2" x14ac:dyDescent="0.2">
      <c r="A912" s="155"/>
      <c r="B912" s="156"/>
      <c r="C912" s="306" t="s">
        <v>1526</v>
      </c>
      <c r="D912" s="307"/>
      <c r="E912" s="307"/>
      <c r="F912" s="307"/>
      <c r="G912" s="307"/>
      <c r="H912" s="159"/>
      <c r="I912" s="159"/>
      <c r="J912" s="159"/>
      <c r="K912" s="159"/>
      <c r="L912" s="159"/>
      <c r="M912" s="159"/>
      <c r="N912" s="158"/>
      <c r="O912" s="158"/>
      <c r="P912" s="158"/>
      <c r="Q912" s="158"/>
      <c r="R912" s="159"/>
      <c r="S912" s="159"/>
      <c r="T912" s="159"/>
      <c r="U912" s="159"/>
      <c r="V912" s="159"/>
      <c r="W912" s="159"/>
      <c r="X912" s="159"/>
      <c r="Y912" s="159"/>
      <c r="Z912" s="148"/>
      <c r="AA912" s="148"/>
      <c r="AB912" s="148"/>
      <c r="AC912" s="148"/>
      <c r="AD912" s="148"/>
      <c r="AE912" s="148"/>
      <c r="AF912" s="148"/>
      <c r="AG912" s="148" t="s">
        <v>433</v>
      </c>
      <c r="AH912" s="148"/>
      <c r="AI912" s="148"/>
      <c r="AJ912" s="148"/>
      <c r="AK912" s="148"/>
      <c r="AL912" s="148"/>
      <c r="AM912" s="148"/>
      <c r="AN912" s="148"/>
      <c r="AO912" s="148"/>
      <c r="AP912" s="148"/>
      <c r="AQ912" s="148"/>
      <c r="AR912" s="148"/>
      <c r="AS912" s="148"/>
      <c r="AT912" s="148"/>
      <c r="AU912" s="148"/>
      <c r="AV912" s="148"/>
      <c r="AW912" s="148"/>
      <c r="AX912" s="148"/>
      <c r="AY912" s="148"/>
      <c r="AZ912" s="148"/>
      <c r="BA912" s="179" t="str">
        <f>C912</f>
        <v>nanesení lepicího tmelu na izolační desky, nalepení desek a zajištění talířovými hmoždinkami (6 ks/m2). Bez povrchové úpravy desek.</v>
      </c>
      <c r="BB912" s="148"/>
      <c r="BC912" s="148"/>
      <c r="BD912" s="148"/>
      <c r="BE912" s="148"/>
      <c r="BF912" s="148"/>
      <c r="BG912" s="148"/>
      <c r="BH912" s="148"/>
    </row>
    <row r="913" spans="1:60" outlineLevel="2" x14ac:dyDescent="0.2">
      <c r="A913" s="155"/>
      <c r="B913" s="156"/>
      <c r="C913" s="194" t="s">
        <v>1527</v>
      </c>
      <c r="D913" s="185"/>
      <c r="E913" s="186"/>
      <c r="F913" s="159"/>
      <c r="G913" s="159"/>
      <c r="H913" s="159"/>
      <c r="I913" s="159"/>
      <c r="J913" s="159"/>
      <c r="K913" s="159"/>
      <c r="L913" s="159"/>
      <c r="M913" s="159"/>
      <c r="N913" s="158"/>
      <c r="O913" s="158"/>
      <c r="P913" s="158"/>
      <c r="Q913" s="158"/>
      <c r="R913" s="159"/>
      <c r="S913" s="159"/>
      <c r="T913" s="159"/>
      <c r="U913" s="159"/>
      <c r="V913" s="159"/>
      <c r="W913" s="159"/>
      <c r="X913" s="159"/>
      <c r="Y913" s="159"/>
      <c r="Z913" s="148"/>
      <c r="AA913" s="148"/>
      <c r="AB913" s="148"/>
      <c r="AC913" s="148"/>
      <c r="AD913" s="148"/>
      <c r="AE913" s="148"/>
      <c r="AF913" s="148"/>
      <c r="AG913" s="148" t="s">
        <v>435</v>
      </c>
      <c r="AH913" s="148">
        <v>0</v>
      </c>
      <c r="AI913" s="148"/>
      <c r="AJ913" s="148"/>
      <c r="AK913" s="148"/>
      <c r="AL913" s="148"/>
      <c r="AM913" s="148"/>
      <c r="AN913" s="148"/>
      <c r="AO913" s="148"/>
      <c r="AP913" s="148"/>
      <c r="AQ913" s="148"/>
      <c r="AR913" s="148"/>
      <c r="AS913" s="148"/>
      <c r="AT913" s="148"/>
      <c r="AU913" s="148"/>
      <c r="AV913" s="148"/>
      <c r="AW913" s="148"/>
      <c r="AX913" s="148"/>
      <c r="AY913" s="148"/>
      <c r="AZ913" s="148"/>
      <c r="BA913" s="148"/>
      <c r="BB913" s="148"/>
      <c r="BC913" s="148"/>
      <c r="BD913" s="148"/>
      <c r="BE913" s="148"/>
      <c r="BF913" s="148"/>
      <c r="BG913" s="148"/>
      <c r="BH913" s="148"/>
    </row>
    <row r="914" spans="1:60" outlineLevel="3" x14ac:dyDescent="0.2">
      <c r="A914" s="155"/>
      <c r="B914" s="156"/>
      <c r="C914" s="194" t="s">
        <v>1528</v>
      </c>
      <c r="D914" s="185"/>
      <c r="E914" s="186">
        <v>70.290000000000006</v>
      </c>
      <c r="F914" s="159"/>
      <c r="G914" s="159"/>
      <c r="H914" s="159"/>
      <c r="I914" s="159"/>
      <c r="J914" s="159"/>
      <c r="K914" s="159"/>
      <c r="L914" s="159"/>
      <c r="M914" s="159"/>
      <c r="N914" s="158"/>
      <c r="O914" s="158"/>
      <c r="P914" s="158"/>
      <c r="Q914" s="158"/>
      <c r="R914" s="159"/>
      <c r="S914" s="159"/>
      <c r="T914" s="159"/>
      <c r="U914" s="159"/>
      <c r="V914" s="159"/>
      <c r="W914" s="159"/>
      <c r="X914" s="159"/>
      <c r="Y914" s="159"/>
      <c r="Z914" s="148"/>
      <c r="AA914" s="148"/>
      <c r="AB914" s="148"/>
      <c r="AC914" s="148"/>
      <c r="AD914" s="148"/>
      <c r="AE914" s="148"/>
      <c r="AF914" s="148"/>
      <c r="AG914" s="148" t="s">
        <v>435</v>
      </c>
      <c r="AH914" s="148">
        <v>0</v>
      </c>
      <c r="AI914" s="148"/>
      <c r="AJ914" s="148"/>
      <c r="AK914" s="148"/>
      <c r="AL914" s="148"/>
      <c r="AM914" s="148"/>
      <c r="AN914" s="148"/>
      <c r="AO914" s="148"/>
      <c r="AP914" s="148"/>
      <c r="AQ914" s="148"/>
      <c r="AR914" s="148"/>
      <c r="AS914" s="148"/>
      <c r="AT914" s="148"/>
      <c r="AU914" s="148"/>
      <c r="AV914" s="148"/>
      <c r="AW914" s="148"/>
      <c r="AX914" s="148"/>
      <c r="AY914" s="148"/>
      <c r="AZ914" s="148"/>
      <c r="BA914" s="148"/>
      <c r="BB914" s="148"/>
      <c r="BC914" s="148"/>
      <c r="BD914" s="148"/>
      <c r="BE914" s="148"/>
      <c r="BF914" s="148"/>
      <c r="BG914" s="148"/>
      <c r="BH914" s="148"/>
    </row>
    <row r="915" spans="1:60" outlineLevel="3" x14ac:dyDescent="0.2">
      <c r="A915" s="155"/>
      <c r="B915" s="156"/>
      <c r="C915" s="194" t="s">
        <v>1529</v>
      </c>
      <c r="D915" s="185"/>
      <c r="E915" s="186">
        <v>91.59</v>
      </c>
      <c r="F915" s="159"/>
      <c r="G915" s="159"/>
      <c r="H915" s="159"/>
      <c r="I915" s="159"/>
      <c r="J915" s="159"/>
      <c r="K915" s="159"/>
      <c r="L915" s="159"/>
      <c r="M915" s="159"/>
      <c r="N915" s="158"/>
      <c r="O915" s="158"/>
      <c r="P915" s="158"/>
      <c r="Q915" s="158"/>
      <c r="R915" s="159"/>
      <c r="S915" s="159"/>
      <c r="T915" s="159"/>
      <c r="U915" s="159"/>
      <c r="V915" s="159"/>
      <c r="W915" s="159"/>
      <c r="X915" s="159"/>
      <c r="Y915" s="159"/>
      <c r="Z915" s="148"/>
      <c r="AA915" s="148"/>
      <c r="AB915" s="148"/>
      <c r="AC915" s="148"/>
      <c r="AD915" s="148"/>
      <c r="AE915" s="148"/>
      <c r="AF915" s="148"/>
      <c r="AG915" s="148" t="s">
        <v>435</v>
      </c>
      <c r="AH915" s="148">
        <v>0</v>
      </c>
      <c r="AI915" s="148"/>
      <c r="AJ915" s="148"/>
      <c r="AK915" s="148"/>
      <c r="AL915" s="148"/>
      <c r="AM915" s="148"/>
      <c r="AN915" s="148"/>
      <c r="AO915" s="148"/>
      <c r="AP915" s="148"/>
      <c r="AQ915" s="148"/>
      <c r="AR915" s="148"/>
      <c r="AS915" s="148"/>
      <c r="AT915" s="148"/>
      <c r="AU915" s="148"/>
      <c r="AV915" s="148"/>
      <c r="AW915" s="148"/>
      <c r="AX915" s="148"/>
      <c r="AY915" s="148"/>
      <c r="AZ915" s="148"/>
      <c r="BA915" s="148"/>
      <c r="BB915" s="148"/>
      <c r="BC915" s="148"/>
      <c r="BD915" s="148"/>
      <c r="BE915" s="148"/>
      <c r="BF915" s="148"/>
      <c r="BG915" s="148"/>
      <c r="BH915" s="148"/>
    </row>
    <row r="916" spans="1:60" outlineLevel="1" x14ac:dyDescent="0.2">
      <c r="A916" s="172">
        <v>143</v>
      </c>
      <c r="B916" s="173" t="s">
        <v>1530</v>
      </c>
      <c r="C916" s="181" t="s">
        <v>1531</v>
      </c>
      <c r="D916" s="174" t="s">
        <v>492</v>
      </c>
      <c r="E916" s="175">
        <v>154.08000000000001</v>
      </c>
      <c r="F916" s="176"/>
      <c r="G916" s="177">
        <f>ROUND(E916*F916,2)</f>
        <v>0</v>
      </c>
      <c r="H916" s="176"/>
      <c r="I916" s="177">
        <f>ROUND(E916*H916,2)</f>
        <v>0</v>
      </c>
      <c r="J916" s="176"/>
      <c r="K916" s="177">
        <f>ROUND(E916*J916,2)</f>
        <v>0</v>
      </c>
      <c r="L916" s="177">
        <v>21</v>
      </c>
      <c r="M916" s="177">
        <f>G916*(1+L916/100)</f>
        <v>0</v>
      </c>
      <c r="N916" s="175">
        <v>1.1639999999999999E-2</v>
      </c>
      <c r="O916" s="175">
        <f>ROUND(E916*N916,2)</f>
        <v>1.79</v>
      </c>
      <c r="P916" s="175">
        <v>0</v>
      </c>
      <c r="Q916" s="175">
        <f>ROUND(E916*P916,2)</f>
        <v>0</v>
      </c>
      <c r="R916" s="177" t="s">
        <v>724</v>
      </c>
      <c r="S916" s="177" t="s">
        <v>394</v>
      </c>
      <c r="T916" s="178" t="s">
        <v>379</v>
      </c>
      <c r="U916" s="159">
        <v>0.49299999999999999</v>
      </c>
      <c r="V916" s="159">
        <f>ROUND(E916*U916,2)</f>
        <v>75.959999999999994</v>
      </c>
      <c r="W916" s="159"/>
      <c r="X916" s="159" t="s">
        <v>429</v>
      </c>
      <c r="Y916" s="159" t="s">
        <v>430</v>
      </c>
      <c r="Z916" s="214">
        <v>0.32</v>
      </c>
      <c r="AA916" s="215">
        <f t="shared" ref="AA916" si="280">G916*Z916</f>
        <v>0</v>
      </c>
      <c r="AB916" s="215">
        <f t="shared" ref="AB916" si="281">G916-AA916</f>
        <v>0</v>
      </c>
      <c r="AC916" s="148"/>
      <c r="AD916" s="148"/>
      <c r="AE916" s="148"/>
      <c r="AF916" s="148"/>
      <c r="AG916" s="148" t="s">
        <v>431</v>
      </c>
      <c r="AH916" s="148"/>
      <c r="AI916" s="148"/>
      <c r="AJ916" s="148"/>
      <c r="AK916" s="148"/>
      <c r="AL916" s="148"/>
      <c r="AM916" s="148"/>
      <c r="AN916" s="148"/>
      <c r="AO916" s="148"/>
      <c r="AP916" s="148"/>
      <c r="AQ916" s="148"/>
      <c r="AR916" s="148"/>
      <c r="AS916" s="148"/>
      <c r="AT916" s="148"/>
      <c r="AU916" s="148"/>
      <c r="AV916" s="148"/>
      <c r="AW916" s="148"/>
      <c r="AX916" s="148"/>
      <c r="AY916" s="148"/>
      <c r="AZ916" s="148"/>
      <c r="BA916" s="148"/>
      <c r="BB916" s="148"/>
      <c r="BC916" s="148"/>
      <c r="BD916" s="148"/>
      <c r="BE916" s="148"/>
      <c r="BF916" s="148"/>
      <c r="BG916" s="148"/>
      <c r="BH916" s="148"/>
    </row>
    <row r="917" spans="1:60" outlineLevel="2" x14ac:dyDescent="0.2">
      <c r="A917" s="155"/>
      <c r="B917" s="156"/>
      <c r="C917" s="306" t="s">
        <v>1526</v>
      </c>
      <c r="D917" s="307"/>
      <c r="E917" s="307"/>
      <c r="F917" s="307"/>
      <c r="G917" s="307"/>
      <c r="H917" s="159"/>
      <c r="I917" s="159"/>
      <c r="J917" s="159"/>
      <c r="K917" s="159"/>
      <c r="L917" s="159"/>
      <c r="M917" s="159"/>
      <c r="N917" s="158"/>
      <c r="O917" s="158"/>
      <c r="P917" s="158"/>
      <c r="Q917" s="158"/>
      <c r="R917" s="159"/>
      <c r="S917" s="159"/>
      <c r="T917" s="159"/>
      <c r="U917" s="159"/>
      <c r="V917" s="159"/>
      <c r="W917" s="159"/>
      <c r="X917" s="159"/>
      <c r="Y917" s="159"/>
      <c r="Z917" s="148"/>
      <c r="AA917" s="148"/>
      <c r="AB917" s="148"/>
      <c r="AC917" s="148"/>
      <c r="AD917" s="148"/>
      <c r="AE917" s="148"/>
      <c r="AF917" s="148"/>
      <c r="AG917" s="148" t="s">
        <v>433</v>
      </c>
      <c r="AH917" s="148"/>
      <c r="AI917" s="148"/>
      <c r="AJ917" s="148"/>
      <c r="AK917" s="148"/>
      <c r="AL917" s="148"/>
      <c r="AM917" s="148"/>
      <c r="AN917" s="148"/>
      <c r="AO917" s="148"/>
      <c r="AP917" s="148"/>
      <c r="AQ917" s="148"/>
      <c r="AR917" s="148"/>
      <c r="AS917" s="148"/>
      <c r="AT917" s="148"/>
      <c r="AU917" s="148"/>
      <c r="AV917" s="148"/>
      <c r="AW917" s="148"/>
      <c r="AX917" s="148"/>
      <c r="AY917" s="148"/>
      <c r="AZ917" s="148"/>
      <c r="BA917" s="179" t="str">
        <f>C917</f>
        <v>nanesení lepicího tmelu na izolační desky, nalepení desek a zajištění talířovými hmoždinkami (6 ks/m2). Bez povrchové úpravy desek.</v>
      </c>
      <c r="BB917" s="148"/>
      <c r="BC917" s="148"/>
      <c r="BD917" s="148"/>
      <c r="BE917" s="148"/>
      <c r="BF917" s="148"/>
      <c r="BG917" s="148"/>
      <c r="BH917" s="148"/>
    </row>
    <row r="918" spans="1:60" outlineLevel="2" x14ac:dyDescent="0.2">
      <c r="A918" s="155"/>
      <c r="B918" s="156"/>
      <c r="C918" s="194" t="s">
        <v>1532</v>
      </c>
      <c r="D918" s="185"/>
      <c r="E918" s="186"/>
      <c r="F918" s="159"/>
      <c r="G918" s="159"/>
      <c r="H918" s="159"/>
      <c r="I918" s="159"/>
      <c r="J918" s="159"/>
      <c r="K918" s="159"/>
      <c r="L918" s="159"/>
      <c r="M918" s="159"/>
      <c r="N918" s="158"/>
      <c r="O918" s="158"/>
      <c r="P918" s="158"/>
      <c r="Q918" s="158"/>
      <c r="R918" s="159"/>
      <c r="S918" s="159"/>
      <c r="T918" s="159"/>
      <c r="U918" s="159"/>
      <c r="V918" s="159"/>
      <c r="W918" s="159"/>
      <c r="X918" s="159"/>
      <c r="Y918" s="159"/>
      <c r="Z918" s="148"/>
      <c r="AA918" s="148"/>
      <c r="AB918" s="148"/>
      <c r="AC918" s="148"/>
      <c r="AD918" s="148"/>
      <c r="AE918" s="148"/>
      <c r="AF918" s="148"/>
      <c r="AG918" s="148" t="s">
        <v>435</v>
      </c>
      <c r="AH918" s="148">
        <v>0</v>
      </c>
      <c r="AI918" s="148"/>
      <c r="AJ918" s="148"/>
      <c r="AK918" s="148"/>
      <c r="AL918" s="148"/>
      <c r="AM918" s="148"/>
      <c r="AN918" s="148"/>
      <c r="AO918" s="148"/>
      <c r="AP918" s="148"/>
      <c r="AQ918" s="148"/>
      <c r="AR918" s="148"/>
      <c r="AS918" s="148"/>
      <c r="AT918" s="148"/>
      <c r="AU918" s="148"/>
      <c r="AV918" s="148"/>
      <c r="AW918" s="148"/>
      <c r="AX918" s="148"/>
      <c r="AY918" s="148"/>
      <c r="AZ918" s="148"/>
      <c r="BA918" s="148"/>
      <c r="BB918" s="148"/>
      <c r="BC918" s="148"/>
      <c r="BD918" s="148"/>
      <c r="BE918" s="148"/>
      <c r="BF918" s="148"/>
      <c r="BG918" s="148"/>
      <c r="BH918" s="148"/>
    </row>
    <row r="919" spans="1:60" outlineLevel="3" x14ac:dyDescent="0.2">
      <c r="A919" s="155"/>
      <c r="B919" s="156"/>
      <c r="C919" s="194" t="s">
        <v>1533</v>
      </c>
      <c r="D919" s="185"/>
      <c r="E919" s="186">
        <v>34.24</v>
      </c>
      <c r="F919" s="159"/>
      <c r="G919" s="159"/>
      <c r="H919" s="159"/>
      <c r="I919" s="159"/>
      <c r="J919" s="159"/>
      <c r="K919" s="159"/>
      <c r="L919" s="159"/>
      <c r="M919" s="159"/>
      <c r="N919" s="158"/>
      <c r="O919" s="158"/>
      <c r="P919" s="158"/>
      <c r="Q919" s="158"/>
      <c r="R919" s="159"/>
      <c r="S919" s="159"/>
      <c r="T919" s="159"/>
      <c r="U919" s="159"/>
      <c r="V919" s="159"/>
      <c r="W919" s="159"/>
      <c r="X919" s="159"/>
      <c r="Y919" s="159"/>
      <c r="Z919" s="148"/>
      <c r="AA919" s="148"/>
      <c r="AB919" s="148"/>
      <c r="AC919" s="148"/>
      <c r="AD919" s="148"/>
      <c r="AE919" s="148"/>
      <c r="AF919" s="148"/>
      <c r="AG919" s="148" t="s">
        <v>435</v>
      </c>
      <c r="AH919" s="148">
        <v>0</v>
      </c>
      <c r="AI919" s="148"/>
      <c r="AJ919" s="148"/>
      <c r="AK919" s="148"/>
      <c r="AL919" s="148"/>
      <c r="AM919" s="148"/>
      <c r="AN919" s="148"/>
      <c r="AO919" s="148"/>
      <c r="AP919" s="148"/>
      <c r="AQ919" s="148"/>
      <c r="AR919" s="148"/>
      <c r="AS919" s="148"/>
      <c r="AT919" s="148"/>
      <c r="AU919" s="148"/>
      <c r="AV919" s="148"/>
      <c r="AW919" s="148"/>
      <c r="AX919" s="148"/>
      <c r="AY919" s="148"/>
      <c r="AZ919" s="148"/>
      <c r="BA919" s="148"/>
      <c r="BB919" s="148"/>
      <c r="BC919" s="148"/>
      <c r="BD919" s="148"/>
      <c r="BE919" s="148"/>
      <c r="BF919" s="148"/>
      <c r="BG919" s="148"/>
      <c r="BH919" s="148"/>
    </row>
    <row r="920" spans="1:60" outlineLevel="3" x14ac:dyDescent="0.2">
      <c r="A920" s="155"/>
      <c r="B920" s="156"/>
      <c r="C920" s="194" t="s">
        <v>1534</v>
      </c>
      <c r="D920" s="185"/>
      <c r="E920" s="186">
        <v>42.8</v>
      </c>
      <c r="F920" s="159"/>
      <c r="G920" s="159"/>
      <c r="H920" s="159"/>
      <c r="I920" s="159"/>
      <c r="J920" s="159"/>
      <c r="K920" s="159"/>
      <c r="L920" s="159"/>
      <c r="M920" s="159"/>
      <c r="N920" s="158"/>
      <c r="O920" s="158"/>
      <c r="P920" s="158"/>
      <c r="Q920" s="158"/>
      <c r="R920" s="159"/>
      <c r="S920" s="159"/>
      <c r="T920" s="159"/>
      <c r="U920" s="159"/>
      <c r="V920" s="159"/>
      <c r="W920" s="159"/>
      <c r="X920" s="159"/>
      <c r="Y920" s="159"/>
      <c r="Z920" s="148"/>
      <c r="AA920" s="148"/>
      <c r="AB920" s="148"/>
      <c r="AC920" s="148"/>
      <c r="AD920" s="148"/>
      <c r="AE920" s="148"/>
      <c r="AF920" s="148"/>
      <c r="AG920" s="148" t="s">
        <v>435</v>
      </c>
      <c r="AH920" s="148">
        <v>0</v>
      </c>
      <c r="AI920" s="148"/>
      <c r="AJ920" s="148"/>
      <c r="AK920" s="148"/>
      <c r="AL920" s="148"/>
      <c r="AM920" s="148"/>
      <c r="AN920" s="148"/>
      <c r="AO920" s="148"/>
      <c r="AP920" s="148"/>
      <c r="AQ920" s="148"/>
      <c r="AR920" s="148"/>
      <c r="AS920" s="148"/>
      <c r="AT920" s="148"/>
      <c r="AU920" s="148"/>
      <c r="AV920" s="148"/>
      <c r="AW920" s="148"/>
      <c r="AX920" s="148"/>
      <c r="AY920" s="148"/>
      <c r="AZ920" s="148"/>
      <c r="BA920" s="148"/>
      <c r="BB920" s="148"/>
      <c r="BC920" s="148"/>
      <c r="BD920" s="148"/>
      <c r="BE920" s="148"/>
      <c r="BF920" s="148"/>
      <c r="BG920" s="148"/>
      <c r="BH920" s="148"/>
    </row>
    <row r="921" spans="1:60" outlineLevel="3" x14ac:dyDescent="0.2">
      <c r="A921" s="155"/>
      <c r="B921" s="156"/>
      <c r="C921" s="194" t="s">
        <v>1535</v>
      </c>
      <c r="D921" s="185"/>
      <c r="E921" s="186">
        <v>34.24</v>
      </c>
      <c r="F921" s="159"/>
      <c r="G921" s="159"/>
      <c r="H921" s="159"/>
      <c r="I921" s="159"/>
      <c r="J921" s="159"/>
      <c r="K921" s="159"/>
      <c r="L921" s="159"/>
      <c r="M921" s="159"/>
      <c r="N921" s="158"/>
      <c r="O921" s="158"/>
      <c r="P921" s="158"/>
      <c r="Q921" s="158"/>
      <c r="R921" s="159"/>
      <c r="S921" s="159"/>
      <c r="T921" s="159"/>
      <c r="U921" s="159"/>
      <c r="V921" s="159"/>
      <c r="W921" s="159"/>
      <c r="X921" s="159"/>
      <c r="Y921" s="159"/>
      <c r="Z921" s="148"/>
      <c r="AA921" s="148"/>
      <c r="AB921" s="148"/>
      <c r="AC921" s="148"/>
      <c r="AD921" s="148"/>
      <c r="AE921" s="148"/>
      <c r="AF921" s="148"/>
      <c r="AG921" s="148" t="s">
        <v>435</v>
      </c>
      <c r="AH921" s="148">
        <v>0</v>
      </c>
      <c r="AI921" s="148"/>
      <c r="AJ921" s="148"/>
      <c r="AK921" s="148"/>
      <c r="AL921" s="148"/>
      <c r="AM921" s="148"/>
      <c r="AN921" s="148"/>
      <c r="AO921" s="148"/>
      <c r="AP921" s="148"/>
      <c r="AQ921" s="148"/>
      <c r="AR921" s="148"/>
      <c r="AS921" s="148"/>
      <c r="AT921" s="148"/>
      <c r="AU921" s="148"/>
      <c r="AV921" s="148"/>
      <c r="AW921" s="148"/>
      <c r="AX921" s="148"/>
      <c r="AY921" s="148"/>
      <c r="AZ921" s="148"/>
      <c r="BA921" s="148"/>
      <c r="BB921" s="148"/>
      <c r="BC921" s="148"/>
      <c r="BD921" s="148"/>
      <c r="BE921" s="148"/>
      <c r="BF921" s="148"/>
      <c r="BG921" s="148"/>
      <c r="BH921" s="148"/>
    </row>
    <row r="922" spans="1:60" outlineLevel="3" x14ac:dyDescent="0.2">
      <c r="A922" s="155"/>
      <c r="B922" s="156"/>
      <c r="C922" s="194" t="s">
        <v>1536</v>
      </c>
      <c r="D922" s="185"/>
      <c r="E922" s="186">
        <v>42.8</v>
      </c>
      <c r="F922" s="159"/>
      <c r="G922" s="159"/>
      <c r="H922" s="159"/>
      <c r="I922" s="159"/>
      <c r="J922" s="159"/>
      <c r="K922" s="159"/>
      <c r="L922" s="159"/>
      <c r="M922" s="159"/>
      <c r="N922" s="158"/>
      <c r="O922" s="158"/>
      <c r="P922" s="158"/>
      <c r="Q922" s="158"/>
      <c r="R922" s="159"/>
      <c r="S922" s="159"/>
      <c r="T922" s="159"/>
      <c r="U922" s="159"/>
      <c r="V922" s="159"/>
      <c r="W922" s="159"/>
      <c r="X922" s="159"/>
      <c r="Y922" s="159"/>
      <c r="Z922" s="148"/>
      <c r="AA922" s="148"/>
      <c r="AB922" s="148"/>
      <c r="AC922" s="148"/>
      <c r="AD922" s="148"/>
      <c r="AE922" s="148"/>
      <c r="AF922" s="148"/>
      <c r="AG922" s="148" t="s">
        <v>435</v>
      </c>
      <c r="AH922" s="148">
        <v>0</v>
      </c>
      <c r="AI922" s="148"/>
      <c r="AJ922" s="148"/>
      <c r="AK922" s="148"/>
      <c r="AL922" s="148"/>
      <c r="AM922" s="148"/>
      <c r="AN922" s="148"/>
      <c r="AO922" s="148"/>
      <c r="AP922" s="148"/>
      <c r="AQ922" s="148"/>
      <c r="AR922" s="148"/>
      <c r="AS922" s="148"/>
      <c r="AT922" s="148"/>
      <c r="AU922" s="148"/>
      <c r="AV922" s="148"/>
      <c r="AW922" s="148"/>
      <c r="AX922" s="148"/>
      <c r="AY922" s="148"/>
      <c r="AZ922" s="148"/>
      <c r="BA922" s="148"/>
      <c r="BB922" s="148"/>
      <c r="BC922" s="148"/>
      <c r="BD922" s="148"/>
      <c r="BE922" s="148"/>
      <c r="BF922" s="148"/>
      <c r="BG922" s="148"/>
      <c r="BH922" s="148"/>
    </row>
    <row r="923" spans="1:60" ht="22.5" outlineLevel="1" x14ac:dyDescent="0.2">
      <c r="A923" s="172">
        <v>144</v>
      </c>
      <c r="B923" s="173" t="s">
        <v>1537</v>
      </c>
      <c r="C923" s="181" t="s">
        <v>1538</v>
      </c>
      <c r="D923" s="174" t="s">
        <v>492</v>
      </c>
      <c r="E923" s="175">
        <v>71.97</v>
      </c>
      <c r="F923" s="176"/>
      <c r="G923" s="177">
        <f>ROUND(E923*F923,2)</f>
        <v>0</v>
      </c>
      <c r="H923" s="176"/>
      <c r="I923" s="177">
        <f>ROUND(E923*H923,2)</f>
        <v>0</v>
      </c>
      <c r="J923" s="176"/>
      <c r="K923" s="177">
        <f>ROUND(E923*J923,2)</f>
        <v>0</v>
      </c>
      <c r="L923" s="177">
        <v>21</v>
      </c>
      <c r="M923" s="177">
        <f>G923*(1+L923/100)</f>
        <v>0</v>
      </c>
      <c r="N923" s="175">
        <v>1.469E-2</v>
      </c>
      <c r="O923" s="175">
        <f>ROUND(E923*N923,2)</f>
        <v>1.06</v>
      </c>
      <c r="P923" s="175">
        <v>0</v>
      </c>
      <c r="Q923" s="175">
        <f>ROUND(E923*P923,2)</f>
        <v>0</v>
      </c>
      <c r="R923" s="177" t="s">
        <v>724</v>
      </c>
      <c r="S923" s="177" t="s">
        <v>378</v>
      </c>
      <c r="T923" s="178" t="s">
        <v>378</v>
      </c>
      <c r="U923" s="159">
        <v>0.85699999999999998</v>
      </c>
      <c r="V923" s="159">
        <f>ROUND(E923*U923,2)</f>
        <v>61.68</v>
      </c>
      <c r="W923" s="159"/>
      <c r="X923" s="159" t="s">
        <v>429</v>
      </c>
      <c r="Y923" s="159" t="s">
        <v>430</v>
      </c>
      <c r="Z923" s="214">
        <v>0.32</v>
      </c>
      <c r="AA923" s="215">
        <f t="shared" ref="AA923" si="282">G923*Z923</f>
        <v>0</v>
      </c>
      <c r="AB923" s="215">
        <f t="shared" ref="AB923" si="283">G923-AA923</f>
        <v>0</v>
      </c>
      <c r="AC923" s="148"/>
      <c r="AD923" s="148"/>
      <c r="AE923" s="148"/>
      <c r="AF923" s="148"/>
      <c r="AG923" s="148" t="s">
        <v>431</v>
      </c>
      <c r="AH923" s="148"/>
      <c r="AI923" s="148"/>
      <c r="AJ923" s="148"/>
      <c r="AK923" s="148"/>
      <c r="AL923" s="148"/>
      <c r="AM923" s="148"/>
      <c r="AN923" s="148"/>
      <c r="AO923" s="148"/>
      <c r="AP923" s="148"/>
      <c r="AQ923" s="148"/>
      <c r="AR923" s="148"/>
      <c r="AS923" s="148"/>
      <c r="AT923" s="148"/>
      <c r="AU923" s="148"/>
      <c r="AV923" s="148"/>
      <c r="AW923" s="148"/>
      <c r="AX923" s="148"/>
      <c r="AY923" s="148"/>
      <c r="AZ923" s="148"/>
      <c r="BA923" s="148"/>
      <c r="BB923" s="148"/>
      <c r="BC923" s="148"/>
      <c r="BD923" s="148"/>
      <c r="BE923" s="148"/>
      <c r="BF923" s="148"/>
      <c r="BG923" s="148"/>
      <c r="BH923" s="148"/>
    </row>
    <row r="924" spans="1:60" ht="22.5" outlineLevel="2" x14ac:dyDescent="0.2">
      <c r="A924" s="155"/>
      <c r="B924" s="156"/>
      <c r="C924" s="306" t="s">
        <v>1539</v>
      </c>
      <c r="D924" s="307"/>
      <c r="E924" s="307"/>
      <c r="F924" s="307"/>
      <c r="G924" s="307"/>
      <c r="H924" s="159"/>
      <c r="I924" s="159"/>
      <c r="J924" s="159"/>
      <c r="K924" s="159"/>
      <c r="L924" s="159"/>
      <c r="M924" s="159"/>
      <c r="N924" s="158"/>
      <c r="O924" s="158"/>
      <c r="P924" s="158"/>
      <c r="Q924" s="158"/>
      <c r="R924" s="159"/>
      <c r="S924" s="159"/>
      <c r="T924" s="159"/>
      <c r="U924" s="159"/>
      <c r="V924" s="159"/>
      <c r="W924" s="159"/>
      <c r="X924" s="159"/>
      <c r="Y924" s="159"/>
      <c r="Z924" s="148"/>
      <c r="AA924" s="148"/>
      <c r="AB924" s="148"/>
      <c r="AC924" s="148"/>
      <c r="AD924" s="148"/>
      <c r="AE924" s="148"/>
      <c r="AF924" s="148"/>
      <c r="AG924" s="148" t="s">
        <v>433</v>
      </c>
      <c r="AH924" s="148"/>
      <c r="AI924" s="148"/>
      <c r="AJ924" s="148"/>
      <c r="AK924" s="148"/>
      <c r="AL924" s="148"/>
      <c r="AM924" s="148"/>
      <c r="AN924" s="148"/>
      <c r="AO924" s="148"/>
      <c r="AP924" s="148"/>
      <c r="AQ924" s="148"/>
      <c r="AR924" s="148"/>
      <c r="AS924" s="148"/>
      <c r="AT924" s="148"/>
      <c r="AU924" s="148"/>
      <c r="AV924" s="148"/>
      <c r="AW924" s="148"/>
      <c r="AX924" s="148"/>
      <c r="AY924" s="148"/>
      <c r="AZ924" s="148"/>
      <c r="BA924" s="179" t="str">
        <f>C924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924" s="148"/>
      <c r="BC924" s="148"/>
      <c r="BD924" s="148"/>
      <c r="BE924" s="148"/>
      <c r="BF924" s="148"/>
      <c r="BG924" s="148"/>
      <c r="BH924" s="148"/>
    </row>
    <row r="925" spans="1:60" outlineLevel="2" x14ac:dyDescent="0.2">
      <c r="A925" s="155"/>
      <c r="B925" s="156"/>
      <c r="C925" s="194" t="s">
        <v>1540</v>
      </c>
      <c r="D925" s="185"/>
      <c r="E925" s="186">
        <v>29.16</v>
      </c>
      <c r="F925" s="159"/>
      <c r="G925" s="159"/>
      <c r="H925" s="159"/>
      <c r="I925" s="159"/>
      <c r="J925" s="159"/>
      <c r="K925" s="159"/>
      <c r="L925" s="159"/>
      <c r="M925" s="159"/>
      <c r="N925" s="158"/>
      <c r="O925" s="158"/>
      <c r="P925" s="158"/>
      <c r="Q925" s="158"/>
      <c r="R925" s="159"/>
      <c r="S925" s="159"/>
      <c r="T925" s="159"/>
      <c r="U925" s="159"/>
      <c r="V925" s="159"/>
      <c r="W925" s="159"/>
      <c r="X925" s="159"/>
      <c r="Y925" s="159"/>
      <c r="Z925" s="148"/>
      <c r="AA925" s="148"/>
      <c r="AB925" s="148"/>
      <c r="AC925" s="148"/>
      <c r="AD925" s="148"/>
      <c r="AE925" s="148"/>
      <c r="AF925" s="148"/>
      <c r="AG925" s="148" t="s">
        <v>435</v>
      </c>
      <c r="AH925" s="148">
        <v>0</v>
      </c>
      <c r="AI925" s="148"/>
      <c r="AJ925" s="148"/>
      <c r="AK925" s="148"/>
      <c r="AL925" s="148"/>
      <c r="AM925" s="148"/>
      <c r="AN925" s="148"/>
      <c r="AO925" s="148"/>
      <c r="AP925" s="148"/>
      <c r="AQ925" s="148"/>
      <c r="AR925" s="148"/>
      <c r="AS925" s="148"/>
      <c r="AT925" s="148"/>
      <c r="AU925" s="148"/>
      <c r="AV925" s="148"/>
      <c r="AW925" s="148"/>
      <c r="AX925" s="148"/>
      <c r="AY925" s="148"/>
      <c r="AZ925" s="148"/>
      <c r="BA925" s="148"/>
      <c r="BB925" s="148"/>
      <c r="BC925" s="148"/>
      <c r="BD925" s="148"/>
      <c r="BE925" s="148"/>
      <c r="BF925" s="148"/>
      <c r="BG925" s="148"/>
      <c r="BH925" s="148"/>
    </row>
    <row r="926" spans="1:60" outlineLevel="3" x14ac:dyDescent="0.2">
      <c r="A926" s="155"/>
      <c r="B926" s="156"/>
      <c r="C926" s="194" t="s">
        <v>1541</v>
      </c>
      <c r="D926" s="185"/>
      <c r="E926" s="186">
        <v>42.81</v>
      </c>
      <c r="F926" s="159"/>
      <c r="G926" s="159"/>
      <c r="H926" s="159"/>
      <c r="I926" s="159"/>
      <c r="J926" s="159"/>
      <c r="K926" s="159"/>
      <c r="L926" s="159"/>
      <c r="M926" s="159"/>
      <c r="N926" s="158"/>
      <c r="O926" s="158"/>
      <c r="P926" s="158"/>
      <c r="Q926" s="158"/>
      <c r="R926" s="159"/>
      <c r="S926" s="159"/>
      <c r="T926" s="159"/>
      <c r="U926" s="159"/>
      <c r="V926" s="159"/>
      <c r="W926" s="159"/>
      <c r="X926" s="159"/>
      <c r="Y926" s="159"/>
      <c r="Z926" s="148"/>
      <c r="AA926" s="148"/>
      <c r="AB926" s="148"/>
      <c r="AC926" s="148"/>
      <c r="AD926" s="148"/>
      <c r="AE926" s="148"/>
      <c r="AF926" s="148"/>
      <c r="AG926" s="148" t="s">
        <v>435</v>
      </c>
      <c r="AH926" s="148">
        <v>0</v>
      </c>
      <c r="AI926" s="148"/>
      <c r="AJ926" s="148"/>
      <c r="AK926" s="148"/>
      <c r="AL926" s="148"/>
      <c r="AM926" s="148"/>
      <c r="AN926" s="148"/>
      <c r="AO926" s="148"/>
      <c r="AP926" s="148"/>
      <c r="AQ926" s="148"/>
      <c r="AR926" s="148"/>
      <c r="AS926" s="148"/>
      <c r="AT926" s="148"/>
      <c r="AU926" s="148"/>
      <c r="AV926" s="148"/>
      <c r="AW926" s="148"/>
      <c r="AX926" s="148"/>
      <c r="AY926" s="148"/>
      <c r="AZ926" s="148"/>
      <c r="BA926" s="148"/>
      <c r="BB926" s="148"/>
      <c r="BC926" s="148"/>
      <c r="BD926" s="148"/>
      <c r="BE926" s="148"/>
      <c r="BF926" s="148"/>
      <c r="BG926" s="148"/>
      <c r="BH926" s="148"/>
    </row>
    <row r="927" spans="1:60" ht="22.5" outlineLevel="1" x14ac:dyDescent="0.2">
      <c r="A927" s="172">
        <v>145</v>
      </c>
      <c r="B927" s="173" t="s">
        <v>1542</v>
      </c>
      <c r="C927" s="181" t="s">
        <v>1543</v>
      </c>
      <c r="D927" s="174" t="s">
        <v>492</v>
      </c>
      <c r="E927" s="175">
        <v>72.81</v>
      </c>
      <c r="F927" s="176"/>
      <c r="G927" s="177">
        <f>ROUND(E927*F927,2)</f>
        <v>0</v>
      </c>
      <c r="H927" s="176"/>
      <c r="I927" s="177">
        <f>ROUND(E927*H927,2)</f>
        <v>0</v>
      </c>
      <c r="J927" s="176"/>
      <c r="K927" s="177">
        <f>ROUND(E927*J927,2)</f>
        <v>0</v>
      </c>
      <c r="L927" s="177">
        <v>21</v>
      </c>
      <c r="M927" s="177">
        <f>G927*(1+L927/100)</f>
        <v>0</v>
      </c>
      <c r="N927" s="175">
        <v>6.1799999999999997E-3</v>
      </c>
      <c r="O927" s="175">
        <f>ROUND(E927*N927,2)</f>
        <v>0.45</v>
      </c>
      <c r="P927" s="175">
        <v>0</v>
      </c>
      <c r="Q927" s="175">
        <f>ROUND(E927*P927,2)</f>
        <v>0</v>
      </c>
      <c r="R927" s="177" t="s">
        <v>724</v>
      </c>
      <c r="S927" s="177" t="s">
        <v>378</v>
      </c>
      <c r="T927" s="178" t="s">
        <v>378</v>
      </c>
      <c r="U927" s="159">
        <v>0.5</v>
      </c>
      <c r="V927" s="159">
        <f>ROUND(E927*U927,2)</f>
        <v>36.409999999999997</v>
      </c>
      <c r="W927" s="159"/>
      <c r="X927" s="159" t="s">
        <v>429</v>
      </c>
      <c r="Y927" s="159" t="s">
        <v>430</v>
      </c>
      <c r="Z927" s="214">
        <v>0.32</v>
      </c>
      <c r="AA927" s="215">
        <f t="shared" ref="AA927" si="284">G927*Z927</f>
        <v>0</v>
      </c>
      <c r="AB927" s="215">
        <f t="shared" ref="AB927" si="285">G927-AA927</f>
        <v>0</v>
      </c>
      <c r="AC927" s="148"/>
      <c r="AD927" s="148"/>
      <c r="AE927" s="148"/>
      <c r="AF927" s="148"/>
      <c r="AG927" s="148" t="s">
        <v>431</v>
      </c>
      <c r="AH927" s="148"/>
      <c r="AI927" s="148"/>
      <c r="AJ927" s="148"/>
      <c r="AK927" s="148"/>
      <c r="AL927" s="148"/>
      <c r="AM927" s="148"/>
      <c r="AN927" s="148"/>
      <c r="AO927" s="148"/>
      <c r="AP927" s="148"/>
      <c r="AQ927" s="148"/>
      <c r="AR927" s="148"/>
      <c r="AS927" s="148"/>
      <c r="AT927" s="148"/>
      <c r="AU927" s="148"/>
      <c r="AV927" s="148"/>
      <c r="AW927" s="148"/>
      <c r="AX927" s="148"/>
      <c r="AY927" s="148"/>
      <c r="AZ927" s="148"/>
      <c r="BA927" s="148"/>
      <c r="BB927" s="148"/>
      <c r="BC927" s="148"/>
      <c r="BD927" s="148"/>
      <c r="BE927" s="148"/>
      <c r="BF927" s="148"/>
      <c r="BG927" s="148"/>
      <c r="BH927" s="148"/>
    </row>
    <row r="928" spans="1:60" outlineLevel="2" x14ac:dyDescent="0.2">
      <c r="A928" s="155"/>
      <c r="B928" s="156"/>
      <c r="C928" s="194" t="s">
        <v>1544</v>
      </c>
      <c r="D928" s="185"/>
      <c r="E928" s="186">
        <v>71.97</v>
      </c>
      <c r="F928" s="159"/>
      <c r="G928" s="159"/>
      <c r="H928" s="159"/>
      <c r="I928" s="159"/>
      <c r="J928" s="159"/>
      <c r="K928" s="159"/>
      <c r="L928" s="159"/>
      <c r="M928" s="159"/>
      <c r="N928" s="158"/>
      <c r="O928" s="158"/>
      <c r="P928" s="158"/>
      <c r="Q928" s="158"/>
      <c r="R928" s="159"/>
      <c r="S928" s="159"/>
      <c r="T928" s="159"/>
      <c r="U928" s="159"/>
      <c r="V928" s="159"/>
      <c r="W928" s="159"/>
      <c r="X928" s="159"/>
      <c r="Y928" s="159"/>
      <c r="Z928" s="148"/>
      <c r="AA928" s="148"/>
      <c r="AB928" s="148"/>
      <c r="AC928" s="148"/>
      <c r="AD928" s="148"/>
      <c r="AE928" s="148"/>
      <c r="AF928" s="148"/>
      <c r="AG928" s="148" t="s">
        <v>435</v>
      </c>
      <c r="AH928" s="148">
        <v>5</v>
      </c>
      <c r="AI928" s="148"/>
      <c r="AJ928" s="148"/>
      <c r="AK928" s="148"/>
      <c r="AL928" s="148"/>
      <c r="AM928" s="148"/>
      <c r="AN928" s="148"/>
      <c r="AO928" s="148"/>
      <c r="AP928" s="148"/>
      <c r="AQ928" s="148"/>
      <c r="AR928" s="148"/>
      <c r="AS928" s="148"/>
      <c r="AT928" s="148"/>
      <c r="AU928" s="148"/>
      <c r="AV928" s="148"/>
      <c r="AW928" s="148"/>
      <c r="AX928" s="148"/>
      <c r="AY928" s="148"/>
      <c r="AZ928" s="148"/>
      <c r="BA928" s="148"/>
      <c r="BB928" s="148"/>
      <c r="BC928" s="148"/>
      <c r="BD928" s="148"/>
      <c r="BE928" s="148"/>
      <c r="BF928" s="148"/>
      <c r="BG928" s="148"/>
      <c r="BH928" s="148"/>
    </row>
    <row r="929" spans="1:60" outlineLevel="3" x14ac:dyDescent="0.2">
      <c r="A929" s="155"/>
      <c r="B929" s="156"/>
      <c r="C929" s="194" t="s">
        <v>1545</v>
      </c>
      <c r="D929" s="185"/>
      <c r="E929" s="186">
        <v>0.84</v>
      </c>
      <c r="F929" s="159"/>
      <c r="G929" s="159"/>
      <c r="H929" s="159"/>
      <c r="I929" s="159"/>
      <c r="J929" s="159"/>
      <c r="K929" s="159"/>
      <c r="L929" s="159"/>
      <c r="M929" s="159"/>
      <c r="N929" s="158"/>
      <c r="O929" s="158"/>
      <c r="P929" s="158"/>
      <c r="Q929" s="158"/>
      <c r="R929" s="159"/>
      <c r="S929" s="159"/>
      <c r="T929" s="159"/>
      <c r="U929" s="159"/>
      <c r="V929" s="159"/>
      <c r="W929" s="159"/>
      <c r="X929" s="159"/>
      <c r="Y929" s="159"/>
      <c r="Z929" s="148"/>
      <c r="AA929" s="148"/>
      <c r="AB929" s="148"/>
      <c r="AC929" s="148"/>
      <c r="AD929" s="148"/>
      <c r="AE929" s="148"/>
      <c r="AF929" s="148"/>
      <c r="AG929" s="148" t="s">
        <v>435</v>
      </c>
      <c r="AH929" s="148">
        <v>0</v>
      </c>
      <c r="AI929" s="148"/>
      <c r="AJ929" s="148"/>
      <c r="AK929" s="148"/>
      <c r="AL929" s="148"/>
      <c r="AM929" s="148"/>
      <c r="AN929" s="148"/>
      <c r="AO929" s="148"/>
      <c r="AP929" s="148"/>
      <c r="AQ929" s="148"/>
      <c r="AR929" s="148"/>
      <c r="AS929" s="148"/>
      <c r="AT929" s="148"/>
      <c r="AU929" s="148"/>
      <c r="AV929" s="148"/>
      <c r="AW929" s="148"/>
      <c r="AX929" s="148"/>
      <c r="AY929" s="148"/>
      <c r="AZ929" s="148"/>
      <c r="BA929" s="148"/>
      <c r="BB929" s="148"/>
      <c r="BC929" s="148"/>
      <c r="BD929" s="148"/>
      <c r="BE929" s="148"/>
      <c r="BF929" s="148"/>
      <c r="BG929" s="148"/>
      <c r="BH929" s="148"/>
    </row>
    <row r="930" spans="1:60" ht="22.5" outlineLevel="1" x14ac:dyDescent="0.2">
      <c r="A930" s="172">
        <v>146</v>
      </c>
      <c r="B930" s="173" t="s">
        <v>1546</v>
      </c>
      <c r="C930" s="181" t="s">
        <v>1547</v>
      </c>
      <c r="D930" s="174" t="s">
        <v>492</v>
      </c>
      <c r="E930" s="175">
        <v>98.144000000000005</v>
      </c>
      <c r="F930" s="176"/>
      <c r="G930" s="177">
        <f>ROUND(E930*F930,2)</f>
        <v>0</v>
      </c>
      <c r="H930" s="176"/>
      <c r="I930" s="177">
        <f>ROUND(E930*H930,2)</f>
        <v>0</v>
      </c>
      <c r="J930" s="176"/>
      <c r="K930" s="177">
        <f>ROUND(E930*J930,2)</f>
        <v>0</v>
      </c>
      <c r="L930" s="177">
        <v>21</v>
      </c>
      <c r="M930" s="177">
        <f>G930*(1+L930/100)</f>
        <v>0</v>
      </c>
      <c r="N930" s="175">
        <v>4.9100000000000003E-3</v>
      </c>
      <c r="O930" s="175">
        <f>ROUND(E930*N930,2)</f>
        <v>0.48</v>
      </c>
      <c r="P930" s="175">
        <v>0</v>
      </c>
      <c r="Q930" s="175">
        <f>ROUND(E930*P930,2)</f>
        <v>0</v>
      </c>
      <c r="R930" s="177" t="s">
        <v>724</v>
      </c>
      <c r="S930" s="177" t="s">
        <v>378</v>
      </c>
      <c r="T930" s="178" t="s">
        <v>378</v>
      </c>
      <c r="U930" s="159">
        <v>0.44400000000000001</v>
      </c>
      <c r="V930" s="159">
        <f>ROUND(E930*U930,2)</f>
        <v>43.58</v>
      </c>
      <c r="W930" s="159"/>
      <c r="X930" s="159" t="s">
        <v>429</v>
      </c>
      <c r="Y930" s="159" t="s">
        <v>453</v>
      </c>
      <c r="Z930" s="214">
        <v>0.32</v>
      </c>
      <c r="AA930" s="215">
        <f t="shared" ref="AA930" si="286">G930*Z930</f>
        <v>0</v>
      </c>
      <c r="AB930" s="215">
        <f t="shared" ref="AB930" si="287">G930-AA930</f>
        <v>0</v>
      </c>
      <c r="AC930" s="148"/>
      <c r="AD930" s="148"/>
      <c r="AE930" s="148"/>
      <c r="AF930" s="148"/>
      <c r="AG930" s="148" t="s">
        <v>431</v>
      </c>
      <c r="AH930" s="148"/>
      <c r="AI930" s="148"/>
      <c r="AJ930" s="148"/>
      <c r="AK930" s="148"/>
      <c r="AL930" s="148"/>
      <c r="AM930" s="148"/>
      <c r="AN930" s="148"/>
      <c r="AO930" s="148"/>
      <c r="AP930" s="148"/>
      <c r="AQ930" s="148"/>
      <c r="AR930" s="148"/>
      <c r="AS930" s="148"/>
      <c r="AT930" s="148"/>
      <c r="AU930" s="148"/>
      <c r="AV930" s="148"/>
      <c r="AW930" s="148"/>
      <c r="AX930" s="148"/>
      <c r="AY930" s="148"/>
      <c r="AZ930" s="148"/>
      <c r="BA930" s="148"/>
      <c r="BB930" s="148"/>
      <c r="BC930" s="148"/>
      <c r="BD930" s="148"/>
      <c r="BE930" s="148"/>
      <c r="BF930" s="148"/>
      <c r="BG930" s="148"/>
      <c r="BH930" s="148"/>
    </row>
    <row r="931" spans="1:60" outlineLevel="2" x14ac:dyDescent="0.2">
      <c r="A931" s="155"/>
      <c r="B931" s="156"/>
      <c r="C931" s="194" t="s">
        <v>1548</v>
      </c>
      <c r="D931" s="185"/>
      <c r="E931" s="186"/>
      <c r="F931" s="159"/>
      <c r="G931" s="159"/>
      <c r="H931" s="159"/>
      <c r="I931" s="159"/>
      <c r="J931" s="159"/>
      <c r="K931" s="159"/>
      <c r="L931" s="159"/>
      <c r="M931" s="159"/>
      <c r="N931" s="158"/>
      <c r="O931" s="158"/>
      <c r="P931" s="158"/>
      <c r="Q931" s="158"/>
      <c r="R931" s="159"/>
      <c r="S931" s="159"/>
      <c r="T931" s="159"/>
      <c r="U931" s="159"/>
      <c r="V931" s="159"/>
      <c r="W931" s="159"/>
      <c r="X931" s="159"/>
      <c r="Y931" s="159"/>
      <c r="Z931" s="148"/>
      <c r="AA931" s="148"/>
      <c r="AB931" s="148"/>
      <c r="AC931" s="148"/>
      <c r="AD931" s="148"/>
      <c r="AE931" s="148"/>
      <c r="AF931" s="148"/>
      <c r="AG931" s="148" t="s">
        <v>435</v>
      </c>
      <c r="AH931" s="148">
        <v>0</v>
      </c>
      <c r="AI931" s="148"/>
      <c r="AJ931" s="148"/>
      <c r="AK931" s="148"/>
      <c r="AL931" s="148"/>
      <c r="AM931" s="148"/>
      <c r="AN931" s="148"/>
      <c r="AO931" s="148"/>
      <c r="AP931" s="148"/>
      <c r="AQ931" s="148"/>
      <c r="AR931" s="148"/>
      <c r="AS931" s="148"/>
      <c r="AT931" s="148"/>
      <c r="AU931" s="148"/>
      <c r="AV931" s="148"/>
      <c r="AW931" s="148"/>
      <c r="AX931" s="148"/>
      <c r="AY931" s="148"/>
      <c r="AZ931" s="148"/>
      <c r="BA931" s="148"/>
      <c r="BB931" s="148"/>
      <c r="BC931" s="148"/>
      <c r="BD931" s="148"/>
      <c r="BE931" s="148"/>
      <c r="BF931" s="148"/>
      <c r="BG931" s="148"/>
      <c r="BH931" s="148"/>
    </row>
    <row r="932" spans="1:60" outlineLevel="3" x14ac:dyDescent="0.2">
      <c r="A932" s="155"/>
      <c r="B932" s="156"/>
      <c r="C932" s="194" t="s">
        <v>1549</v>
      </c>
      <c r="D932" s="185"/>
      <c r="E932" s="186">
        <v>98.144000000000005</v>
      </c>
      <c r="F932" s="159"/>
      <c r="G932" s="159"/>
      <c r="H932" s="159"/>
      <c r="I932" s="159"/>
      <c r="J932" s="159"/>
      <c r="K932" s="159"/>
      <c r="L932" s="159"/>
      <c r="M932" s="159"/>
      <c r="N932" s="158"/>
      <c r="O932" s="158"/>
      <c r="P932" s="158"/>
      <c r="Q932" s="158"/>
      <c r="R932" s="159"/>
      <c r="S932" s="159"/>
      <c r="T932" s="159"/>
      <c r="U932" s="159"/>
      <c r="V932" s="159"/>
      <c r="W932" s="159"/>
      <c r="X932" s="159"/>
      <c r="Y932" s="159"/>
      <c r="Z932" s="148"/>
      <c r="AA932" s="148"/>
      <c r="AB932" s="148"/>
      <c r="AC932" s="148"/>
      <c r="AD932" s="148"/>
      <c r="AE932" s="148"/>
      <c r="AF932" s="148"/>
      <c r="AG932" s="148" t="s">
        <v>435</v>
      </c>
      <c r="AH932" s="148">
        <v>0</v>
      </c>
      <c r="AI932" s="148"/>
      <c r="AJ932" s="148"/>
      <c r="AK932" s="148"/>
      <c r="AL932" s="148"/>
      <c r="AM932" s="148"/>
      <c r="AN932" s="148"/>
      <c r="AO932" s="148"/>
      <c r="AP932" s="148"/>
      <c r="AQ932" s="148"/>
      <c r="AR932" s="148"/>
      <c r="AS932" s="148"/>
      <c r="AT932" s="148"/>
      <c r="AU932" s="148"/>
      <c r="AV932" s="148"/>
      <c r="AW932" s="148"/>
      <c r="AX932" s="148"/>
      <c r="AY932" s="148"/>
      <c r="AZ932" s="148"/>
      <c r="BA932" s="148"/>
      <c r="BB932" s="148"/>
      <c r="BC932" s="148"/>
      <c r="BD932" s="148"/>
      <c r="BE932" s="148"/>
      <c r="BF932" s="148"/>
      <c r="BG932" s="148"/>
      <c r="BH932" s="148"/>
    </row>
    <row r="933" spans="1:60" ht="22.5" outlineLevel="1" x14ac:dyDescent="0.2">
      <c r="A933" s="172">
        <v>147</v>
      </c>
      <c r="B933" s="173" t="s">
        <v>1550</v>
      </c>
      <c r="C933" s="181" t="s">
        <v>1551</v>
      </c>
      <c r="D933" s="174" t="s">
        <v>492</v>
      </c>
      <c r="E933" s="175">
        <v>570.95000000000005</v>
      </c>
      <c r="F933" s="176"/>
      <c r="G933" s="177">
        <f>ROUND(E933*F933,2)</f>
        <v>0</v>
      </c>
      <c r="H933" s="176"/>
      <c r="I933" s="177">
        <f>ROUND(E933*H933,2)</f>
        <v>0</v>
      </c>
      <c r="J933" s="176"/>
      <c r="K933" s="177">
        <f>ROUND(E933*J933,2)</f>
        <v>0</v>
      </c>
      <c r="L933" s="177">
        <v>21</v>
      </c>
      <c r="M933" s="177">
        <f>G933*(1+L933/100)</f>
        <v>0</v>
      </c>
      <c r="N933" s="175">
        <v>2.4129999999999999E-2</v>
      </c>
      <c r="O933" s="175">
        <f>ROUND(E933*N933,2)</f>
        <v>13.78</v>
      </c>
      <c r="P933" s="175">
        <v>0</v>
      </c>
      <c r="Q933" s="175">
        <f>ROUND(E933*P933,2)</f>
        <v>0</v>
      </c>
      <c r="R933" s="177" t="s">
        <v>724</v>
      </c>
      <c r="S933" s="177" t="s">
        <v>378</v>
      </c>
      <c r="T933" s="178" t="s">
        <v>378</v>
      </c>
      <c r="U933" s="159">
        <v>0.877</v>
      </c>
      <c r="V933" s="159">
        <f>ROUND(E933*U933,2)</f>
        <v>500.72</v>
      </c>
      <c r="W933" s="159"/>
      <c r="X933" s="159" t="s">
        <v>429</v>
      </c>
      <c r="Y933" s="159" t="s">
        <v>453</v>
      </c>
      <c r="Z933" s="214">
        <v>0.32</v>
      </c>
      <c r="AA933" s="215">
        <f t="shared" ref="AA933" si="288">G933*Z933</f>
        <v>0</v>
      </c>
      <c r="AB933" s="215">
        <f t="shared" ref="AB933" si="289">G933-AA933</f>
        <v>0</v>
      </c>
      <c r="AC933" s="148"/>
      <c r="AD933" s="148"/>
      <c r="AE933" s="148"/>
      <c r="AF933" s="148"/>
      <c r="AG933" s="148" t="s">
        <v>431</v>
      </c>
      <c r="AH933" s="148"/>
      <c r="AI933" s="148"/>
      <c r="AJ933" s="148"/>
      <c r="AK933" s="148"/>
      <c r="AL933" s="148"/>
      <c r="AM933" s="148"/>
      <c r="AN933" s="148"/>
      <c r="AO933" s="148"/>
      <c r="AP933" s="148"/>
      <c r="AQ933" s="148"/>
      <c r="AR933" s="148"/>
      <c r="AS933" s="148"/>
      <c r="AT933" s="148"/>
      <c r="AU933" s="148"/>
      <c r="AV933" s="148"/>
      <c r="AW933" s="148"/>
      <c r="AX933" s="148"/>
      <c r="AY933" s="148"/>
      <c r="AZ933" s="148"/>
      <c r="BA933" s="148"/>
      <c r="BB933" s="148"/>
      <c r="BC933" s="148"/>
      <c r="BD933" s="148"/>
      <c r="BE933" s="148"/>
      <c r="BF933" s="148"/>
      <c r="BG933" s="148"/>
      <c r="BH933" s="148"/>
    </row>
    <row r="934" spans="1:60" ht="33.75" outlineLevel="2" x14ac:dyDescent="0.2">
      <c r="A934" s="155"/>
      <c r="B934" s="156"/>
      <c r="C934" s="306" t="s">
        <v>1552</v>
      </c>
      <c r="D934" s="307"/>
      <c r="E934" s="307"/>
      <c r="F934" s="307"/>
      <c r="G934" s="307"/>
      <c r="H934" s="159"/>
      <c r="I934" s="159"/>
      <c r="J934" s="159"/>
      <c r="K934" s="159"/>
      <c r="L934" s="159"/>
      <c r="M934" s="159"/>
      <c r="N934" s="158"/>
      <c r="O934" s="158"/>
      <c r="P934" s="158"/>
      <c r="Q934" s="158"/>
      <c r="R934" s="159"/>
      <c r="S934" s="159"/>
      <c r="T934" s="159"/>
      <c r="U934" s="159"/>
      <c r="V934" s="159"/>
      <c r="W934" s="159"/>
      <c r="X934" s="159"/>
      <c r="Y934" s="159"/>
      <c r="Z934" s="148"/>
      <c r="AA934" s="148"/>
      <c r="AB934" s="148"/>
      <c r="AC934" s="148"/>
      <c r="AD934" s="148"/>
      <c r="AE934" s="148"/>
      <c r="AF934" s="148"/>
      <c r="AG934" s="148" t="s">
        <v>433</v>
      </c>
      <c r="AH934" s="148"/>
      <c r="AI934" s="148"/>
      <c r="AJ934" s="148"/>
      <c r="AK934" s="148"/>
      <c r="AL934" s="148"/>
      <c r="AM934" s="148"/>
      <c r="AN934" s="148"/>
      <c r="AO934" s="148"/>
      <c r="AP934" s="148"/>
      <c r="AQ934" s="148"/>
      <c r="AR934" s="148"/>
      <c r="AS934" s="148"/>
      <c r="AT934" s="148"/>
      <c r="AU934" s="148"/>
      <c r="AV934" s="148"/>
      <c r="AW934" s="148"/>
      <c r="AX934" s="148"/>
      <c r="AY934" s="148"/>
      <c r="AZ934" s="148"/>
      <c r="BA934" s="179" t="str">
        <f>C934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34" s="148"/>
      <c r="BC934" s="148"/>
      <c r="BD934" s="148"/>
      <c r="BE934" s="148"/>
      <c r="BF934" s="148"/>
      <c r="BG934" s="148"/>
      <c r="BH934" s="148"/>
    </row>
    <row r="935" spans="1:60" outlineLevel="2" x14ac:dyDescent="0.2">
      <c r="A935" s="155"/>
      <c r="B935" s="156"/>
      <c r="C935" s="304" t="s">
        <v>1553</v>
      </c>
      <c r="D935" s="305"/>
      <c r="E935" s="305"/>
      <c r="F935" s="305"/>
      <c r="G935" s="305"/>
      <c r="H935" s="159"/>
      <c r="I935" s="159"/>
      <c r="J935" s="159"/>
      <c r="K935" s="159"/>
      <c r="L935" s="159"/>
      <c r="M935" s="159"/>
      <c r="N935" s="158"/>
      <c r="O935" s="158"/>
      <c r="P935" s="158"/>
      <c r="Q935" s="158"/>
      <c r="R935" s="159"/>
      <c r="S935" s="159"/>
      <c r="T935" s="159"/>
      <c r="U935" s="159"/>
      <c r="V935" s="159"/>
      <c r="W935" s="159"/>
      <c r="X935" s="159"/>
      <c r="Y935" s="159"/>
      <c r="Z935" s="148"/>
      <c r="AA935" s="148"/>
      <c r="AB935" s="148"/>
      <c r="AC935" s="148"/>
      <c r="AD935" s="148"/>
      <c r="AE935" s="148"/>
      <c r="AF935" s="148"/>
      <c r="AG935" s="148" t="s">
        <v>383</v>
      </c>
      <c r="AH935" s="148"/>
      <c r="AI935" s="148"/>
      <c r="AJ935" s="148"/>
      <c r="AK935" s="148"/>
      <c r="AL935" s="148"/>
      <c r="AM935" s="148"/>
      <c r="AN935" s="148"/>
      <c r="AO935" s="148"/>
      <c r="AP935" s="148"/>
      <c r="AQ935" s="148"/>
      <c r="AR935" s="148"/>
      <c r="AS935" s="148"/>
      <c r="AT935" s="148"/>
      <c r="AU935" s="148"/>
      <c r="AV935" s="148"/>
      <c r="AW935" s="148"/>
      <c r="AX935" s="148"/>
      <c r="AY935" s="148"/>
      <c r="AZ935" s="148"/>
      <c r="BA935" s="148"/>
      <c r="BB935" s="148"/>
      <c r="BC935" s="148"/>
      <c r="BD935" s="148"/>
      <c r="BE935" s="148"/>
      <c r="BF935" s="148"/>
      <c r="BG935" s="148"/>
      <c r="BH935" s="148"/>
    </row>
    <row r="936" spans="1:60" outlineLevel="2" x14ac:dyDescent="0.2">
      <c r="A936" s="155"/>
      <c r="B936" s="156"/>
      <c r="C936" s="194" t="s">
        <v>1554</v>
      </c>
      <c r="D936" s="185"/>
      <c r="E936" s="186">
        <v>570.95000000000005</v>
      </c>
      <c r="F936" s="159"/>
      <c r="G936" s="159"/>
      <c r="H936" s="159"/>
      <c r="I936" s="159"/>
      <c r="J936" s="159"/>
      <c r="K936" s="159"/>
      <c r="L936" s="159"/>
      <c r="M936" s="159"/>
      <c r="N936" s="158"/>
      <c r="O936" s="158"/>
      <c r="P936" s="158"/>
      <c r="Q936" s="158"/>
      <c r="R936" s="159"/>
      <c r="S936" s="159"/>
      <c r="T936" s="159"/>
      <c r="U936" s="159"/>
      <c r="V936" s="159"/>
      <c r="W936" s="159"/>
      <c r="X936" s="159"/>
      <c r="Y936" s="159"/>
      <c r="Z936" s="148"/>
      <c r="AA936" s="148"/>
      <c r="AB936" s="148"/>
      <c r="AC936" s="148"/>
      <c r="AD936" s="148"/>
      <c r="AE936" s="148"/>
      <c r="AF936" s="148"/>
      <c r="AG936" s="148" t="s">
        <v>435</v>
      </c>
      <c r="AH936" s="148">
        <v>0</v>
      </c>
      <c r="AI936" s="148"/>
      <c r="AJ936" s="148"/>
      <c r="AK936" s="148"/>
      <c r="AL936" s="148"/>
      <c r="AM936" s="148"/>
      <c r="AN936" s="148"/>
      <c r="AO936" s="148"/>
      <c r="AP936" s="148"/>
      <c r="AQ936" s="148"/>
      <c r="AR936" s="148"/>
      <c r="AS936" s="148"/>
      <c r="AT936" s="148"/>
      <c r="AU936" s="148"/>
      <c r="AV936" s="148"/>
      <c r="AW936" s="148"/>
      <c r="AX936" s="148"/>
      <c r="AY936" s="148"/>
      <c r="AZ936" s="148"/>
      <c r="BA936" s="148"/>
      <c r="BB936" s="148"/>
      <c r="BC936" s="148"/>
      <c r="BD936" s="148"/>
      <c r="BE936" s="148"/>
      <c r="BF936" s="148"/>
      <c r="BG936" s="148"/>
      <c r="BH936" s="148"/>
    </row>
    <row r="937" spans="1:60" ht="22.5" outlineLevel="1" x14ac:dyDescent="0.2">
      <c r="A937" s="172">
        <v>148</v>
      </c>
      <c r="B937" s="173" t="s">
        <v>1555</v>
      </c>
      <c r="C937" s="181" t="s">
        <v>1556</v>
      </c>
      <c r="D937" s="174" t="s">
        <v>492</v>
      </c>
      <c r="E937" s="175">
        <v>1881.24</v>
      </c>
      <c r="F937" s="176"/>
      <c r="G937" s="177">
        <f>ROUND(E937*F937,2)</f>
        <v>0</v>
      </c>
      <c r="H937" s="176"/>
      <c r="I937" s="177">
        <f>ROUND(E937*H937,2)</f>
        <v>0</v>
      </c>
      <c r="J937" s="176"/>
      <c r="K937" s="177">
        <f>ROUND(E937*J937,2)</f>
        <v>0</v>
      </c>
      <c r="L937" s="177">
        <v>21</v>
      </c>
      <c r="M937" s="177">
        <f>G937*(1+L937/100)</f>
        <v>0</v>
      </c>
      <c r="N937" s="175">
        <v>3.0609999999999998E-2</v>
      </c>
      <c r="O937" s="175">
        <f>ROUND(E937*N937,2)</f>
        <v>57.58</v>
      </c>
      <c r="P937" s="175">
        <v>0</v>
      </c>
      <c r="Q937" s="175">
        <f>ROUND(E937*P937,2)</f>
        <v>0</v>
      </c>
      <c r="R937" s="177" t="s">
        <v>724</v>
      </c>
      <c r="S937" s="177" t="s">
        <v>378</v>
      </c>
      <c r="T937" s="178" t="s">
        <v>378</v>
      </c>
      <c r="U937" s="159">
        <v>0.877</v>
      </c>
      <c r="V937" s="159">
        <f>ROUND(E937*U937,2)</f>
        <v>1649.85</v>
      </c>
      <c r="W937" s="159"/>
      <c r="X937" s="159" t="s">
        <v>429</v>
      </c>
      <c r="Y937" s="159" t="s">
        <v>453</v>
      </c>
      <c r="Z937" s="214">
        <v>0.32</v>
      </c>
      <c r="AA937" s="215">
        <f t="shared" ref="AA937" si="290">G937*Z937</f>
        <v>0</v>
      </c>
      <c r="AB937" s="215">
        <f t="shared" ref="AB937" si="291">G937-AA937</f>
        <v>0</v>
      </c>
      <c r="AC937" s="148"/>
      <c r="AD937" s="148"/>
      <c r="AE937" s="148"/>
      <c r="AF937" s="148"/>
      <c r="AG937" s="148" t="s">
        <v>431</v>
      </c>
      <c r="AH937" s="148"/>
      <c r="AI937" s="148"/>
      <c r="AJ937" s="148"/>
      <c r="AK937" s="148"/>
      <c r="AL937" s="148"/>
      <c r="AM937" s="148"/>
      <c r="AN937" s="148"/>
      <c r="AO937" s="148"/>
      <c r="AP937" s="148"/>
      <c r="AQ937" s="148"/>
      <c r="AR937" s="148"/>
      <c r="AS937" s="148"/>
      <c r="AT937" s="148"/>
      <c r="AU937" s="148"/>
      <c r="AV937" s="148"/>
      <c r="AW937" s="148"/>
      <c r="AX937" s="148"/>
      <c r="AY937" s="148"/>
      <c r="AZ937" s="148"/>
      <c r="BA937" s="148"/>
      <c r="BB937" s="148"/>
      <c r="BC937" s="148"/>
      <c r="BD937" s="148"/>
      <c r="BE937" s="148"/>
      <c r="BF937" s="148"/>
      <c r="BG937" s="148"/>
      <c r="BH937" s="148"/>
    </row>
    <row r="938" spans="1:60" ht="33.75" outlineLevel="2" x14ac:dyDescent="0.2">
      <c r="A938" s="155"/>
      <c r="B938" s="156"/>
      <c r="C938" s="306" t="s">
        <v>1552</v>
      </c>
      <c r="D938" s="307"/>
      <c r="E938" s="307"/>
      <c r="F938" s="307"/>
      <c r="G938" s="307"/>
      <c r="H938" s="159"/>
      <c r="I938" s="159"/>
      <c r="J938" s="159"/>
      <c r="K938" s="159"/>
      <c r="L938" s="159"/>
      <c r="M938" s="159"/>
      <c r="N938" s="158"/>
      <c r="O938" s="158"/>
      <c r="P938" s="158"/>
      <c r="Q938" s="158"/>
      <c r="R938" s="159"/>
      <c r="S938" s="159"/>
      <c r="T938" s="159"/>
      <c r="U938" s="159"/>
      <c r="V938" s="159"/>
      <c r="W938" s="159"/>
      <c r="X938" s="159"/>
      <c r="Y938" s="159"/>
      <c r="Z938" s="148"/>
      <c r="AA938" s="148"/>
      <c r="AB938" s="148"/>
      <c r="AC938" s="148"/>
      <c r="AD938" s="148"/>
      <c r="AE938" s="148"/>
      <c r="AF938" s="148"/>
      <c r="AG938" s="148" t="s">
        <v>433</v>
      </c>
      <c r="AH938" s="148"/>
      <c r="AI938" s="148"/>
      <c r="AJ938" s="148"/>
      <c r="AK938" s="148"/>
      <c r="AL938" s="148"/>
      <c r="AM938" s="148"/>
      <c r="AN938" s="148"/>
      <c r="AO938" s="148"/>
      <c r="AP938" s="148"/>
      <c r="AQ938" s="148"/>
      <c r="AR938" s="148"/>
      <c r="AS938" s="148"/>
      <c r="AT938" s="148"/>
      <c r="AU938" s="148"/>
      <c r="AV938" s="148"/>
      <c r="AW938" s="148"/>
      <c r="AX938" s="148"/>
      <c r="AY938" s="148"/>
      <c r="AZ938" s="148"/>
      <c r="BA938" s="179" t="str">
        <f>C938</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38" s="148"/>
      <c r="BC938" s="148"/>
      <c r="BD938" s="148"/>
      <c r="BE938" s="148"/>
      <c r="BF938" s="148"/>
      <c r="BG938" s="148"/>
      <c r="BH938" s="148"/>
    </row>
    <row r="939" spans="1:60" outlineLevel="2" x14ac:dyDescent="0.2">
      <c r="A939" s="155"/>
      <c r="B939" s="156"/>
      <c r="C939" s="304" t="s">
        <v>1553</v>
      </c>
      <c r="D939" s="305"/>
      <c r="E939" s="305"/>
      <c r="F939" s="305"/>
      <c r="G939" s="305"/>
      <c r="H939" s="159"/>
      <c r="I939" s="159"/>
      <c r="J939" s="159"/>
      <c r="K939" s="159"/>
      <c r="L939" s="159"/>
      <c r="M939" s="159"/>
      <c r="N939" s="158"/>
      <c r="O939" s="158"/>
      <c r="P939" s="158"/>
      <c r="Q939" s="158"/>
      <c r="R939" s="159"/>
      <c r="S939" s="159"/>
      <c r="T939" s="159"/>
      <c r="U939" s="159"/>
      <c r="V939" s="159"/>
      <c r="W939" s="159"/>
      <c r="X939" s="159"/>
      <c r="Y939" s="159"/>
      <c r="Z939" s="148"/>
      <c r="AA939" s="148"/>
      <c r="AB939" s="148"/>
      <c r="AC939" s="148"/>
      <c r="AD939" s="148"/>
      <c r="AE939" s="148"/>
      <c r="AF939" s="148"/>
      <c r="AG939" s="148" t="s">
        <v>383</v>
      </c>
      <c r="AH939" s="148"/>
      <c r="AI939" s="148"/>
      <c r="AJ939" s="148"/>
      <c r="AK939" s="148"/>
      <c r="AL939" s="148"/>
      <c r="AM939" s="148"/>
      <c r="AN939" s="148"/>
      <c r="AO939" s="148"/>
      <c r="AP939" s="148"/>
      <c r="AQ939" s="148"/>
      <c r="AR939" s="148"/>
      <c r="AS939" s="148"/>
      <c r="AT939" s="148"/>
      <c r="AU939" s="148"/>
      <c r="AV939" s="148"/>
      <c r="AW939" s="148"/>
      <c r="AX939" s="148"/>
      <c r="AY939" s="148"/>
      <c r="AZ939" s="148"/>
      <c r="BA939" s="148"/>
      <c r="BB939" s="148"/>
      <c r="BC939" s="148"/>
      <c r="BD939" s="148"/>
      <c r="BE939" s="148"/>
      <c r="BF939" s="148"/>
      <c r="BG939" s="148"/>
      <c r="BH939" s="148"/>
    </row>
    <row r="940" spans="1:60" outlineLevel="2" x14ac:dyDescent="0.2">
      <c r="A940" s="155"/>
      <c r="B940" s="156"/>
      <c r="C940" s="194" t="s">
        <v>1557</v>
      </c>
      <c r="D940" s="185"/>
      <c r="E940" s="186">
        <v>1470</v>
      </c>
      <c r="F940" s="159"/>
      <c r="G940" s="159"/>
      <c r="H940" s="159"/>
      <c r="I940" s="159"/>
      <c r="J940" s="159"/>
      <c r="K940" s="159"/>
      <c r="L940" s="159"/>
      <c r="M940" s="159"/>
      <c r="N940" s="158"/>
      <c r="O940" s="158"/>
      <c r="P940" s="158"/>
      <c r="Q940" s="158"/>
      <c r="R940" s="159"/>
      <c r="S940" s="159"/>
      <c r="T940" s="159"/>
      <c r="U940" s="159"/>
      <c r="V940" s="159"/>
      <c r="W940" s="159"/>
      <c r="X940" s="159"/>
      <c r="Y940" s="159"/>
      <c r="Z940" s="148"/>
      <c r="AA940" s="148"/>
      <c r="AB940" s="148"/>
      <c r="AC940" s="148"/>
      <c r="AD940" s="148"/>
      <c r="AE940" s="148"/>
      <c r="AF940" s="148"/>
      <c r="AG940" s="148" t="s">
        <v>435</v>
      </c>
      <c r="AH940" s="148">
        <v>0</v>
      </c>
      <c r="AI940" s="148"/>
      <c r="AJ940" s="148"/>
      <c r="AK940" s="148"/>
      <c r="AL940" s="148"/>
      <c r="AM940" s="148"/>
      <c r="AN940" s="148"/>
      <c r="AO940" s="148"/>
      <c r="AP940" s="148"/>
      <c r="AQ940" s="148"/>
      <c r="AR940" s="148"/>
      <c r="AS940" s="148"/>
      <c r="AT940" s="148"/>
      <c r="AU940" s="148"/>
      <c r="AV940" s="148"/>
      <c r="AW940" s="148"/>
      <c r="AX940" s="148"/>
      <c r="AY940" s="148"/>
      <c r="AZ940" s="148"/>
      <c r="BA940" s="148"/>
      <c r="BB940" s="148"/>
      <c r="BC940" s="148"/>
      <c r="BD940" s="148"/>
      <c r="BE940" s="148"/>
      <c r="BF940" s="148"/>
      <c r="BG940" s="148"/>
      <c r="BH940" s="148"/>
    </row>
    <row r="941" spans="1:60" outlineLevel="3" x14ac:dyDescent="0.2">
      <c r="A941" s="155"/>
      <c r="B941" s="156"/>
      <c r="C941" s="194" t="s">
        <v>1558</v>
      </c>
      <c r="D941" s="185"/>
      <c r="E941" s="186">
        <v>411.24</v>
      </c>
      <c r="F941" s="159"/>
      <c r="G941" s="159"/>
      <c r="H941" s="159"/>
      <c r="I941" s="159"/>
      <c r="J941" s="159"/>
      <c r="K941" s="159"/>
      <c r="L941" s="159"/>
      <c r="M941" s="159"/>
      <c r="N941" s="158"/>
      <c r="O941" s="158"/>
      <c r="P941" s="158"/>
      <c r="Q941" s="158"/>
      <c r="R941" s="159"/>
      <c r="S941" s="159"/>
      <c r="T941" s="159"/>
      <c r="U941" s="159"/>
      <c r="V941" s="159"/>
      <c r="W941" s="159"/>
      <c r="X941" s="159"/>
      <c r="Y941" s="159"/>
      <c r="Z941" s="148"/>
      <c r="AA941" s="148"/>
      <c r="AB941" s="148"/>
      <c r="AC941" s="148"/>
      <c r="AD941" s="148"/>
      <c r="AE941" s="148"/>
      <c r="AF941" s="148"/>
      <c r="AG941" s="148" t="s">
        <v>435</v>
      </c>
      <c r="AH941" s="148">
        <v>0</v>
      </c>
      <c r="AI941" s="148"/>
      <c r="AJ941" s="148"/>
      <c r="AK941" s="148"/>
      <c r="AL941" s="148"/>
      <c r="AM941" s="148"/>
      <c r="AN941" s="148"/>
      <c r="AO941" s="148"/>
      <c r="AP941" s="148"/>
      <c r="AQ941" s="148"/>
      <c r="AR941" s="148"/>
      <c r="AS941" s="148"/>
      <c r="AT941" s="148"/>
      <c r="AU941" s="148"/>
      <c r="AV941" s="148"/>
      <c r="AW941" s="148"/>
      <c r="AX941" s="148"/>
      <c r="AY941" s="148"/>
      <c r="AZ941" s="148"/>
      <c r="BA941" s="148"/>
      <c r="BB941" s="148"/>
      <c r="BC941" s="148"/>
      <c r="BD941" s="148"/>
      <c r="BE941" s="148"/>
      <c r="BF941" s="148"/>
      <c r="BG941" s="148"/>
      <c r="BH941" s="148"/>
    </row>
    <row r="942" spans="1:60" outlineLevel="1" x14ac:dyDescent="0.2">
      <c r="A942" s="172">
        <v>149</v>
      </c>
      <c r="B942" s="173" t="s">
        <v>1559</v>
      </c>
      <c r="C942" s="181" t="s">
        <v>1560</v>
      </c>
      <c r="D942" s="174" t="s">
        <v>492</v>
      </c>
      <c r="E942" s="175">
        <v>2452.19</v>
      </c>
      <c r="F942" s="176"/>
      <c r="G942" s="177">
        <f>ROUND(E942*F942,2)</f>
        <v>0</v>
      </c>
      <c r="H942" s="176"/>
      <c r="I942" s="177">
        <f>ROUND(E942*H942,2)</f>
        <v>0</v>
      </c>
      <c r="J942" s="176"/>
      <c r="K942" s="177">
        <f>ROUND(E942*J942,2)</f>
        <v>0</v>
      </c>
      <c r="L942" s="177">
        <v>21</v>
      </c>
      <c r="M942" s="177">
        <f>G942*(1+L942/100)</f>
        <v>0</v>
      </c>
      <c r="N942" s="175">
        <v>0</v>
      </c>
      <c r="O942" s="175">
        <f>ROUND(E942*N942,2)</f>
        <v>0</v>
      </c>
      <c r="P942" s="175">
        <v>0</v>
      </c>
      <c r="Q942" s="175">
        <f>ROUND(E942*P942,2)</f>
        <v>0</v>
      </c>
      <c r="R942" s="177" t="s">
        <v>724</v>
      </c>
      <c r="S942" s="177" t="s">
        <v>378</v>
      </c>
      <c r="T942" s="178" t="s">
        <v>378</v>
      </c>
      <c r="U942" s="159">
        <v>0.30509999999999998</v>
      </c>
      <c r="V942" s="159">
        <f>ROUND(E942*U942,2)</f>
        <v>748.16</v>
      </c>
      <c r="W942" s="159"/>
      <c r="X942" s="159" t="s">
        <v>429</v>
      </c>
      <c r="Y942" s="159" t="s">
        <v>453</v>
      </c>
      <c r="Z942" s="214">
        <v>0.32</v>
      </c>
      <c r="AA942" s="215">
        <f t="shared" ref="AA942" si="292">G942*Z942</f>
        <v>0</v>
      </c>
      <c r="AB942" s="215">
        <f t="shared" ref="AB942" si="293">G942-AA942</f>
        <v>0</v>
      </c>
      <c r="AC942" s="148"/>
      <c r="AD942" s="148"/>
      <c r="AE942" s="148"/>
      <c r="AF942" s="148"/>
      <c r="AG942" s="148" t="s">
        <v>431</v>
      </c>
      <c r="AH942" s="148"/>
      <c r="AI942" s="148"/>
      <c r="AJ942" s="148"/>
      <c r="AK942" s="148"/>
      <c r="AL942" s="148"/>
      <c r="AM942" s="148"/>
      <c r="AN942" s="148"/>
      <c r="AO942" s="148"/>
      <c r="AP942" s="148"/>
      <c r="AQ942" s="148"/>
      <c r="AR942" s="148"/>
      <c r="AS942" s="148"/>
      <c r="AT942" s="148"/>
      <c r="AU942" s="148"/>
      <c r="AV942" s="148"/>
      <c r="AW942" s="148"/>
      <c r="AX942" s="148"/>
      <c r="AY942" s="148"/>
      <c r="AZ942" s="148"/>
      <c r="BA942" s="148"/>
      <c r="BB942" s="148"/>
      <c r="BC942" s="148"/>
      <c r="BD942" s="148"/>
      <c r="BE942" s="148"/>
      <c r="BF942" s="148"/>
      <c r="BG942" s="148"/>
      <c r="BH942" s="148"/>
    </row>
    <row r="943" spans="1:60" ht="22.5" outlineLevel="2" x14ac:dyDescent="0.2">
      <c r="A943" s="155"/>
      <c r="B943" s="156"/>
      <c r="C943" s="295" t="s">
        <v>1561</v>
      </c>
      <c r="D943" s="296"/>
      <c r="E943" s="296"/>
      <c r="F943" s="296"/>
      <c r="G943" s="296"/>
      <c r="H943" s="159"/>
      <c r="I943" s="159"/>
      <c r="J943" s="159"/>
      <c r="K943" s="159"/>
      <c r="L943" s="159"/>
      <c r="M943" s="159"/>
      <c r="N943" s="158"/>
      <c r="O943" s="158"/>
      <c r="P943" s="158"/>
      <c r="Q943" s="158"/>
      <c r="R943" s="159"/>
      <c r="S943" s="159"/>
      <c r="T943" s="159"/>
      <c r="U943" s="159"/>
      <c r="V943" s="159"/>
      <c r="W943" s="159"/>
      <c r="X943" s="159"/>
      <c r="Y943" s="159"/>
      <c r="Z943" s="148"/>
      <c r="AA943" s="148"/>
      <c r="AB943" s="148"/>
      <c r="AC943" s="148"/>
      <c r="AD943" s="148"/>
      <c r="AE943" s="148"/>
      <c r="AF943" s="148"/>
      <c r="AG943" s="148" t="s">
        <v>383</v>
      </c>
      <c r="AH943" s="148"/>
      <c r="AI943" s="148"/>
      <c r="AJ943" s="148"/>
      <c r="AK943" s="148"/>
      <c r="AL943" s="148"/>
      <c r="AM943" s="148"/>
      <c r="AN943" s="148"/>
      <c r="AO943" s="148"/>
      <c r="AP943" s="148"/>
      <c r="AQ943" s="148"/>
      <c r="AR943" s="148"/>
      <c r="AS943" s="148"/>
      <c r="AT943" s="148"/>
      <c r="AU943" s="148"/>
      <c r="AV943" s="148"/>
      <c r="AW943" s="148"/>
      <c r="AX943" s="148"/>
      <c r="AY943" s="148"/>
      <c r="AZ943" s="148"/>
      <c r="BA943" s="179" t="str">
        <f>C943</f>
        <v>Nanesení lepicího tmelu na izolační desky, nalepení desek, zajištění talířovými hmoždinkami (6 ks/m2), natažení stěrky, vtlačení výztužné tkaniny (1,15 m2/m2), rohových lišt (0,14 m/m2), přehlazení stěrky, nanesení druhé vyrovnávací stěrky.</v>
      </c>
      <c r="BB943" s="148"/>
      <c r="BC943" s="148"/>
      <c r="BD943" s="148"/>
      <c r="BE943" s="148"/>
      <c r="BF943" s="148"/>
      <c r="BG943" s="148"/>
      <c r="BH943" s="148"/>
    </row>
    <row r="944" spans="1:60" outlineLevel="3" x14ac:dyDescent="0.2">
      <c r="A944" s="155"/>
      <c r="B944" s="156"/>
      <c r="C944" s="304" t="s">
        <v>1562</v>
      </c>
      <c r="D944" s="305"/>
      <c r="E944" s="305"/>
      <c r="F944" s="305"/>
      <c r="G944" s="305"/>
      <c r="H944" s="159"/>
      <c r="I944" s="159"/>
      <c r="J944" s="159"/>
      <c r="K944" s="159"/>
      <c r="L944" s="159"/>
      <c r="M944" s="159"/>
      <c r="N944" s="158"/>
      <c r="O944" s="158"/>
      <c r="P944" s="158"/>
      <c r="Q944" s="158"/>
      <c r="R944" s="159"/>
      <c r="S944" s="159"/>
      <c r="T944" s="159"/>
      <c r="U944" s="159"/>
      <c r="V944" s="159"/>
      <c r="W944" s="159"/>
      <c r="X944" s="159"/>
      <c r="Y944" s="159"/>
      <c r="Z944" s="148"/>
      <c r="AA944" s="148"/>
      <c r="AB944" s="148"/>
      <c r="AC944" s="148"/>
      <c r="AD944" s="148"/>
      <c r="AE944" s="148"/>
      <c r="AF944" s="148"/>
      <c r="AG944" s="148" t="s">
        <v>383</v>
      </c>
      <c r="AH944" s="148"/>
      <c r="AI944" s="148"/>
      <c r="AJ944" s="148"/>
      <c r="AK944" s="148"/>
      <c r="AL944" s="148"/>
      <c r="AM944" s="148"/>
      <c r="AN944" s="148"/>
      <c r="AO944" s="148"/>
      <c r="AP944" s="148"/>
      <c r="AQ944" s="148"/>
      <c r="AR944" s="148"/>
      <c r="AS944" s="148"/>
      <c r="AT944" s="148"/>
      <c r="AU944" s="148"/>
      <c r="AV944" s="148"/>
      <c r="AW944" s="148"/>
      <c r="AX944" s="148"/>
      <c r="AY944" s="148"/>
      <c r="AZ944" s="148"/>
      <c r="BA944" s="148"/>
      <c r="BB944" s="148"/>
      <c r="BC944" s="148"/>
      <c r="BD944" s="148"/>
      <c r="BE944" s="148"/>
      <c r="BF944" s="148"/>
      <c r="BG944" s="148"/>
      <c r="BH944" s="148"/>
    </row>
    <row r="945" spans="1:60" outlineLevel="2" x14ac:dyDescent="0.2">
      <c r="A945" s="155"/>
      <c r="B945" s="156"/>
      <c r="C945" s="194" t="s">
        <v>1563</v>
      </c>
      <c r="D945" s="185"/>
      <c r="E945" s="186">
        <v>570.95000000000005</v>
      </c>
      <c r="F945" s="159"/>
      <c r="G945" s="159"/>
      <c r="H945" s="159"/>
      <c r="I945" s="159"/>
      <c r="J945" s="159"/>
      <c r="K945" s="159"/>
      <c r="L945" s="159"/>
      <c r="M945" s="159"/>
      <c r="N945" s="158"/>
      <c r="O945" s="158"/>
      <c r="P945" s="158"/>
      <c r="Q945" s="158"/>
      <c r="R945" s="159"/>
      <c r="S945" s="159"/>
      <c r="T945" s="159"/>
      <c r="U945" s="159"/>
      <c r="V945" s="159"/>
      <c r="W945" s="159"/>
      <c r="X945" s="159"/>
      <c r="Y945" s="159"/>
      <c r="Z945" s="148"/>
      <c r="AA945" s="148"/>
      <c r="AB945" s="148"/>
      <c r="AC945" s="148"/>
      <c r="AD945" s="148"/>
      <c r="AE945" s="148"/>
      <c r="AF945" s="148"/>
      <c r="AG945" s="148" t="s">
        <v>435</v>
      </c>
      <c r="AH945" s="148">
        <v>5</v>
      </c>
      <c r="AI945" s="148"/>
      <c r="AJ945" s="148"/>
      <c r="AK945" s="148"/>
      <c r="AL945" s="148"/>
      <c r="AM945" s="148"/>
      <c r="AN945" s="148"/>
      <c r="AO945" s="148"/>
      <c r="AP945" s="148"/>
      <c r="AQ945" s="148"/>
      <c r="AR945" s="148"/>
      <c r="AS945" s="148"/>
      <c r="AT945" s="148"/>
      <c r="AU945" s="148"/>
      <c r="AV945" s="148"/>
      <c r="AW945" s="148"/>
      <c r="AX945" s="148"/>
      <c r="AY945" s="148"/>
      <c r="AZ945" s="148"/>
      <c r="BA945" s="148"/>
      <c r="BB945" s="148"/>
      <c r="BC945" s="148"/>
      <c r="BD945" s="148"/>
      <c r="BE945" s="148"/>
      <c r="BF945" s="148"/>
      <c r="BG945" s="148"/>
      <c r="BH945" s="148"/>
    </row>
    <row r="946" spans="1:60" outlineLevel="3" x14ac:dyDescent="0.2">
      <c r="A946" s="155"/>
      <c r="B946" s="156"/>
      <c r="C946" s="194" t="s">
        <v>1564</v>
      </c>
      <c r="D946" s="185"/>
      <c r="E946" s="186">
        <v>1881.24</v>
      </c>
      <c r="F946" s="159"/>
      <c r="G946" s="159"/>
      <c r="H946" s="159"/>
      <c r="I946" s="159"/>
      <c r="J946" s="159"/>
      <c r="K946" s="159"/>
      <c r="L946" s="159"/>
      <c r="M946" s="159"/>
      <c r="N946" s="158"/>
      <c r="O946" s="158"/>
      <c r="P946" s="158"/>
      <c r="Q946" s="158"/>
      <c r="R946" s="159"/>
      <c r="S946" s="159"/>
      <c r="T946" s="159"/>
      <c r="U946" s="159"/>
      <c r="V946" s="159"/>
      <c r="W946" s="159"/>
      <c r="X946" s="159"/>
      <c r="Y946" s="159"/>
      <c r="Z946" s="148"/>
      <c r="AA946" s="148"/>
      <c r="AB946" s="148"/>
      <c r="AC946" s="148"/>
      <c r="AD946" s="148"/>
      <c r="AE946" s="148"/>
      <c r="AF946" s="148"/>
      <c r="AG946" s="148" t="s">
        <v>435</v>
      </c>
      <c r="AH946" s="148">
        <v>5</v>
      </c>
      <c r="AI946" s="148"/>
      <c r="AJ946" s="148"/>
      <c r="AK946" s="148"/>
      <c r="AL946" s="148"/>
      <c r="AM946" s="148"/>
      <c r="AN946" s="148"/>
      <c r="AO946" s="148"/>
      <c r="AP946" s="148"/>
      <c r="AQ946" s="148"/>
      <c r="AR946" s="148"/>
      <c r="AS946" s="148"/>
      <c r="AT946" s="148"/>
      <c r="AU946" s="148"/>
      <c r="AV946" s="148"/>
      <c r="AW946" s="148"/>
      <c r="AX946" s="148"/>
      <c r="AY946" s="148"/>
      <c r="AZ946" s="148"/>
      <c r="BA946" s="148"/>
      <c r="BB946" s="148"/>
      <c r="BC946" s="148"/>
      <c r="BD946" s="148"/>
      <c r="BE946" s="148"/>
      <c r="BF946" s="148"/>
      <c r="BG946" s="148"/>
      <c r="BH946" s="148"/>
    </row>
    <row r="947" spans="1:60" ht="22.5" outlineLevel="1" x14ac:dyDescent="0.2">
      <c r="A947" s="172">
        <v>150</v>
      </c>
      <c r="B947" s="173" t="s">
        <v>1565</v>
      </c>
      <c r="C947" s="181" t="s">
        <v>1566</v>
      </c>
      <c r="D947" s="174" t="s">
        <v>492</v>
      </c>
      <c r="E947" s="175">
        <v>3029.5340000000001</v>
      </c>
      <c r="F947" s="176"/>
      <c r="G947" s="177">
        <f>ROUND(E947*F947,2)</f>
        <v>0</v>
      </c>
      <c r="H947" s="176"/>
      <c r="I947" s="177">
        <f>ROUND(E947*H947,2)</f>
        <v>0</v>
      </c>
      <c r="J947" s="176"/>
      <c r="K947" s="177">
        <f>ROUND(E947*J947,2)</f>
        <v>0</v>
      </c>
      <c r="L947" s="177">
        <v>21</v>
      </c>
      <c r="M947" s="177">
        <f>G947*(1+L947/100)</f>
        <v>0</v>
      </c>
      <c r="N947" s="175">
        <v>3.0699999999999998E-3</v>
      </c>
      <c r="O947" s="175">
        <f>ROUND(E947*N947,2)</f>
        <v>9.3000000000000007</v>
      </c>
      <c r="P947" s="175">
        <v>0</v>
      </c>
      <c r="Q947" s="175">
        <f>ROUND(E947*P947,2)</f>
        <v>0</v>
      </c>
      <c r="R947" s="177" t="s">
        <v>724</v>
      </c>
      <c r="S947" s="177" t="s">
        <v>378</v>
      </c>
      <c r="T947" s="178" t="s">
        <v>378</v>
      </c>
      <c r="U947" s="159">
        <v>0.30599999999999999</v>
      </c>
      <c r="V947" s="159">
        <f>ROUND(E947*U947,2)</f>
        <v>927.04</v>
      </c>
      <c r="W947" s="159"/>
      <c r="X947" s="159" t="s">
        <v>429</v>
      </c>
      <c r="Y947" s="159" t="s">
        <v>453</v>
      </c>
      <c r="Z947" s="214">
        <v>0.32</v>
      </c>
      <c r="AA947" s="215">
        <f t="shared" ref="AA947" si="294">G947*Z947</f>
        <v>0</v>
      </c>
      <c r="AB947" s="215">
        <f t="shared" ref="AB947" si="295">G947-AA947</f>
        <v>0</v>
      </c>
      <c r="AC947" s="148"/>
      <c r="AD947" s="148"/>
      <c r="AE947" s="148"/>
      <c r="AF947" s="148"/>
      <c r="AG947" s="148" t="s">
        <v>431</v>
      </c>
      <c r="AH947" s="148"/>
      <c r="AI947" s="148"/>
      <c r="AJ947" s="148"/>
      <c r="AK947" s="148"/>
      <c r="AL947" s="148"/>
      <c r="AM947" s="148"/>
      <c r="AN947" s="148"/>
      <c r="AO947" s="148"/>
      <c r="AP947" s="148"/>
      <c r="AQ947" s="148"/>
      <c r="AR947" s="148"/>
      <c r="AS947" s="148"/>
      <c r="AT947" s="148"/>
      <c r="AU947" s="148"/>
      <c r="AV947" s="148"/>
      <c r="AW947" s="148"/>
      <c r="AX947" s="148"/>
      <c r="AY947" s="148"/>
      <c r="AZ947" s="148"/>
      <c r="BA947" s="148"/>
      <c r="BB947" s="148"/>
      <c r="BC947" s="148"/>
      <c r="BD947" s="148"/>
      <c r="BE947" s="148"/>
      <c r="BF947" s="148"/>
      <c r="BG947" s="148"/>
      <c r="BH947" s="148"/>
    </row>
    <row r="948" spans="1:60" outlineLevel="2" x14ac:dyDescent="0.2">
      <c r="A948" s="155"/>
      <c r="B948" s="156"/>
      <c r="C948" s="306" t="s">
        <v>1265</v>
      </c>
      <c r="D948" s="307"/>
      <c r="E948" s="307"/>
      <c r="F948" s="307"/>
      <c r="G948" s="307"/>
      <c r="H948" s="159"/>
      <c r="I948" s="159"/>
      <c r="J948" s="159"/>
      <c r="K948" s="159"/>
      <c r="L948" s="159"/>
      <c r="M948" s="159"/>
      <c r="N948" s="158"/>
      <c r="O948" s="158"/>
      <c r="P948" s="158"/>
      <c r="Q948" s="158"/>
      <c r="R948" s="159"/>
      <c r="S948" s="159"/>
      <c r="T948" s="159"/>
      <c r="U948" s="159"/>
      <c r="V948" s="159"/>
      <c r="W948" s="159"/>
      <c r="X948" s="159"/>
      <c r="Y948" s="159"/>
      <c r="Z948" s="148"/>
      <c r="AA948" s="148"/>
      <c r="AB948" s="148"/>
      <c r="AC948" s="148"/>
      <c r="AD948" s="148"/>
      <c r="AE948" s="148"/>
      <c r="AF948" s="148"/>
      <c r="AG948" s="148" t="s">
        <v>433</v>
      </c>
      <c r="AH948" s="148"/>
      <c r="AI948" s="148"/>
      <c r="AJ948" s="148"/>
      <c r="AK948" s="148"/>
      <c r="AL948" s="148"/>
      <c r="AM948" s="148"/>
      <c r="AN948" s="148"/>
      <c r="AO948" s="148"/>
      <c r="AP948" s="148"/>
      <c r="AQ948" s="148"/>
      <c r="AR948" s="148"/>
      <c r="AS948" s="148"/>
      <c r="AT948" s="148"/>
      <c r="AU948" s="148"/>
      <c r="AV948" s="148"/>
      <c r="AW948" s="148"/>
      <c r="AX948" s="148"/>
      <c r="AY948" s="148"/>
      <c r="AZ948" s="148"/>
      <c r="BA948" s="148"/>
      <c r="BB948" s="148"/>
      <c r="BC948" s="148"/>
      <c r="BD948" s="148"/>
      <c r="BE948" s="148"/>
      <c r="BF948" s="148"/>
      <c r="BG948" s="148"/>
      <c r="BH948" s="148"/>
    </row>
    <row r="949" spans="1:60" outlineLevel="2" x14ac:dyDescent="0.2">
      <c r="A949" s="155"/>
      <c r="B949" s="156"/>
      <c r="C949" s="304" t="s">
        <v>1266</v>
      </c>
      <c r="D949" s="305"/>
      <c r="E949" s="305"/>
      <c r="F949" s="305"/>
      <c r="G949" s="305"/>
      <c r="H949" s="159"/>
      <c r="I949" s="159"/>
      <c r="J949" s="159"/>
      <c r="K949" s="159"/>
      <c r="L949" s="159"/>
      <c r="M949" s="159"/>
      <c r="N949" s="158"/>
      <c r="O949" s="158"/>
      <c r="P949" s="158"/>
      <c r="Q949" s="158"/>
      <c r="R949" s="159"/>
      <c r="S949" s="159"/>
      <c r="T949" s="159"/>
      <c r="U949" s="159"/>
      <c r="V949" s="159"/>
      <c r="W949" s="159"/>
      <c r="X949" s="159"/>
      <c r="Y949" s="159"/>
      <c r="Z949" s="148"/>
      <c r="AA949" s="148"/>
      <c r="AB949" s="148"/>
      <c r="AC949" s="148"/>
      <c r="AD949" s="148"/>
      <c r="AE949" s="148"/>
      <c r="AF949" s="148"/>
      <c r="AG949" s="148" t="s">
        <v>383</v>
      </c>
      <c r="AH949" s="148"/>
      <c r="AI949" s="148"/>
      <c r="AJ949" s="148"/>
      <c r="AK949" s="148"/>
      <c r="AL949" s="148"/>
      <c r="AM949" s="148"/>
      <c r="AN949" s="148"/>
      <c r="AO949" s="148"/>
      <c r="AP949" s="148"/>
      <c r="AQ949" s="148"/>
      <c r="AR949" s="148"/>
      <c r="AS949" s="148"/>
      <c r="AT949" s="148"/>
      <c r="AU949" s="148"/>
      <c r="AV949" s="148"/>
      <c r="AW949" s="148"/>
      <c r="AX949" s="148"/>
      <c r="AY949" s="148"/>
      <c r="AZ949" s="148"/>
      <c r="BA949" s="148"/>
      <c r="BB949" s="148"/>
      <c r="BC949" s="148"/>
      <c r="BD949" s="148"/>
      <c r="BE949" s="148"/>
      <c r="BF949" s="148"/>
      <c r="BG949" s="148"/>
      <c r="BH949" s="148"/>
    </row>
    <row r="950" spans="1:60" outlineLevel="2" x14ac:dyDescent="0.2">
      <c r="A950" s="155"/>
      <c r="B950" s="156"/>
      <c r="C950" s="194" t="s">
        <v>1567</v>
      </c>
      <c r="D950" s="185"/>
      <c r="E950" s="186">
        <v>1470</v>
      </c>
      <c r="F950" s="159"/>
      <c r="G950" s="159"/>
      <c r="H950" s="159"/>
      <c r="I950" s="159"/>
      <c r="J950" s="159"/>
      <c r="K950" s="159"/>
      <c r="L950" s="159"/>
      <c r="M950" s="159"/>
      <c r="N950" s="158"/>
      <c r="O950" s="158"/>
      <c r="P950" s="158"/>
      <c r="Q950" s="158"/>
      <c r="R950" s="159"/>
      <c r="S950" s="159"/>
      <c r="T950" s="159"/>
      <c r="U950" s="159"/>
      <c r="V950" s="159"/>
      <c r="W950" s="159"/>
      <c r="X950" s="159"/>
      <c r="Y950" s="159"/>
      <c r="Z950" s="148"/>
      <c r="AA950" s="148"/>
      <c r="AB950" s="148"/>
      <c r="AC950" s="148"/>
      <c r="AD950" s="148"/>
      <c r="AE950" s="148"/>
      <c r="AF950" s="148"/>
      <c r="AG950" s="148" t="s">
        <v>435</v>
      </c>
      <c r="AH950" s="148">
        <v>0</v>
      </c>
      <c r="AI950" s="148"/>
      <c r="AJ950" s="148"/>
      <c r="AK950" s="148"/>
      <c r="AL950" s="148"/>
      <c r="AM950" s="148"/>
      <c r="AN950" s="148"/>
      <c r="AO950" s="148"/>
      <c r="AP950" s="148"/>
      <c r="AQ950" s="148"/>
      <c r="AR950" s="148"/>
      <c r="AS950" s="148"/>
      <c r="AT950" s="148"/>
      <c r="AU950" s="148"/>
      <c r="AV950" s="148"/>
      <c r="AW950" s="148"/>
      <c r="AX950" s="148"/>
      <c r="AY950" s="148"/>
      <c r="AZ950" s="148"/>
      <c r="BA950" s="148"/>
      <c r="BB950" s="148"/>
      <c r="BC950" s="148"/>
      <c r="BD950" s="148"/>
      <c r="BE950" s="148"/>
      <c r="BF950" s="148"/>
      <c r="BG950" s="148"/>
      <c r="BH950" s="148"/>
    </row>
    <row r="951" spans="1:60" outlineLevel="3" x14ac:dyDescent="0.2">
      <c r="A951" s="155"/>
      <c r="B951" s="156"/>
      <c r="C951" s="194" t="s">
        <v>1554</v>
      </c>
      <c r="D951" s="185"/>
      <c r="E951" s="186">
        <v>570.95000000000005</v>
      </c>
      <c r="F951" s="159"/>
      <c r="G951" s="159"/>
      <c r="H951" s="159"/>
      <c r="I951" s="159"/>
      <c r="J951" s="159"/>
      <c r="K951" s="159"/>
      <c r="L951" s="159"/>
      <c r="M951" s="159"/>
      <c r="N951" s="158"/>
      <c r="O951" s="158"/>
      <c r="P951" s="158"/>
      <c r="Q951" s="158"/>
      <c r="R951" s="159"/>
      <c r="S951" s="159"/>
      <c r="T951" s="159"/>
      <c r="U951" s="159"/>
      <c r="V951" s="159"/>
      <c r="W951" s="159"/>
      <c r="X951" s="159"/>
      <c r="Y951" s="159"/>
      <c r="Z951" s="148"/>
      <c r="AA951" s="148"/>
      <c r="AB951" s="148"/>
      <c r="AC951" s="148"/>
      <c r="AD951" s="148"/>
      <c r="AE951" s="148"/>
      <c r="AF951" s="148"/>
      <c r="AG951" s="148" t="s">
        <v>435</v>
      </c>
      <c r="AH951" s="148">
        <v>0</v>
      </c>
      <c r="AI951" s="148"/>
      <c r="AJ951" s="148"/>
      <c r="AK951" s="148"/>
      <c r="AL951" s="148"/>
      <c r="AM951" s="148"/>
      <c r="AN951" s="148"/>
      <c r="AO951" s="148"/>
      <c r="AP951" s="148"/>
      <c r="AQ951" s="148"/>
      <c r="AR951" s="148"/>
      <c r="AS951" s="148"/>
      <c r="AT951" s="148"/>
      <c r="AU951" s="148"/>
      <c r="AV951" s="148"/>
      <c r="AW951" s="148"/>
      <c r="AX951" s="148"/>
      <c r="AY951" s="148"/>
      <c r="AZ951" s="148"/>
      <c r="BA951" s="148"/>
      <c r="BB951" s="148"/>
      <c r="BC951" s="148"/>
      <c r="BD951" s="148"/>
      <c r="BE951" s="148"/>
      <c r="BF951" s="148"/>
      <c r="BG951" s="148"/>
      <c r="BH951" s="148"/>
    </row>
    <row r="952" spans="1:60" outlineLevel="3" x14ac:dyDescent="0.2">
      <c r="A952" s="155"/>
      <c r="B952" s="156"/>
      <c r="C952" s="194" t="s">
        <v>1568</v>
      </c>
      <c r="D952" s="185"/>
      <c r="E952" s="186">
        <v>476.8</v>
      </c>
      <c r="F952" s="159"/>
      <c r="G952" s="159"/>
      <c r="H952" s="159"/>
      <c r="I952" s="159"/>
      <c r="J952" s="159"/>
      <c r="K952" s="159"/>
      <c r="L952" s="159"/>
      <c r="M952" s="159"/>
      <c r="N952" s="158"/>
      <c r="O952" s="158"/>
      <c r="P952" s="158"/>
      <c r="Q952" s="158"/>
      <c r="R952" s="159"/>
      <c r="S952" s="159"/>
      <c r="T952" s="159"/>
      <c r="U952" s="159"/>
      <c r="V952" s="159"/>
      <c r="W952" s="159"/>
      <c r="X952" s="159"/>
      <c r="Y952" s="159"/>
      <c r="Z952" s="148"/>
      <c r="AA952" s="148"/>
      <c r="AB952" s="148"/>
      <c r="AC952" s="148"/>
      <c r="AD952" s="148"/>
      <c r="AE952" s="148"/>
      <c r="AF952" s="148"/>
      <c r="AG952" s="148" t="s">
        <v>435</v>
      </c>
      <c r="AH952" s="148">
        <v>0</v>
      </c>
      <c r="AI952" s="148"/>
      <c r="AJ952" s="148"/>
      <c r="AK952" s="148"/>
      <c r="AL952" s="148"/>
      <c r="AM952" s="148"/>
      <c r="AN952" s="148"/>
      <c r="AO952" s="148"/>
      <c r="AP952" s="148"/>
      <c r="AQ952" s="148"/>
      <c r="AR952" s="148"/>
      <c r="AS952" s="148"/>
      <c r="AT952" s="148"/>
      <c r="AU952" s="148"/>
      <c r="AV952" s="148"/>
      <c r="AW952" s="148"/>
      <c r="AX952" s="148"/>
      <c r="AY952" s="148"/>
      <c r="AZ952" s="148"/>
      <c r="BA952" s="148"/>
      <c r="BB952" s="148"/>
      <c r="BC952" s="148"/>
      <c r="BD952" s="148"/>
      <c r="BE952" s="148"/>
      <c r="BF952" s="148"/>
      <c r="BG952" s="148"/>
      <c r="BH952" s="148"/>
    </row>
    <row r="953" spans="1:60" outlineLevel="3" x14ac:dyDescent="0.2">
      <c r="A953" s="155"/>
      <c r="B953" s="156"/>
      <c r="C953" s="194" t="s">
        <v>1569</v>
      </c>
      <c r="D953" s="185"/>
      <c r="E953" s="186">
        <v>413.64</v>
      </c>
      <c r="F953" s="159"/>
      <c r="G953" s="159"/>
      <c r="H953" s="159"/>
      <c r="I953" s="159"/>
      <c r="J953" s="159"/>
      <c r="K953" s="159"/>
      <c r="L953" s="159"/>
      <c r="M953" s="159"/>
      <c r="N953" s="158"/>
      <c r="O953" s="158"/>
      <c r="P953" s="158"/>
      <c r="Q953" s="158"/>
      <c r="R953" s="159"/>
      <c r="S953" s="159"/>
      <c r="T953" s="159"/>
      <c r="U953" s="159"/>
      <c r="V953" s="159"/>
      <c r="W953" s="159"/>
      <c r="X953" s="159"/>
      <c r="Y953" s="159"/>
      <c r="Z953" s="148"/>
      <c r="AA953" s="148"/>
      <c r="AB953" s="148"/>
      <c r="AC953" s="148"/>
      <c r="AD953" s="148"/>
      <c r="AE953" s="148"/>
      <c r="AF953" s="148"/>
      <c r="AG953" s="148" t="s">
        <v>435</v>
      </c>
      <c r="AH953" s="148">
        <v>0</v>
      </c>
      <c r="AI953" s="148"/>
      <c r="AJ953" s="148"/>
      <c r="AK953" s="148"/>
      <c r="AL953" s="148"/>
      <c r="AM953" s="148"/>
      <c r="AN953" s="148"/>
      <c r="AO953" s="148"/>
      <c r="AP953" s="148"/>
      <c r="AQ953" s="148"/>
      <c r="AR953" s="148"/>
      <c r="AS953" s="148"/>
      <c r="AT953" s="148"/>
      <c r="AU953" s="148"/>
      <c r="AV953" s="148"/>
      <c r="AW953" s="148"/>
      <c r="AX953" s="148"/>
      <c r="AY953" s="148"/>
      <c r="AZ953" s="148"/>
      <c r="BA953" s="148"/>
      <c r="BB953" s="148"/>
      <c r="BC953" s="148"/>
      <c r="BD953" s="148"/>
      <c r="BE953" s="148"/>
      <c r="BF953" s="148"/>
      <c r="BG953" s="148"/>
      <c r="BH953" s="148"/>
    </row>
    <row r="954" spans="1:60" outlineLevel="3" x14ac:dyDescent="0.2">
      <c r="A954" s="155"/>
      <c r="B954" s="156"/>
      <c r="C954" s="194" t="s">
        <v>1570</v>
      </c>
      <c r="D954" s="185"/>
      <c r="E954" s="186">
        <v>98.144000000000005</v>
      </c>
      <c r="F954" s="159"/>
      <c r="G954" s="159"/>
      <c r="H954" s="159"/>
      <c r="I954" s="159"/>
      <c r="J954" s="159"/>
      <c r="K954" s="159"/>
      <c r="L954" s="159"/>
      <c r="M954" s="159"/>
      <c r="N954" s="158"/>
      <c r="O954" s="158"/>
      <c r="P954" s="158"/>
      <c r="Q954" s="158"/>
      <c r="R954" s="159"/>
      <c r="S954" s="159"/>
      <c r="T954" s="159"/>
      <c r="U954" s="159"/>
      <c r="V954" s="159"/>
      <c r="W954" s="159"/>
      <c r="X954" s="159"/>
      <c r="Y954" s="159"/>
      <c r="Z954" s="148"/>
      <c r="AA954" s="148"/>
      <c r="AB954" s="148"/>
      <c r="AC954" s="148"/>
      <c r="AD954" s="148"/>
      <c r="AE954" s="148"/>
      <c r="AF954" s="148"/>
      <c r="AG954" s="148" t="s">
        <v>435</v>
      </c>
      <c r="AH954" s="148">
        <v>0</v>
      </c>
      <c r="AI954" s="148"/>
      <c r="AJ954" s="148"/>
      <c r="AK954" s="148"/>
      <c r="AL954" s="148"/>
      <c r="AM954" s="148"/>
      <c r="AN954" s="148"/>
      <c r="AO954" s="148"/>
      <c r="AP954" s="148"/>
      <c r="AQ954" s="148"/>
      <c r="AR954" s="148"/>
      <c r="AS954" s="148"/>
      <c r="AT954" s="148"/>
      <c r="AU954" s="148"/>
      <c r="AV954" s="148"/>
      <c r="AW954" s="148"/>
      <c r="AX954" s="148"/>
      <c r="AY954" s="148"/>
      <c r="AZ954" s="148"/>
      <c r="BA954" s="148"/>
      <c r="BB954" s="148"/>
      <c r="BC954" s="148"/>
      <c r="BD954" s="148"/>
      <c r="BE954" s="148"/>
      <c r="BF954" s="148"/>
      <c r="BG954" s="148"/>
      <c r="BH954" s="148"/>
    </row>
    <row r="955" spans="1:60" ht="33.75" outlineLevel="1" x14ac:dyDescent="0.2">
      <c r="A955" s="172">
        <v>151</v>
      </c>
      <c r="B955" s="173" t="s">
        <v>1571</v>
      </c>
      <c r="C955" s="181" t="s">
        <v>1572</v>
      </c>
      <c r="D955" s="174" t="s">
        <v>492</v>
      </c>
      <c r="E955" s="175">
        <v>3029.5340000000001</v>
      </c>
      <c r="F955" s="176"/>
      <c r="G955" s="177">
        <f>ROUND(E955*F955,2)</f>
        <v>0</v>
      </c>
      <c r="H955" s="176"/>
      <c r="I955" s="177">
        <f>ROUND(E955*H955,2)</f>
        <v>0</v>
      </c>
      <c r="J955" s="176"/>
      <c r="K955" s="177">
        <f>ROUND(E955*J955,2)</f>
        <v>0</v>
      </c>
      <c r="L955" s="177">
        <v>21</v>
      </c>
      <c r="M955" s="177">
        <f>G955*(1+L955/100)</f>
        <v>0</v>
      </c>
      <c r="N955" s="175">
        <v>1.9000000000000001E-4</v>
      </c>
      <c r="O955" s="175">
        <f>ROUND(E955*N955,2)</f>
        <v>0.57999999999999996</v>
      </c>
      <c r="P955" s="175">
        <v>0</v>
      </c>
      <c r="Q955" s="175">
        <f>ROUND(E955*P955,2)</f>
        <v>0</v>
      </c>
      <c r="R955" s="177" t="s">
        <v>724</v>
      </c>
      <c r="S955" s="177" t="s">
        <v>378</v>
      </c>
      <c r="T955" s="178" t="s">
        <v>378</v>
      </c>
      <c r="U955" s="159">
        <v>6.83E-2</v>
      </c>
      <c r="V955" s="159">
        <f>ROUND(E955*U955,2)</f>
        <v>206.92</v>
      </c>
      <c r="W955" s="159"/>
      <c r="X955" s="159" t="s">
        <v>429</v>
      </c>
      <c r="Y955" s="159" t="s">
        <v>453</v>
      </c>
      <c r="Z955" s="214">
        <v>0.32</v>
      </c>
      <c r="AA955" s="215">
        <f t="shared" ref="AA955" si="296">G955*Z955</f>
        <v>0</v>
      </c>
      <c r="AB955" s="215">
        <f t="shared" ref="AB955" si="297">G955-AA955</f>
        <v>0</v>
      </c>
      <c r="AC955" s="148"/>
      <c r="AD955" s="148"/>
      <c r="AE955" s="148"/>
      <c r="AF955" s="148"/>
      <c r="AG955" s="148" t="s">
        <v>431</v>
      </c>
      <c r="AH955" s="148"/>
      <c r="AI955" s="148"/>
      <c r="AJ955" s="148"/>
      <c r="AK955" s="148"/>
      <c r="AL955" s="148"/>
      <c r="AM955" s="148"/>
      <c r="AN955" s="148"/>
      <c r="AO955" s="148"/>
      <c r="AP955" s="148"/>
      <c r="AQ955" s="148"/>
      <c r="AR955" s="148"/>
      <c r="AS955" s="148"/>
      <c r="AT955" s="148"/>
      <c r="AU955" s="148"/>
      <c r="AV955" s="148"/>
      <c r="AW955" s="148"/>
      <c r="AX955" s="148"/>
      <c r="AY955" s="148"/>
      <c r="AZ955" s="148"/>
      <c r="BA955" s="148"/>
      <c r="BB955" s="148"/>
      <c r="BC955" s="148"/>
      <c r="BD955" s="148"/>
      <c r="BE955" s="148"/>
      <c r="BF955" s="148"/>
      <c r="BG955" s="148"/>
      <c r="BH955" s="148"/>
    </row>
    <row r="956" spans="1:60" outlineLevel="2" x14ac:dyDescent="0.2">
      <c r="A956" s="155"/>
      <c r="B956" s="156"/>
      <c r="C956" s="306" t="s">
        <v>1265</v>
      </c>
      <c r="D956" s="307"/>
      <c r="E956" s="307"/>
      <c r="F956" s="307"/>
      <c r="G956" s="307"/>
      <c r="H956" s="159"/>
      <c r="I956" s="159"/>
      <c r="J956" s="159"/>
      <c r="K956" s="159"/>
      <c r="L956" s="159"/>
      <c r="M956" s="159"/>
      <c r="N956" s="158"/>
      <c r="O956" s="158"/>
      <c r="P956" s="158"/>
      <c r="Q956" s="158"/>
      <c r="R956" s="159"/>
      <c r="S956" s="159"/>
      <c r="T956" s="159"/>
      <c r="U956" s="159"/>
      <c r="V956" s="159"/>
      <c r="W956" s="159"/>
      <c r="X956" s="159"/>
      <c r="Y956" s="159"/>
      <c r="Z956" s="148"/>
      <c r="AA956" s="148"/>
      <c r="AB956" s="148"/>
      <c r="AC956" s="148"/>
      <c r="AD956" s="148"/>
      <c r="AE956" s="148"/>
      <c r="AF956" s="148"/>
      <c r="AG956" s="148" t="s">
        <v>433</v>
      </c>
      <c r="AH956" s="148"/>
      <c r="AI956" s="148"/>
      <c r="AJ956" s="148"/>
      <c r="AK956" s="148"/>
      <c r="AL956" s="148"/>
      <c r="AM956" s="148"/>
      <c r="AN956" s="148"/>
      <c r="AO956" s="148"/>
      <c r="AP956" s="148"/>
      <c r="AQ956" s="148"/>
      <c r="AR956" s="148"/>
      <c r="AS956" s="148"/>
      <c r="AT956" s="148"/>
      <c r="AU956" s="148"/>
      <c r="AV956" s="148"/>
      <c r="AW956" s="148"/>
      <c r="AX956" s="148"/>
      <c r="AY956" s="148"/>
      <c r="AZ956" s="148"/>
      <c r="BA956" s="148"/>
      <c r="BB956" s="148"/>
      <c r="BC956" s="148"/>
      <c r="BD956" s="148"/>
      <c r="BE956" s="148"/>
      <c r="BF956" s="148"/>
      <c r="BG956" s="148"/>
      <c r="BH956" s="148"/>
    </row>
    <row r="957" spans="1:60" outlineLevel="2" x14ac:dyDescent="0.2">
      <c r="A957" s="155"/>
      <c r="B957" s="156"/>
      <c r="C957" s="194" t="s">
        <v>1573</v>
      </c>
      <c r="D957" s="185"/>
      <c r="E957" s="186">
        <v>3029.5340000000001</v>
      </c>
      <c r="F957" s="159"/>
      <c r="G957" s="159"/>
      <c r="H957" s="159"/>
      <c r="I957" s="159"/>
      <c r="J957" s="159"/>
      <c r="K957" s="159"/>
      <c r="L957" s="159"/>
      <c r="M957" s="159"/>
      <c r="N957" s="158"/>
      <c r="O957" s="158"/>
      <c r="P957" s="158"/>
      <c r="Q957" s="158"/>
      <c r="R957" s="159"/>
      <c r="S957" s="159"/>
      <c r="T957" s="159"/>
      <c r="U957" s="159"/>
      <c r="V957" s="159"/>
      <c r="W957" s="159"/>
      <c r="X957" s="159"/>
      <c r="Y957" s="159"/>
      <c r="Z957" s="148"/>
      <c r="AA957" s="148"/>
      <c r="AB957" s="148"/>
      <c r="AC957" s="148"/>
      <c r="AD957" s="148"/>
      <c r="AE957" s="148"/>
      <c r="AF957" s="148"/>
      <c r="AG957" s="148" t="s">
        <v>435</v>
      </c>
      <c r="AH957" s="148">
        <v>5</v>
      </c>
      <c r="AI957" s="148"/>
      <c r="AJ957" s="148"/>
      <c r="AK957" s="148"/>
      <c r="AL957" s="148"/>
      <c r="AM957" s="148"/>
      <c r="AN957" s="148"/>
      <c r="AO957" s="148"/>
      <c r="AP957" s="148"/>
      <c r="AQ957" s="148"/>
      <c r="AR957" s="148"/>
      <c r="AS957" s="148"/>
      <c r="AT957" s="148"/>
      <c r="AU957" s="148"/>
      <c r="AV957" s="148"/>
      <c r="AW957" s="148"/>
      <c r="AX957" s="148"/>
      <c r="AY957" s="148"/>
      <c r="AZ957" s="148"/>
      <c r="BA957" s="148"/>
      <c r="BB957" s="148"/>
      <c r="BC957" s="148"/>
      <c r="BD957" s="148"/>
      <c r="BE957" s="148"/>
      <c r="BF957" s="148"/>
      <c r="BG957" s="148"/>
      <c r="BH957" s="148"/>
    </row>
    <row r="958" spans="1:60" ht="22.5" outlineLevel="1" x14ac:dyDescent="0.2">
      <c r="A958" s="172">
        <v>152</v>
      </c>
      <c r="B958" s="173" t="s">
        <v>1574</v>
      </c>
      <c r="C958" s="181" t="s">
        <v>1575</v>
      </c>
      <c r="D958" s="174" t="s">
        <v>492</v>
      </c>
      <c r="E958" s="175">
        <v>426.24</v>
      </c>
      <c r="F958" s="176"/>
      <c r="G958" s="177">
        <f>ROUND(E958*F958,2)</f>
        <v>0</v>
      </c>
      <c r="H958" s="176"/>
      <c r="I958" s="177">
        <f>ROUND(E958*H958,2)</f>
        <v>0</v>
      </c>
      <c r="J958" s="176"/>
      <c r="K958" s="177">
        <f>ROUND(E958*J958,2)</f>
        <v>0</v>
      </c>
      <c r="L958" s="177">
        <v>21</v>
      </c>
      <c r="M958" s="177">
        <f>G958*(1+L958/100)</f>
        <v>0</v>
      </c>
      <c r="N958" s="175">
        <v>2.3820000000000001E-2</v>
      </c>
      <c r="O958" s="175">
        <f>ROUND(E958*N958,2)</f>
        <v>10.15</v>
      </c>
      <c r="P958" s="175">
        <v>0</v>
      </c>
      <c r="Q958" s="175">
        <f>ROUND(E958*P958,2)</f>
        <v>0</v>
      </c>
      <c r="R958" s="177"/>
      <c r="S958" s="177" t="s">
        <v>394</v>
      </c>
      <c r="T958" s="178" t="s">
        <v>379</v>
      </c>
      <c r="U958" s="159">
        <v>0.877</v>
      </c>
      <c r="V958" s="159">
        <f>ROUND(E958*U958,2)</f>
        <v>373.81</v>
      </c>
      <c r="W958" s="159"/>
      <c r="X958" s="159" t="s">
        <v>429</v>
      </c>
      <c r="Y958" s="159" t="s">
        <v>453</v>
      </c>
      <c r="Z958" s="214">
        <v>0.32</v>
      </c>
      <c r="AA958" s="215">
        <f t="shared" ref="AA958" si="298">G958*Z958</f>
        <v>0</v>
      </c>
      <c r="AB958" s="215">
        <f t="shared" ref="AB958" si="299">G958-AA958</f>
        <v>0</v>
      </c>
      <c r="AC958" s="148"/>
      <c r="AD958" s="148"/>
      <c r="AE958" s="148"/>
      <c r="AF958" s="148"/>
      <c r="AG958" s="148" t="s">
        <v>431</v>
      </c>
      <c r="AH958" s="148"/>
      <c r="AI958" s="148"/>
      <c r="AJ958" s="148"/>
      <c r="AK958" s="148"/>
      <c r="AL958" s="148"/>
      <c r="AM958" s="148"/>
      <c r="AN958" s="148"/>
      <c r="AO958" s="148"/>
      <c r="AP958" s="148"/>
      <c r="AQ958" s="148"/>
      <c r="AR958" s="148"/>
      <c r="AS958" s="148"/>
      <c r="AT958" s="148"/>
      <c r="AU958" s="148"/>
      <c r="AV958" s="148"/>
      <c r="AW958" s="148"/>
      <c r="AX958" s="148"/>
      <c r="AY958" s="148"/>
      <c r="AZ958" s="148"/>
      <c r="BA958" s="148"/>
      <c r="BB958" s="148"/>
      <c r="BC958" s="148"/>
      <c r="BD958" s="148"/>
      <c r="BE958" s="148"/>
      <c r="BF958" s="148"/>
      <c r="BG958" s="148"/>
      <c r="BH958" s="148"/>
    </row>
    <row r="959" spans="1:60" outlineLevel="2" x14ac:dyDescent="0.2">
      <c r="A959" s="155"/>
      <c r="B959" s="156"/>
      <c r="C959" s="295" t="s">
        <v>1553</v>
      </c>
      <c r="D959" s="296"/>
      <c r="E959" s="296"/>
      <c r="F959" s="296"/>
      <c r="G959" s="296"/>
      <c r="H959" s="159"/>
      <c r="I959" s="159"/>
      <c r="J959" s="159"/>
      <c r="K959" s="159"/>
      <c r="L959" s="159"/>
      <c r="M959" s="159"/>
      <c r="N959" s="158"/>
      <c r="O959" s="158"/>
      <c r="P959" s="158"/>
      <c r="Q959" s="158"/>
      <c r="R959" s="159"/>
      <c r="S959" s="159"/>
      <c r="T959" s="159"/>
      <c r="U959" s="159"/>
      <c r="V959" s="159"/>
      <c r="W959" s="159"/>
      <c r="X959" s="159"/>
      <c r="Y959" s="159"/>
      <c r="Z959" s="148"/>
      <c r="AA959" s="148"/>
      <c r="AB959" s="148"/>
      <c r="AC959" s="148"/>
      <c r="AD959" s="148"/>
      <c r="AE959" s="148"/>
      <c r="AF959" s="148"/>
      <c r="AG959" s="148" t="s">
        <v>383</v>
      </c>
      <c r="AH959" s="148"/>
      <c r="AI959" s="148"/>
      <c r="AJ959" s="148"/>
      <c r="AK959" s="148"/>
      <c r="AL959" s="148"/>
      <c r="AM959" s="148"/>
      <c r="AN959" s="148"/>
      <c r="AO959" s="148"/>
      <c r="AP959" s="148"/>
      <c r="AQ959" s="148"/>
      <c r="AR959" s="148"/>
      <c r="AS959" s="148"/>
      <c r="AT959" s="148"/>
      <c r="AU959" s="148"/>
      <c r="AV959" s="148"/>
      <c r="AW959" s="148"/>
      <c r="AX959" s="148"/>
      <c r="AY959" s="148"/>
      <c r="AZ959" s="148"/>
      <c r="BA959" s="148"/>
      <c r="BB959" s="148"/>
      <c r="BC959" s="148"/>
      <c r="BD959" s="148"/>
      <c r="BE959" s="148"/>
      <c r="BF959" s="148"/>
      <c r="BG959" s="148"/>
      <c r="BH959" s="148"/>
    </row>
    <row r="960" spans="1:60" outlineLevel="2" x14ac:dyDescent="0.2">
      <c r="A960" s="155"/>
      <c r="B960" s="156"/>
      <c r="C960" s="194" t="s">
        <v>1576</v>
      </c>
      <c r="D960" s="185"/>
      <c r="E960" s="186">
        <v>426.24</v>
      </c>
      <c r="F960" s="159"/>
      <c r="G960" s="159"/>
      <c r="H960" s="159"/>
      <c r="I960" s="159"/>
      <c r="J960" s="159"/>
      <c r="K960" s="159"/>
      <c r="L960" s="159"/>
      <c r="M960" s="159"/>
      <c r="N960" s="158"/>
      <c r="O960" s="158"/>
      <c r="P960" s="158"/>
      <c r="Q960" s="158"/>
      <c r="R960" s="159"/>
      <c r="S960" s="159"/>
      <c r="T960" s="159"/>
      <c r="U960" s="159"/>
      <c r="V960" s="159"/>
      <c r="W960" s="159"/>
      <c r="X960" s="159"/>
      <c r="Y960" s="159"/>
      <c r="Z960" s="148"/>
      <c r="AA960" s="148"/>
      <c r="AB960" s="148"/>
      <c r="AC960" s="148"/>
      <c r="AD960" s="148"/>
      <c r="AE960" s="148"/>
      <c r="AF960" s="148"/>
      <c r="AG960" s="148" t="s">
        <v>435</v>
      </c>
      <c r="AH960" s="148">
        <v>0</v>
      </c>
      <c r="AI960" s="148"/>
      <c r="AJ960" s="148"/>
      <c r="AK960" s="148"/>
      <c r="AL960" s="148"/>
      <c r="AM960" s="148"/>
      <c r="AN960" s="148"/>
      <c r="AO960" s="148"/>
      <c r="AP960" s="148"/>
      <c r="AQ960" s="148"/>
      <c r="AR960" s="148"/>
      <c r="AS960" s="148"/>
      <c r="AT960" s="148"/>
      <c r="AU960" s="148"/>
      <c r="AV960" s="148"/>
      <c r="AW960" s="148"/>
      <c r="AX960" s="148"/>
      <c r="AY960" s="148"/>
      <c r="AZ960" s="148"/>
      <c r="BA960" s="148"/>
      <c r="BB960" s="148"/>
      <c r="BC960" s="148"/>
      <c r="BD960" s="148"/>
      <c r="BE960" s="148"/>
      <c r="BF960" s="148"/>
      <c r="BG960" s="148"/>
      <c r="BH960" s="148"/>
    </row>
    <row r="961" spans="1:60" ht="22.5" outlineLevel="1" x14ac:dyDescent="0.2">
      <c r="A961" s="172">
        <v>153</v>
      </c>
      <c r="B961" s="173" t="s">
        <v>1577</v>
      </c>
      <c r="C961" s="181" t="s">
        <v>1578</v>
      </c>
      <c r="D961" s="174" t="s">
        <v>492</v>
      </c>
      <c r="E961" s="175">
        <v>358.70400000000001</v>
      </c>
      <c r="F961" s="176"/>
      <c r="G961" s="177">
        <f>ROUND(E961*F961,2)</f>
        <v>0</v>
      </c>
      <c r="H961" s="176"/>
      <c r="I961" s="177">
        <f>ROUND(E961*H961,2)</f>
        <v>0</v>
      </c>
      <c r="J961" s="176"/>
      <c r="K961" s="177">
        <f>ROUND(E961*J961,2)</f>
        <v>0</v>
      </c>
      <c r="L961" s="177">
        <v>21</v>
      </c>
      <c r="M961" s="177">
        <f>G961*(1+L961/100)</f>
        <v>0</v>
      </c>
      <c r="N961" s="175">
        <v>2.845E-2</v>
      </c>
      <c r="O961" s="175">
        <f>ROUND(E961*N961,2)</f>
        <v>10.210000000000001</v>
      </c>
      <c r="P961" s="175">
        <v>0</v>
      </c>
      <c r="Q961" s="175">
        <f>ROUND(E961*P961,2)</f>
        <v>0</v>
      </c>
      <c r="R961" s="177" t="s">
        <v>724</v>
      </c>
      <c r="S961" s="177" t="s">
        <v>378</v>
      </c>
      <c r="T961" s="178" t="s">
        <v>378</v>
      </c>
      <c r="U961" s="159">
        <v>0.877</v>
      </c>
      <c r="V961" s="159">
        <f>ROUND(E961*U961,2)</f>
        <v>314.58</v>
      </c>
      <c r="W961" s="159"/>
      <c r="X961" s="159" t="s">
        <v>429</v>
      </c>
      <c r="Y961" s="159" t="s">
        <v>475</v>
      </c>
      <c r="Z961" s="214">
        <v>0.32</v>
      </c>
      <c r="AA961" s="215">
        <f t="shared" ref="AA961" si="300">G961*Z961</f>
        <v>0</v>
      </c>
      <c r="AB961" s="215">
        <f t="shared" ref="AB961" si="301">G961-AA961</f>
        <v>0</v>
      </c>
      <c r="AC961" s="148"/>
      <c r="AD961" s="148"/>
      <c r="AE961" s="148"/>
      <c r="AF961" s="148"/>
      <c r="AG961" s="148" t="s">
        <v>431</v>
      </c>
      <c r="AH961" s="148"/>
      <c r="AI961" s="148"/>
      <c r="AJ961" s="148"/>
      <c r="AK961" s="148"/>
      <c r="AL961" s="148"/>
      <c r="AM961" s="148"/>
      <c r="AN961" s="148"/>
      <c r="AO961" s="148"/>
      <c r="AP961" s="148"/>
      <c r="AQ961" s="148"/>
      <c r="AR961" s="148"/>
      <c r="AS961" s="148"/>
      <c r="AT961" s="148"/>
      <c r="AU961" s="148"/>
      <c r="AV961" s="148"/>
      <c r="AW961" s="148"/>
      <c r="AX961" s="148"/>
      <c r="AY961" s="148"/>
      <c r="AZ961" s="148"/>
      <c r="BA961" s="148"/>
      <c r="BB961" s="148"/>
      <c r="BC961" s="148"/>
      <c r="BD961" s="148"/>
      <c r="BE961" s="148"/>
      <c r="BF961" s="148"/>
      <c r="BG961" s="148"/>
      <c r="BH961" s="148"/>
    </row>
    <row r="962" spans="1:60" ht="33.75" outlineLevel="2" x14ac:dyDescent="0.2">
      <c r="A962" s="155"/>
      <c r="B962" s="156"/>
      <c r="C962" s="306" t="s">
        <v>1552</v>
      </c>
      <c r="D962" s="307"/>
      <c r="E962" s="307"/>
      <c r="F962" s="307"/>
      <c r="G962" s="307"/>
      <c r="H962" s="159"/>
      <c r="I962" s="159"/>
      <c r="J962" s="159"/>
      <c r="K962" s="159"/>
      <c r="L962" s="159"/>
      <c r="M962" s="159"/>
      <c r="N962" s="158"/>
      <c r="O962" s="158"/>
      <c r="P962" s="158"/>
      <c r="Q962" s="158"/>
      <c r="R962" s="159"/>
      <c r="S962" s="159"/>
      <c r="T962" s="159"/>
      <c r="U962" s="159"/>
      <c r="V962" s="159"/>
      <c r="W962" s="159"/>
      <c r="X962" s="159"/>
      <c r="Y962" s="159"/>
      <c r="Z962" s="148"/>
      <c r="AA962" s="148"/>
      <c r="AB962" s="148"/>
      <c r="AC962" s="148"/>
      <c r="AD962" s="148"/>
      <c r="AE962" s="148"/>
      <c r="AF962" s="148"/>
      <c r="AG962" s="148" t="s">
        <v>433</v>
      </c>
      <c r="AH962" s="148"/>
      <c r="AI962" s="148"/>
      <c r="AJ962" s="148"/>
      <c r="AK962" s="148"/>
      <c r="AL962" s="148"/>
      <c r="AM962" s="148"/>
      <c r="AN962" s="148"/>
      <c r="AO962" s="148"/>
      <c r="AP962" s="148"/>
      <c r="AQ962" s="148"/>
      <c r="AR962" s="148"/>
      <c r="AS962" s="148"/>
      <c r="AT962" s="148"/>
      <c r="AU962" s="148"/>
      <c r="AV962" s="148"/>
      <c r="AW962" s="148"/>
      <c r="AX962" s="148"/>
      <c r="AY962" s="148"/>
      <c r="AZ962" s="148"/>
      <c r="BA962" s="179" t="str">
        <f>C962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62" s="148"/>
      <c r="BC962" s="148"/>
      <c r="BD962" s="148"/>
      <c r="BE962" s="148"/>
      <c r="BF962" s="148"/>
      <c r="BG962" s="148"/>
      <c r="BH962" s="148"/>
    </row>
    <row r="963" spans="1:60" outlineLevel="2" x14ac:dyDescent="0.2">
      <c r="A963" s="155"/>
      <c r="B963" s="156"/>
      <c r="C963" s="304" t="s">
        <v>1553</v>
      </c>
      <c r="D963" s="305"/>
      <c r="E963" s="305"/>
      <c r="F963" s="305"/>
      <c r="G963" s="305"/>
      <c r="H963" s="159"/>
      <c r="I963" s="159"/>
      <c r="J963" s="159"/>
      <c r="K963" s="159"/>
      <c r="L963" s="159"/>
      <c r="M963" s="159"/>
      <c r="N963" s="158"/>
      <c r="O963" s="158"/>
      <c r="P963" s="158"/>
      <c r="Q963" s="158"/>
      <c r="R963" s="159"/>
      <c r="S963" s="159"/>
      <c r="T963" s="159"/>
      <c r="U963" s="159"/>
      <c r="V963" s="159"/>
      <c r="W963" s="159"/>
      <c r="X963" s="159"/>
      <c r="Y963" s="159"/>
      <c r="Z963" s="148"/>
      <c r="AA963" s="148"/>
      <c r="AB963" s="148"/>
      <c r="AC963" s="148"/>
      <c r="AD963" s="148"/>
      <c r="AE963" s="148"/>
      <c r="AF963" s="148"/>
      <c r="AG963" s="148" t="s">
        <v>383</v>
      </c>
      <c r="AH963" s="148"/>
      <c r="AI963" s="148"/>
      <c r="AJ963" s="148"/>
      <c r="AK963" s="148"/>
      <c r="AL963" s="148"/>
      <c r="AM963" s="148"/>
      <c r="AN963" s="148"/>
      <c r="AO963" s="148"/>
      <c r="AP963" s="148"/>
      <c r="AQ963" s="148"/>
      <c r="AR963" s="148"/>
      <c r="AS963" s="148"/>
      <c r="AT963" s="148"/>
      <c r="AU963" s="148"/>
      <c r="AV963" s="148"/>
      <c r="AW963" s="148"/>
      <c r="AX963" s="148"/>
      <c r="AY963" s="148"/>
      <c r="AZ963" s="148"/>
      <c r="BA963" s="148"/>
      <c r="BB963" s="148"/>
      <c r="BC963" s="148"/>
      <c r="BD963" s="148"/>
      <c r="BE963" s="148"/>
      <c r="BF963" s="148"/>
      <c r="BG963" s="148"/>
      <c r="BH963" s="148"/>
    </row>
    <row r="964" spans="1:60" outlineLevel="2" x14ac:dyDescent="0.2">
      <c r="A964" s="155"/>
      <c r="B964" s="156"/>
      <c r="C964" s="194" t="s">
        <v>1579</v>
      </c>
      <c r="D964" s="185"/>
      <c r="E964" s="186">
        <v>276.36</v>
      </c>
      <c r="F964" s="159"/>
      <c r="G964" s="159"/>
      <c r="H964" s="159"/>
      <c r="I964" s="159"/>
      <c r="J964" s="159"/>
      <c r="K964" s="159"/>
      <c r="L964" s="159"/>
      <c r="M964" s="159"/>
      <c r="N964" s="158"/>
      <c r="O964" s="158"/>
      <c r="P964" s="158"/>
      <c r="Q964" s="158"/>
      <c r="R964" s="159"/>
      <c r="S964" s="159"/>
      <c r="T964" s="159"/>
      <c r="U964" s="159"/>
      <c r="V964" s="159"/>
      <c r="W964" s="159"/>
      <c r="X964" s="159"/>
      <c r="Y964" s="159"/>
      <c r="Z964" s="148"/>
      <c r="AA964" s="148"/>
      <c r="AB964" s="148"/>
      <c r="AC964" s="148"/>
      <c r="AD964" s="148"/>
      <c r="AE964" s="148"/>
      <c r="AF964" s="148"/>
      <c r="AG964" s="148" t="s">
        <v>435</v>
      </c>
      <c r="AH964" s="148">
        <v>0</v>
      </c>
      <c r="AI964" s="148"/>
      <c r="AJ964" s="148"/>
      <c r="AK964" s="148"/>
      <c r="AL964" s="148"/>
      <c r="AM964" s="148"/>
      <c r="AN964" s="148"/>
      <c r="AO964" s="148"/>
      <c r="AP964" s="148"/>
      <c r="AQ964" s="148"/>
      <c r="AR964" s="148"/>
      <c r="AS964" s="148"/>
      <c r="AT964" s="148"/>
      <c r="AU964" s="148"/>
      <c r="AV964" s="148"/>
      <c r="AW964" s="148"/>
      <c r="AX964" s="148"/>
      <c r="AY964" s="148"/>
      <c r="AZ964" s="148"/>
      <c r="BA964" s="148"/>
      <c r="BB964" s="148"/>
      <c r="BC964" s="148"/>
      <c r="BD964" s="148"/>
      <c r="BE964" s="148"/>
      <c r="BF964" s="148"/>
      <c r="BG964" s="148"/>
      <c r="BH964" s="148"/>
    </row>
    <row r="965" spans="1:60" outlineLevel="3" x14ac:dyDescent="0.2">
      <c r="A965" s="155"/>
      <c r="B965" s="156"/>
      <c r="C965" s="194" t="s">
        <v>1580</v>
      </c>
      <c r="D965" s="185"/>
      <c r="E965" s="186">
        <v>82.343999999999994</v>
      </c>
      <c r="F965" s="159"/>
      <c r="G965" s="159"/>
      <c r="H965" s="159"/>
      <c r="I965" s="159"/>
      <c r="J965" s="159"/>
      <c r="K965" s="159"/>
      <c r="L965" s="159"/>
      <c r="M965" s="159"/>
      <c r="N965" s="158"/>
      <c r="O965" s="158"/>
      <c r="P965" s="158"/>
      <c r="Q965" s="158"/>
      <c r="R965" s="159"/>
      <c r="S965" s="159"/>
      <c r="T965" s="159"/>
      <c r="U965" s="159"/>
      <c r="V965" s="159"/>
      <c r="W965" s="159"/>
      <c r="X965" s="159"/>
      <c r="Y965" s="159"/>
      <c r="Z965" s="148"/>
      <c r="AA965" s="148"/>
      <c r="AB965" s="148"/>
      <c r="AC965" s="148"/>
      <c r="AD965" s="148"/>
      <c r="AE965" s="148"/>
      <c r="AF965" s="148"/>
      <c r="AG965" s="148" t="s">
        <v>435</v>
      </c>
      <c r="AH965" s="148">
        <v>0</v>
      </c>
      <c r="AI965" s="148"/>
      <c r="AJ965" s="148"/>
      <c r="AK965" s="148"/>
      <c r="AL965" s="148"/>
      <c r="AM965" s="148"/>
      <c r="AN965" s="148"/>
      <c r="AO965" s="148"/>
      <c r="AP965" s="148"/>
      <c r="AQ965" s="148"/>
      <c r="AR965" s="148"/>
      <c r="AS965" s="148"/>
      <c r="AT965" s="148"/>
      <c r="AU965" s="148"/>
      <c r="AV965" s="148"/>
      <c r="AW965" s="148"/>
      <c r="AX965" s="148"/>
      <c r="AY965" s="148"/>
      <c r="AZ965" s="148"/>
      <c r="BA965" s="148"/>
      <c r="BB965" s="148"/>
      <c r="BC965" s="148"/>
      <c r="BD965" s="148"/>
      <c r="BE965" s="148"/>
      <c r="BF965" s="148"/>
      <c r="BG965" s="148"/>
      <c r="BH965" s="148"/>
    </row>
    <row r="966" spans="1:60" ht="22.5" outlineLevel="1" x14ac:dyDescent="0.2">
      <c r="A966" s="172">
        <v>154</v>
      </c>
      <c r="B966" s="173" t="s">
        <v>1555</v>
      </c>
      <c r="C966" s="181" t="s">
        <v>1556</v>
      </c>
      <c r="D966" s="174" t="s">
        <v>492</v>
      </c>
      <c r="E966" s="175">
        <v>2721.5859999999998</v>
      </c>
      <c r="F966" s="176"/>
      <c r="G966" s="177">
        <f>ROUND(E966*F966,2)</f>
        <v>0</v>
      </c>
      <c r="H966" s="176"/>
      <c r="I966" s="177">
        <f>ROUND(E966*H966,2)</f>
        <v>0</v>
      </c>
      <c r="J966" s="176"/>
      <c r="K966" s="177">
        <f>ROUND(E966*J966,2)</f>
        <v>0</v>
      </c>
      <c r="L966" s="177">
        <v>21</v>
      </c>
      <c r="M966" s="177">
        <f>G966*(1+L966/100)</f>
        <v>0</v>
      </c>
      <c r="N966" s="175">
        <v>3.0609999999999998E-2</v>
      </c>
      <c r="O966" s="175">
        <f>ROUND(E966*N966,2)</f>
        <v>83.31</v>
      </c>
      <c r="P966" s="175">
        <v>0</v>
      </c>
      <c r="Q966" s="175">
        <f>ROUND(E966*P966,2)</f>
        <v>0</v>
      </c>
      <c r="R966" s="177" t="s">
        <v>724</v>
      </c>
      <c r="S966" s="177" t="s">
        <v>378</v>
      </c>
      <c r="T966" s="178" t="s">
        <v>378</v>
      </c>
      <c r="U966" s="159">
        <v>0.877</v>
      </c>
      <c r="V966" s="159">
        <f>ROUND(E966*U966,2)</f>
        <v>2386.83</v>
      </c>
      <c r="W966" s="159"/>
      <c r="X966" s="159" t="s">
        <v>429</v>
      </c>
      <c r="Y966" s="159" t="s">
        <v>475</v>
      </c>
      <c r="Z966" s="214">
        <v>0.32</v>
      </c>
      <c r="AA966" s="215">
        <f t="shared" ref="AA966" si="302">G966*Z966</f>
        <v>0</v>
      </c>
      <c r="AB966" s="215">
        <f t="shared" ref="AB966" si="303">G966-AA966</f>
        <v>0</v>
      </c>
      <c r="AC966" s="148"/>
      <c r="AD966" s="148"/>
      <c r="AE966" s="148"/>
      <c r="AF966" s="148"/>
      <c r="AG966" s="148" t="s">
        <v>431</v>
      </c>
      <c r="AH966" s="148"/>
      <c r="AI966" s="148"/>
      <c r="AJ966" s="148"/>
      <c r="AK966" s="148"/>
      <c r="AL966" s="148"/>
      <c r="AM966" s="148"/>
      <c r="AN966" s="148"/>
      <c r="AO966" s="148"/>
      <c r="AP966" s="148"/>
      <c r="AQ966" s="148"/>
      <c r="AR966" s="148"/>
      <c r="AS966" s="148"/>
      <c r="AT966" s="148"/>
      <c r="AU966" s="148"/>
      <c r="AV966" s="148"/>
      <c r="AW966" s="148"/>
      <c r="AX966" s="148"/>
      <c r="AY966" s="148"/>
      <c r="AZ966" s="148"/>
      <c r="BA966" s="148"/>
      <c r="BB966" s="148"/>
      <c r="BC966" s="148"/>
      <c r="BD966" s="148"/>
      <c r="BE966" s="148"/>
      <c r="BF966" s="148"/>
      <c r="BG966" s="148"/>
      <c r="BH966" s="148"/>
    </row>
    <row r="967" spans="1:60" ht="33.75" outlineLevel="2" x14ac:dyDescent="0.2">
      <c r="A967" s="155"/>
      <c r="B967" s="156"/>
      <c r="C967" s="306" t="s">
        <v>1552</v>
      </c>
      <c r="D967" s="307"/>
      <c r="E967" s="307"/>
      <c r="F967" s="307"/>
      <c r="G967" s="307"/>
      <c r="H967" s="159"/>
      <c r="I967" s="159"/>
      <c r="J967" s="159"/>
      <c r="K967" s="159"/>
      <c r="L967" s="159"/>
      <c r="M967" s="159"/>
      <c r="N967" s="158"/>
      <c r="O967" s="158"/>
      <c r="P967" s="158"/>
      <c r="Q967" s="158"/>
      <c r="R967" s="159"/>
      <c r="S967" s="159"/>
      <c r="T967" s="159"/>
      <c r="U967" s="159"/>
      <c r="V967" s="159"/>
      <c r="W967" s="159"/>
      <c r="X967" s="159"/>
      <c r="Y967" s="159"/>
      <c r="Z967" s="148"/>
      <c r="AA967" s="148"/>
      <c r="AB967" s="148"/>
      <c r="AC967" s="148"/>
      <c r="AD967" s="148"/>
      <c r="AE967" s="148"/>
      <c r="AF967" s="148"/>
      <c r="AG967" s="148" t="s">
        <v>433</v>
      </c>
      <c r="AH967" s="148"/>
      <c r="AI967" s="148"/>
      <c r="AJ967" s="148"/>
      <c r="AK967" s="148"/>
      <c r="AL967" s="148"/>
      <c r="AM967" s="148"/>
      <c r="AN967" s="148"/>
      <c r="AO967" s="148"/>
      <c r="AP967" s="148"/>
      <c r="AQ967" s="148"/>
      <c r="AR967" s="148"/>
      <c r="AS967" s="148"/>
      <c r="AT967" s="148"/>
      <c r="AU967" s="148"/>
      <c r="AV967" s="148"/>
      <c r="AW967" s="148"/>
      <c r="AX967" s="148"/>
      <c r="AY967" s="148"/>
      <c r="AZ967" s="148"/>
      <c r="BA967" s="179" t="str">
        <f>C967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67" s="148"/>
      <c r="BC967" s="148"/>
      <c r="BD967" s="148"/>
      <c r="BE967" s="148"/>
      <c r="BF967" s="148"/>
      <c r="BG967" s="148"/>
      <c r="BH967" s="148"/>
    </row>
    <row r="968" spans="1:60" outlineLevel="2" x14ac:dyDescent="0.2">
      <c r="A968" s="155"/>
      <c r="B968" s="156"/>
      <c r="C968" s="304" t="s">
        <v>1553</v>
      </c>
      <c r="D968" s="305"/>
      <c r="E968" s="305"/>
      <c r="F968" s="305"/>
      <c r="G968" s="305"/>
      <c r="H968" s="159"/>
      <c r="I968" s="159"/>
      <c r="J968" s="159"/>
      <c r="K968" s="159"/>
      <c r="L968" s="159"/>
      <c r="M968" s="159"/>
      <c r="N968" s="158"/>
      <c r="O968" s="158"/>
      <c r="P968" s="158"/>
      <c r="Q968" s="158"/>
      <c r="R968" s="159"/>
      <c r="S968" s="159"/>
      <c r="T968" s="159"/>
      <c r="U968" s="159"/>
      <c r="V968" s="159"/>
      <c r="W968" s="159"/>
      <c r="X968" s="159"/>
      <c r="Y968" s="159"/>
      <c r="Z968" s="148"/>
      <c r="AA968" s="148"/>
      <c r="AB968" s="148"/>
      <c r="AC968" s="148"/>
      <c r="AD968" s="148"/>
      <c r="AE968" s="148"/>
      <c r="AF968" s="148"/>
      <c r="AG968" s="148" t="s">
        <v>383</v>
      </c>
      <c r="AH968" s="148"/>
      <c r="AI968" s="148"/>
      <c r="AJ968" s="148"/>
      <c r="AK968" s="148"/>
      <c r="AL968" s="148"/>
      <c r="AM968" s="148"/>
      <c r="AN968" s="148"/>
      <c r="AO968" s="148"/>
      <c r="AP968" s="148"/>
      <c r="AQ968" s="148"/>
      <c r="AR968" s="148"/>
      <c r="AS968" s="148"/>
      <c r="AT968" s="148"/>
      <c r="AU968" s="148"/>
      <c r="AV968" s="148"/>
      <c r="AW968" s="148"/>
      <c r="AX968" s="148"/>
      <c r="AY968" s="148"/>
      <c r="AZ968" s="148"/>
      <c r="BA968" s="148"/>
      <c r="BB968" s="148"/>
      <c r="BC968" s="148"/>
      <c r="BD968" s="148"/>
      <c r="BE968" s="148"/>
      <c r="BF968" s="148"/>
      <c r="BG968" s="148"/>
      <c r="BH968" s="148"/>
    </row>
    <row r="969" spans="1:60" outlineLevel="2" x14ac:dyDescent="0.2">
      <c r="A969" s="155"/>
      <c r="B969" s="156"/>
      <c r="C969" s="194" t="s">
        <v>1581</v>
      </c>
      <c r="D969" s="185"/>
      <c r="E969" s="186"/>
      <c r="F969" s="159"/>
      <c r="G969" s="159"/>
      <c r="H969" s="159"/>
      <c r="I969" s="159"/>
      <c r="J969" s="159"/>
      <c r="K969" s="159"/>
      <c r="L969" s="159"/>
      <c r="M969" s="159"/>
      <c r="N969" s="158"/>
      <c r="O969" s="158"/>
      <c r="P969" s="158"/>
      <c r="Q969" s="158"/>
      <c r="R969" s="159"/>
      <c r="S969" s="159"/>
      <c r="T969" s="159"/>
      <c r="U969" s="159"/>
      <c r="V969" s="159"/>
      <c r="W969" s="159"/>
      <c r="X969" s="159"/>
      <c r="Y969" s="159"/>
      <c r="Z969" s="148"/>
      <c r="AA969" s="148"/>
      <c r="AB969" s="148"/>
      <c r="AC969" s="148"/>
      <c r="AD969" s="148"/>
      <c r="AE969" s="148"/>
      <c r="AF969" s="148"/>
      <c r="AG969" s="148" t="s">
        <v>435</v>
      </c>
      <c r="AH969" s="148">
        <v>0</v>
      </c>
      <c r="AI969" s="148"/>
      <c r="AJ969" s="148"/>
      <c r="AK969" s="148"/>
      <c r="AL969" s="148"/>
      <c r="AM969" s="148"/>
      <c r="AN969" s="148"/>
      <c r="AO969" s="148"/>
      <c r="AP969" s="148"/>
      <c r="AQ969" s="148"/>
      <c r="AR969" s="148"/>
      <c r="AS969" s="148"/>
      <c r="AT969" s="148"/>
      <c r="AU969" s="148"/>
      <c r="AV969" s="148"/>
      <c r="AW969" s="148"/>
      <c r="AX969" s="148"/>
      <c r="AY969" s="148"/>
      <c r="AZ969" s="148"/>
      <c r="BA969" s="148"/>
      <c r="BB969" s="148"/>
      <c r="BC969" s="148"/>
      <c r="BD969" s="148"/>
      <c r="BE969" s="148"/>
      <c r="BF969" s="148"/>
      <c r="BG969" s="148"/>
      <c r="BH969" s="148"/>
    </row>
    <row r="970" spans="1:60" outlineLevel="3" x14ac:dyDescent="0.2">
      <c r="A970" s="155"/>
      <c r="B970" s="156"/>
      <c r="C970" s="194" t="s">
        <v>1582</v>
      </c>
      <c r="D970" s="185"/>
      <c r="E970" s="186">
        <v>254.66399999999999</v>
      </c>
      <c r="F970" s="159"/>
      <c r="G970" s="159"/>
      <c r="H970" s="159"/>
      <c r="I970" s="159"/>
      <c r="J970" s="159"/>
      <c r="K970" s="159"/>
      <c r="L970" s="159"/>
      <c r="M970" s="159"/>
      <c r="N970" s="158"/>
      <c r="O970" s="158"/>
      <c r="P970" s="158"/>
      <c r="Q970" s="158"/>
      <c r="R970" s="159"/>
      <c r="S970" s="159"/>
      <c r="T970" s="159"/>
      <c r="U970" s="159"/>
      <c r="V970" s="159"/>
      <c r="W970" s="159"/>
      <c r="X970" s="159"/>
      <c r="Y970" s="159"/>
      <c r="Z970" s="148"/>
      <c r="AA970" s="148"/>
      <c r="AB970" s="148"/>
      <c r="AC970" s="148"/>
      <c r="AD970" s="148"/>
      <c r="AE970" s="148"/>
      <c r="AF970" s="148"/>
      <c r="AG970" s="148" t="s">
        <v>435</v>
      </c>
      <c r="AH970" s="148">
        <v>0</v>
      </c>
      <c r="AI970" s="148"/>
      <c r="AJ970" s="148"/>
      <c r="AK970" s="148"/>
      <c r="AL970" s="148"/>
      <c r="AM970" s="148"/>
      <c r="AN970" s="148"/>
      <c r="AO970" s="148"/>
      <c r="AP970" s="148"/>
      <c r="AQ970" s="148"/>
      <c r="AR970" s="148"/>
      <c r="AS970" s="148"/>
      <c r="AT970" s="148"/>
      <c r="AU970" s="148"/>
      <c r="AV970" s="148"/>
      <c r="AW970" s="148"/>
      <c r="AX970" s="148"/>
      <c r="AY970" s="148"/>
      <c r="AZ970" s="148"/>
      <c r="BA970" s="148"/>
      <c r="BB970" s="148"/>
      <c r="BC970" s="148"/>
      <c r="BD970" s="148"/>
      <c r="BE970" s="148"/>
      <c r="BF970" s="148"/>
      <c r="BG970" s="148"/>
      <c r="BH970" s="148"/>
    </row>
    <row r="971" spans="1:60" outlineLevel="3" x14ac:dyDescent="0.2">
      <c r="A971" s="155"/>
      <c r="B971" s="156"/>
      <c r="C971" s="194" t="s">
        <v>1583</v>
      </c>
      <c r="D971" s="185"/>
      <c r="E971" s="186"/>
      <c r="F971" s="159"/>
      <c r="G971" s="159"/>
      <c r="H971" s="159"/>
      <c r="I971" s="159"/>
      <c r="J971" s="159"/>
      <c r="K971" s="159"/>
      <c r="L971" s="159"/>
      <c r="M971" s="159"/>
      <c r="N971" s="158"/>
      <c r="O971" s="158"/>
      <c r="P971" s="158"/>
      <c r="Q971" s="158"/>
      <c r="R971" s="159"/>
      <c r="S971" s="159"/>
      <c r="T971" s="159"/>
      <c r="U971" s="159"/>
      <c r="V971" s="159"/>
      <c r="W971" s="159"/>
      <c r="X971" s="159"/>
      <c r="Y971" s="159"/>
      <c r="Z971" s="148"/>
      <c r="AA971" s="148"/>
      <c r="AB971" s="148"/>
      <c r="AC971" s="148"/>
      <c r="AD971" s="148"/>
      <c r="AE971" s="148"/>
      <c r="AF971" s="148"/>
      <c r="AG971" s="148" t="s">
        <v>435</v>
      </c>
      <c r="AH971" s="148">
        <v>0</v>
      </c>
      <c r="AI971" s="148"/>
      <c r="AJ971" s="148"/>
      <c r="AK971" s="148"/>
      <c r="AL971" s="148"/>
      <c r="AM971" s="148"/>
      <c r="AN971" s="148"/>
      <c r="AO971" s="148"/>
      <c r="AP971" s="148"/>
      <c r="AQ971" s="148"/>
      <c r="AR971" s="148"/>
      <c r="AS971" s="148"/>
      <c r="AT971" s="148"/>
      <c r="AU971" s="148"/>
      <c r="AV971" s="148"/>
      <c r="AW971" s="148"/>
      <c r="AX971" s="148"/>
      <c r="AY971" s="148"/>
      <c r="AZ971" s="148"/>
      <c r="BA971" s="148"/>
      <c r="BB971" s="148"/>
      <c r="BC971" s="148"/>
      <c r="BD971" s="148"/>
      <c r="BE971" s="148"/>
      <c r="BF971" s="148"/>
      <c r="BG971" s="148"/>
      <c r="BH971" s="148"/>
    </row>
    <row r="972" spans="1:60" outlineLevel="3" x14ac:dyDescent="0.2">
      <c r="A972" s="155"/>
      <c r="B972" s="156"/>
      <c r="C972" s="194" t="s">
        <v>1584</v>
      </c>
      <c r="D972" s="185"/>
      <c r="E972" s="186">
        <v>203</v>
      </c>
      <c r="F972" s="159"/>
      <c r="G972" s="159"/>
      <c r="H972" s="159"/>
      <c r="I972" s="159"/>
      <c r="J972" s="159"/>
      <c r="K972" s="159"/>
      <c r="L972" s="159"/>
      <c r="M972" s="159"/>
      <c r="N972" s="158"/>
      <c r="O972" s="158"/>
      <c r="P972" s="158"/>
      <c r="Q972" s="158"/>
      <c r="R972" s="159"/>
      <c r="S972" s="159"/>
      <c r="T972" s="159"/>
      <c r="U972" s="159"/>
      <c r="V972" s="159"/>
      <c r="W972" s="159"/>
      <c r="X972" s="159"/>
      <c r="Y972" s="159"/>
      <c r="Z972" s="148"/>
      <c r="AA972" s="148"/>
      <c r="AB972" s="148"/>
      <c r="AC972" s="148"/>
      <c r="AD972" s="148"/>
      <c r="AE972" s="148"/>
      <c r="AF972" s="148"/>
      <c r="AG972" s="148" t="s">
        <v>435</v>
      </c>
      <c r="AH972" s="148">
        <v>0</v>
      </c>
      <c r="AI972" s="148"/>
      <c r="AJ972" s="148"/>
      <c r="AK972" s="148"/>
      <c r="AL972" s="148"/>
      <c r="AM972" s="148"/>
      <c r="AN972" s="148"/>
      <c r="AO972" s="148"/>
      <c r="AP972" s="148"/>
      <c r="AQ972" s="148"/>
      <c r="AR972" s="148"/>
      <c r="AS972" s="148"/>
      <c r="AT972" s="148"/>
      <c r="AU972" s="148"/>
      <c r="AV972" s="148"/>
      <c r="AW972" s="148"/>
      <c r="AX972" s="148"/>
      <c r="AY972" s="148"/>
      <c r="AZ972" s="148"/>
      <c r="BA972" s="148"/>
      <c r="BB972" s="148"/>
      <c r="BC972" s="148"/>
      <c r="BD972" s="148"/>
      <c r="BE972" s="148"/>
      <c r="BF972" s="148"/>
      <c r="BG972" s="148"/>
      <c r="BH972" s="148"/>
    </row>
    <row r="973" spans="1:60" outlineLevel="3" x14ac:dyDescent="0.2">
      <c r="A973" s="155"/>
      <c r="B973" s="156"/>
      <c r="C973" s="194" t="s">
        <v>1585</v>
      </c>
      <c r="D973" s="185"/>
      <c r="E973" s="186"/>
      <c r="F973" s="159"/>
      <c r="G973" s="159"/>
      <c r="H973" s="159"/>
      <c r="I973" s="159"/>
      <c r="J973" s="159"/>
      <c r="K973" s="159"/>
      <c r="L973" s="159"/>
      <c r="M973" s="159"/>
      <c r="N973" s="158"/>
      <c r="O973" s="158"/>
      <c r="P973" s="158"/>
      <c r="Q973" s="158"/>
      <c r="R973" s="159"/>
      <c r="S973" s="159"/>
      <c r="T973" s="159"/>
      <c r="U973" s="159"/>
      <c r="V973" s="159"/>
      <c r="W973" s="159"/>
      <c r="X973" s="159"/>
      <c r="Y973" s="159"/>
      <c r="Z973" s="148"/>
      <c r="AA973" s="148"/>
      <c r="AB973" s="148"/>
      <c r="AC973" s="148"/>
      <c r="AD973" s="148"/>
      <c r="AE973" s="148"/>
      <c r="AF973" s="148"/>
      <c r="AG973" s="148" t="s">
        <v>435</v>
      </c>
      <c r="AH973" s="148">
        <v>0</v>
      </c>
      <c r="AI973" s="148"/>
      <c r="AJ973" s="148"/>
      <c r="AK973" s="148"/>
      <c r="AL973" s="148"/>
      <c r="AM973" s="148"/>
      <c r="AN973" s="148"/>
      <c r="AO973" s="148"/>
      <c r="AP973" s="148"/>
      <c r="AQ973" s="148"/>
      <c r="AR973" s="148"/>
      <c r="AS973" s="148"/>
      <c r="AT973" s="148"/>
      <c r="AU973" s="148"/>
      <c r="AV973" s="148"/>
      <c r="AW973" s="148"/>
      <c r="AX973" s="148"/>
      <c r="AY973" s="148"/>
      <c r="AZ973" s="148"/>
      <c r="BA973" s="148"/>
      <c r="BB973" s="148"/>
      <c r="BC973" s="148"/>
      <c r="BD973" s="148"/>
      <c r="BE973" s="148"/>
      <c r="BF973" s="148"/>
      <c r="BG973" s="148"/>
      <c r="BH973" s="148"/>
    </row>
    <row r="974" spans="1:60" outlineLevel="3" x14ac:dyDescent="0.2">
      <c r="A974" s="155"/>
      <c r="B974" s="156"/>
      <c r="C974" s="194" t="s">
        <v>1586</v>
      </c>
      <c r="D974" s="185"/>
      <c r="E974" s="186">
        <v>923.21199999999999</v>
      </c>
      <c r="F974" s="159"/>
      <c r="G974" s="159"/>
      <c r="H974" s="159"/>
      <c r="I974" s="159"/>
      <c r="J974" s="159"/>
      <c r="K974" s="159"/>
      <c r="L974" s="159"/>
      <c r="M974" s="159"/>
      <c r="N974" s="158"/>
      <c r="O974" s="158"/>
      <c r="P974" s="158"/>
      <c r="Q974" s="158"/>
      <c r="R974" s="159"/>
      <c r="S974" s="159"/>
      <c r="T974" s="159"/>
      <c r="U974" s="159"/>
      <c r="V974" s="159"/>
      <c r="W974" s="159"/>
      <c r="X974" s="159"/>
      <c r="Y974" s="159"/>
      <c r="Z974" s="148"/>
      <c r="AA974" s="148"/>
      <c r="AB974" s="148"/>
      <c r="AC974" s="148"/>
      <c r="AD974" s="148"/>
      <c r="AE974" s="148"/>
      <c r="AF974" s="148"/>
      <c r="AG974" s="148" t="s">
        <v>435</v>
      </c>
      <c r="AH974" s="148">
        <v>0</v>
      </c>
      <c r="AI974" s="148"/>
      <c r="AJ974" s="148"/>
      <c r="AK974" s="148"/>
      <c r="AL974" s="148"/>
      <c r="AM974" s="148"/>
      <c r="AN974" s="148"/>
      <c r="AO974" s="148"/>
      <c r="AP974" s="148"/>
      <c r="AQ974" s="148"/>
      <c r="AR974" s="148"/>
      <c r="AS974" s="148"/>
      <c r="AT974" s="148"/>
      <c r="AU974" s="148"/>
      <c r="AV974" s="148"/>
      <c r="AW974" s="148"/>
      <c r="AX974" s="148"/>
      <c r="AY974" s="148"/>
      <c r="AZ974" s="148"/>
      <c r="BA974" s="148"/>
      <c r="BB974" s="148"/>
      <c r="BC974" s="148"/>
      <c r="BD974" s="148"/>
      <c r="BE974" s="148"/>
      <c r="BF974" s="148"/>
      <c r="BG974" s="148"/>
      <c r="BH974" s="148"/>
    </row>
    <row r="975" spans="1:60" outlineLevel="3" x14ac:dyDescent="0.2">
      <c r="A975" s="155"/>
      <c r="B975" s="156"/>
      <c r="C975" s="194" t="s">
        <v>1587</v>
      </c>
      <c r="D975" s="185"/>
      <c r="E975" s="186"/>
      <c r="F975" s="159"/>
      <c r="G975" s="159"/>
      <c r="H975" s="159"/>
      <c r="I975" s="159"/>
      <c r="J975" s="159"/>
      <c r="K975" s="159"/>
      <c r="L975" s="159"/>
      <c r="M975" s="159"/>
      <c r="N975" s="158"/>
      <c r="O975" s="158"/>
      <c r="P975" s="158"/>
      <c r="Q975" s="158"/>
      <c r="R975" s="159"/>
      <c r="S975" s="159"/>
      <c r="T975" s="159"/>
      <c r="U975" s="159"/>
      <c r="V975" s="159"/>
      <c r="W975" s="159"/>
      <c r="X975" s="159"/>
      <c r="Y975" s="159"/>
      <c r="Z975" s="148"/>
      <c r="AA975" s="148"/>
      <c r="AB975" s="148"/>
      <c r="AC975" s="148"/>
      <c r="AD975" s="148"/>
      <c r="AE975" s="148"/>
      <c r="AF975" s="148"/>
      <c r="AG975" s="148" t="s">
        <v>435</v>
      </c>
      <c r="AH975" s="148">
        <v>0</v>
      </c>
      <c r="AI975" s="148"/>
      <c r="AJ975" s="148"/>
      <c r="AK975" s="148"/>
      <c r="AL975" s="148"/>
      <c r="AM975" s="148"/>
      <c r="AN975" s="148"/>
      <c r="AO975" s="148"/>
      <c r="AP975" s="148"/>
      <c r="AQ975" s="148"/>
      <c r="AR975" s="148"/>
      <c r="AS975" s="148"/>
      <c r="AT975" s="148"/>
      <c r="AU975" s="148"/>
      <c r="AV975" s="148"/>
      <c r="AW975" s="148"/>
      <c r="AX975" s="148"/>
      <c r="AY975" s="148"/>
      <c r="AZ975" s="148"/>
      <c r="BA975" s="148"/>
      <c r="BB975" s="148"/>
      <c r="BC975" s="148"/>
      <c r="BD975" s="148"/>
      <c r="BE975" s="148"/>
      <c r="BF975" s="148"/>
      <c r="BG975" s="148"/>
      <c r="BH975" s="148"/>
    </row>
    <row r="976" spans="1:60" outlineLevel="3" x14ac:dyDescent="0.2">
      <c r="A976" s="155"/>
      <c r="B976" s="156"/>
      <c r="C976" s="194" t="s">
        <v>1588</v>
      </c>
      <c r="D976" s="185"/>
      <c r="E976" s="186"/>
      <c r="F976" s="159"/>
      <c r="G976" s="159"/>
      <c r="H976" s="159"/>
      <c r="I976" s="159"/>
      <c r="J976" s="159"/>
      <c r="K976" s="159"/>
      <c r="L976" s="159"/>
      <c r="M976" s="159"/>
      <c r="N976" s="158"/>
      <c r="O976" s="158"/>
      <c r="P976" s="158"/>
      <c r="Q976" s="158"/>
      <c r="R976" s="159"/>
      <c r="S976" s="159"/>
      <c r="T976" s="159"/>
      <c r="U976" s="159"/>
      <c r="V976" s="159"/>
      <c r="W976" s="159"/>
      <c r="X976" s="159"/>
      <c r="Y976" s="159"/>
      <c r="Z976" s="148"/>
      <c r="AA976" s="148"/>
      <c r="AB976" s="148"/>
      <c r="AC976" s="148"/>
      <c r="AD976" s="148"/>
      <c r="AE976" s="148"/>
      <c r="AF976" s="148"/>
      <c r="AG976" s="148" t="s">
        <v>435</v>
      </c>
      <c r="AH976" s="148">
        <v>0</v>
      </c>
      <c r="AI976" s="148"/>
      <c r="AJ976" s="148"/>
      <c r="AK976" s="148"/>
      <c r="AL976" s="148"/>
      <c r="AM976" s="148"/>
      <c r="AN976" s="148"/>
      <c r="AO976" s="148"/>
      <c r="AP976" s="148"/>
      <c r="AQ976" s="148"/>
      <c r="AR976" s="148"/>
      <c r="AS976" s="148"/>
      <c r="AT976" s="148"/>
      <c r="AU976" s="148"/>
      <c r="AV976" s="148"/>
      <c r="AW976" s="148"/>
      <c r="AX976" s="148"/>
      <c r="AY976" s="148"/>
      <c r="AZ976" s="148"/>
      <c r="BA976" s="148"/>
      <c r="BB976" s="148"/>
      <c r="BC976" s="148"/>
      <c r="BD976" s="148"/>
      <c r="BE976" s="148"/>
      <c r="BF976" s="148"/>
      <c r="BG976" s="148"/>
      <c r="BH976" s="148"/>
    </row>
    <row r="977" spans="1:60" outlineLevel="3" x14ac:dyDescent="0.2">
      <c r="A977" s="155"/>
      <c r="B977" s="156"/>
      <c r="C977" s="194" t="s">
        <v>1589</v>
      </c>
      <c r="D977" s="185"/>
      <c r="E977" s="186">
        <v>1577.9839999999999</v>
      </c>
      <c r="F977" s="159"/>
      <c r="G977" s="159"/>
      <c r="H977" s="159"/>
      <c r="I977" s="159"/>
      <c r="J977" s="159"/>
      <c r="K977" s="159"/>
      <c r="L977" s="159"/>
      <c r="M977" s="159"/>
      <c r="N977" s="158"/>
      <c r="O977" s="158"/>
      <c r="P977" s="158"/>
      <c r="Q977" s="158"/>
      <c r="R977" s="159"/>
      <c r="S977" s="159"/>
      <c r="T977" s="159"/>
      <c r="U977" s="159"/>
      <c r="V977" s="159"/>
      <c r="W977" s="159"/>
      <c r="X977" s="159"/>
      <c r="Y977" s="159"/>
      <c r="Z977" s="148"/>
      <c r="AA977" s="148"/>
      <c r="AB977" s="148"/>
      <c r="AC977" s="148"/>
      <c r="AD977" s="148"/>
      <c r="AE977" s="148"/>
      <c r="AF977" s="148"/>
      <c r="AG977" s="148" t="s">
        <v>435</v>
      </c>
      <c r="AH977" s="148">
        <v>0</v>
      </c>
      <c r="AI977" s="148"/>
      <c r="AJ977" s="148"/>
      <c r="AK977" s="148"/>
      <c r="AL977" s="148"/>
      <c r="AM977" s="148"/>
      <c r="AN977" s="148"/>
      <c r="AO977" s="148"/>
      <c r="AP977" s="148"/>
      <c r="AQ977" s="148"/>
      <c r="AR977" s="148"/>
      <c r="AS977" s="148"/>
      <c r="AT977" s="148"/>
      <c r="AU977" s="148"/>
      <c r="AV977" s="148"/>
      <c r="AW977" s="148"/>
      <c r="AX977" s="148"/>
      <c r="AY977" s="148"/>
      <c r="AZ977" s="148"/>
      <c r="BA977" s="148"/>
      <c r="BB977" s="148"/>
      <c r="BC977" s="148"/>
      <c r="BD977" s="148"/>
      <c r="BE977" s="148"/>
      <c r="BF977" s="148"/>
      <c r="BG977" s="148"/>
      <c r="BH977" s="148"/>
    </row>
    <row r="978" spans="1:60" outlineLevel="3" x14ac:dyDescent="0.2">
      <c r="A978" s="155"/>
      <c r="B978" s="156"/>
      <c r="C978" s="194" t="s">
        <v>1590</v>
      </c>
      <c r="D978" s="185"/>
      <c r="E978" s="186"/>
      <c r="F978" s="159"/>
      <c r="G978" s="159"/>
      <c r="H978" s="159"/>
      <c r="I978" s="159"/>
      <c r="J978" s="159"/>
      <c r="K978" s="159"/>
      <c r="L978" s="159"/>
      <c r="M978" s="159"/>
      <c r="N978" s="158"/>
      <c r="O978" s="158"/>
      <c r="P978" s="158"/>
      <c r="Q978" s="158"/>
      <c r="R978" s="159"/>
      <c r="S978" s="159"/>
      <c r="T978" s="159"/>
      <c r="U978" s="159"/>
      <c r="V978" s="159"/>
      <c r="W978" s="159"/>
      <c r="X978" s="159"/>
      <c r="Y978" s="159"/>
      <c r="Z978" s="148"/>
      <c r="AA978" s="148"/>
      <c r="AB978" s="148"/>
      <c r="AC978" s="148"/>
      <c r="AD978" s="148"/>
      <c r="AE978" s="148"/>
      <c r="AF978" s="148"/>
      <c r="AG978" s="148" t="s">
        <v>435</v>
      </c>
      <c r="AH978" s="148">
        <v>0</v>
      </c>
      <c r="AI978" s="148"/>
      <c r="AJ978" s="148"/>
      <c r="AK978" s="148"/>
      <c r="AL978" s="148"/>
      <c r="AM978" s="148"/>
      <c r="AN978" s="148"/>
      <c r="AO978" s="148"/>
      <c r="AP978" s="148"/>
      <c r="AQ978" s="148"/>
      <c r="AR978" s="148"/>
      <c r="AS978" s="148"/>
      <c r="AT978" s="148"/>
      <c r="AU978" s="148"/>
      <c r="AV978" s="148"/>
      <c r="AW978" s="148"/>
      <c r="AX978" s="148"/>
      <c r="AY978" s="148"/>
      <c r="AZ978" s="148"/>
      <c r="BA978" s="148"/>
      <c r="BB978" s="148"/>
      <c r="BC978" s="148"/>
      <c r="BD978" s="148"/>
      <c r="BE978" s="148"/>
      <c r="BF978" s="148"/>
      <c r="BG978" s="148"/>
      <c r="BH978" s="148"/>
    </row>
    <row r="979" spans="1:60" outlineLevel="3" x14ac:dyDescent="0.2">
      <c r="A979" s="155"/>
      <c r="B979" s="156"/>
      <c r="C979" s="194" t="s">
        <v>1591</v>
      </c>
      <c r="D979" s="185"/>
      <c r="E979" s="186">
        <v>871.42399999999998</v>
      </c>
      <c r="F979" s="159"/>
      <c r="G979" s="159"/>
      <c r="H979" s="159"/>
      <c r="I979" s="159"/>
      <c r="J979" s="159"/>
      <c r="K979" s="159"/>
      <c r="L979" s="159"/>
      <c r="M979" s="159"/>
      <c r="N979" s="158"/>
      <c r="O979" s="158"/>
      <c r="P979" s="158"/>
      <c r="Q979" s="158"/>
      <c r="R979" s="159"/>
      <c r="S979" s="159"/>
      <c r="T979" s="159"/>
      <c r="U979" s="159"/>
      <c r="V979" s="159"/>
      <c r="W979" s="159"/>
      <c r="X979" s="159"/>
      <c r="Y979" s="159"/>
      <c r="Z979" s="148"/>
      <c r="AA979" s="148"/>
      <c r="AB979" s="148"/>
      <c r="AC979" s="148"/>
      <c r="AD979" s="148"/>
      <c r="AE979" s="148"/>
      <c r="AF979" s="148"/>
      <c r="AG979" s="148" t="s">
        <v>435</v>
      </c>
      <c r="AH979" s="148">
        <v>0</v>
      </c>
      <c r="AI979" s="148"/>
      <c r="AJ979" s="148"/>
      <c r="AK979" s="148"/>
      <c r="AL979" s="148"/>
      <c r="AM979" s="148"/>
      <c r="AN979" s="148"/>
      <c r="AO979" s="148"/>
      <c r="AP979" s="148"/>
      <c r="AQ979" s="148"/>
      <c r="AR979" s="148"/>
      <c r="AS979" s="148"/>
      <c r="AT979" s="148"/>
      <c r="AU979" s="148"/>
      <c r="AV979" s="148"/>
      <c r="AW979" s="148"/>
      <c r="AX979" s="148"/>
      <c r="AY979" s="148"/>
      <c r="AZ979" s="148"/>
      <c r="BA979" s="148"/>
      <c r="BB979" s="148"/>
      <c r="BC979" s="148"/>
      <c r="BD979" s="148"/>
      <c r="BE979" s="148"/>
      <c r="BF979" s="148"/>
      <c r="BG979" s="148"/>
      <c r="BH979" s="148"/>
    </row>
    <row r="980" spans="1:60" outlineLevel="3" x14ac:dyDescent="0.2">
      <c r="A980" s="155"/>
      <c r="B980" s="156"/>
      <c r="C980" s="194" t="s">
        <v>1592</v>
      </c>
      <c r="D980" s="185"/>
      <c r="E980" s="186"/>
      <c r="F980" s="159"/>
      <c r="G980" s="159"/>
      <c r="H980" s="159"/>
      <c r="I980" s="159"/>
      <c r="J980" s="159"/>
      <c r="K980" s="159"/>
      <c r="L980" s="159"/>
      <c r="M980" s="159"/>
      <c r="N980" s="158"/>
      <c r="O980" s="158"/>
      <c r="P980" s="158"/>
      <c r="Q980" s="158"/>
      <c r="R980" s="159"/>
      <c r="S980" s="159"/>
      <c r="T980" s="159"/>
      <c r="U980" s="159"/>
      <c r="V980" s="159"/>
      <c r="W980" s="159"/>
      <c r="X980" s="159"/>
      <c r="Y980" s="159"/>
      <c r="Z980" s="148"/>
      <c r="AA980" s="148"/>
      <c r="AB980" s="148"/>
      <c r="AC980" s="148"/>
      <c r="AD980" s="148"/>
      <c r="AE980" s="148"/>
      <c r="AF980" s="148"/>
      <c r="AG980" s="148" t="s">
        <v>435</v>
      </c>
      <c r="AH980" s="148">
        <v>0</v>
      </c>
      <c r="AI980" s="148"/>
      <c r="AJ980" s="148"/>
      <c r="AK980" s="148"/>
      <c r="AL980" s="148"/>
      <c r="AM980" s="148"/>
      <c r="AN980" s="148"/>
      <c r="AO980" s="148"/>
      <c r="AP980" s="148"/>
      <c r="AQ980" s="148"/>
      <c r="AR980" s="148"/>
      <c r="AS980" s="148"/>
      <c r="AT980" s="148"/>
      <c r="AU980" s="148"/>
      <c r="AV980" s="148"/>
      <c r="AW980" s="148"/>
      <c r="AX980" s="148"/>
      <c r="AY980" s="148"/>
      <c r="AZ980" s="148"/>
      <c r="BA980" s="148"/>
      <c r="BB980" s="148"/>
      <c r="BC980" s="148"/>
      <c r="BD980" s="148"/>
      <c r="BE980" s="148"/>
      <c r="BF980" s="148"/>
      <c r="BG980" s="148"/>
      <c r="BH980" s="148"/>
    </row>
    <row r="981" spans="1:60" outlineLevel="3" x14ac:dyDescent="0.2">
      <c r="A981" s="155"/>
      <c r="B981" s="156"/>
      <c r="C981" s="194" t="s">
        <v>1593</v>
      </c>
      <c r="D981" s="185"/>
      <c r="E981" s="186">
        <v>-276.36</v>
      </c>
      <c r="F981" s="159"/>
      <c r="G981" s="159"/>
      <c r="H981" s="159"/>
      <c r="I981" s="159"/>
      <c r="J981" s="159"/>
      <c r="K981" s="159"/>
      <c r="L981" s="159"/>
      <c r="M981" s="159"/>
      <c r="N981" s="158"/>
      <c r="O981" s="158"/>
      <c r="P981" s="158"/>
      <c r="Q981" s="158"/>
      <c r="R981" s="159"/>
      <c r="S981" s="159"/>
      <c r="T981" s="159"/>
      <c r="U981" s="159"/>
      <c r="V981" s="159"/>
      <c r="W981" s="159"/>
      <c r="X981" s="159"/>
      <c r="Y981" s="159"/>
      <c r="Z981" s="148"/>
      <c r="AA981" s="148"/>
      <c r="AB981" s="148"/>
      <c r="AC981" s="148"/>
      <c r="AD981" s="148"/>
      <c r="AE981" s="148"/>
      <c r="AF981" s="148"/>
      <c r="AG981" s="148" t="s">
        <v>435</v>
      </c>
      <c r="AH981" s="148">
        <v>0</v>
      </c>
      <c r="AI981" s="148"/>
      <c r="AJ981" s="148"/>
      <c r="AK981" s="148"/>
      <c r="AL981" s="148"/>
      <c r="AM981" s="148"/>
      <c r="AN981" s="148"/>
      <c r="AO981" s="148"/>
      <c r="AP981" s="148"/>
      <c r="AQ981" s="148"/>
      <c r="AR981" s="148"/>
      <c r="AS981" s="148"/>
      <c r="AT981" s="148"/>
      <c r="AU981" s="148"/>
      <c r="AV981" s="148"/>
      <c r="AW981" s="148"/>
      <c r="AX981" s="148"/>
      <c r="AY981" s="148"/>
      <c r="AZ981" s="148"/>
      <c r="BA981" s="148"/>
      <c r="BB981" s="148"/>
      <c r="BC981" s="148"/>
      <c r="BD981" s="148"/>
      <c r="BE981" s="148"/>
      <c r="BF981" s="148"/>
      <c r="BG981" s="148"/>
      <c r="BH981" s="148"/>
    </row>
    <row r="982" spans="1:60" outlineLevel="3" x14ac:dyDescent="0.2">
      <c r="A982" s="155"/>
      <c r="B982" s="156"/>
      <c r="C982" s="194" t="s">
        <v>1594</v>
      </c>
      <c r="D982" s="185"/>
      <c r="E982" s="186">
        <v>-82.343999999999994</v>
      </c>
      <c r="F982" s="159"/>
      <c r="G982" s="159"/>
      <c r="H982" s="159"/>
      <c r="I982" s="159"/>
      <c r="J982" s="159"/>
      <c r="K982" s="159"/>
      <c r="L982" s="159"/>
      <c r="M982" s="159"/>
      <c r="N982" s="158"/>
      <c r="O982" s="158"/>
      <c r="P982" s="158"/>
      <c r="Q982" s="158"/>
      <c r="R982" s="159"/>
      <c r="S982" s="159"/>
      <c r="T982" s="159"/>
      <c r="U982" s="159"/>
      <c r="V982" s="159"/>
      <c r="W982" s="159"/>
      <c r="X982" s="159"/>
      <c r="Y982" s="159"/>
      <c r="Z982" s="148"/>
      <c r="AA982" s="148"/>
      <c r="AB982" s="148"/>
      <c r="AC982" s="148"/>
      <c r="AD982" s="148"/>
      <c r="AE982" s="148"/>
      <c r="AF982" s="148"/>
      <c r="AG982" s="148" t="s">
        <v>435</v>
      </c>
      <c r="AH982" s="148">
        <v>0</v>
      </c>
      <c r="AI982" s="148"/>
      <c r="AJ982" s="148"/>
      <c r="AK982" s="148"/>
      <c r="AL982" s="148"/>
      <c r="AM982" s="148"/>
      <c r="AN982" s="148"/>
      <c r="AO982" s="148"/>
      <c r="AP982" s="148"/>
      <c r="AQ982" s="148"/>
      <c r="AR982" s="148"/>
      <c r="AS982" s="148"/>
      <c r="AT982" s="148"/>
      <c r="AU982" s="148"/>
      <c r="AV982" s="148"/>
      <c r="AW982" s="148"/>
      <c r="AX982" s="148"/>
      <c r="AY982" s="148"/>
      <c r="AZ982" s="148"/>
      <c r="BA982" s="148"/>
      <c r="BB982" s="148"/>
      <c r="BC982" s="148"/>
      <c r="BD982" s="148"/>
      <c r="BE982" s="148"/>
      <c r="BF982" s="148"/>
      <c r="BG982" s="148"/>
      <c r="BH982" s="148"/>
    </row>
    <row r="983" spans="1:60" outlineLevel="3" x14ac:dyDescent="0.2">
      <c r="A983" s="155"/>
      <c r="B983" s="156"/>
      <c r="C983" s="194" t="s">
        <v>1595</v>
      </c>
      <c r="D983" s="185"/>
      <c r="E983" s="186"/>
      <c r="F983" s="159"/>
      <c r="G983" s="159"/>
      <c r="H983" s="159"/>
      <c r="I983" s="159"/>
      <c r="J983" s="159"/>
      <c r="K983" s="159"/>
      <c r="L983" s="159"/>
      <c r="M983" s="159"/>
      <c r="N983" s="158"/>
      <c r="O983" s="158"/>
      <c r="P983" s="158"/>
      <c r="Q983" s="158"/>
      <c r="R983" s="159"/>
      <c r="S983" s="159"/>
      <c r="T983" s="159"/>
      <c r="U983" s="159"/>
      <c r="V983" s="159"/>
      <c r="W983" s="159"/>
      <c r="X983" s="159"/>
      <c r="Y983" s="159"/>
      <c r="Z983" s="148"/>
      <c r="AA983" s="148"/>
      <c r="AB983" s="148"/>
      <c r="AC983" s="148"/>
      <c r="AD983" s="148"/>
      <c r="AE983" s="148"/>
      <c r="AF983" s="148"/>
      <c r="AG983" s="148" t="s">
        <v>435</v>
      </c>
      <c r="AH983" s="148">
        <v>0</v>
      </c>
      <c r="AI983" s="148"/>
      <c r="AJ983" s="148"/>
      <c r="AK983" s="148"/>
      <c r="AL983" s="148"/>
      <c r="AM983" s="148"/>
      <c r="AN983" s="148"/>
      <c r="AO983" s="148"/>
      <c r="AP983" s="148"/>
      <c r="AQ983" s="148"/>
      <c r="AR983" s="148"/>
      <c r="AS983" s="148"/>
      <c r="AT983" s="148"/>
      <c r="AU983" s="148"/>
      <c r="AV983" s="148"/>
      <c r="AW983" s="148"/>
      <c r="AX983" s="148"/>
      <c r="AY983" s="148"/>
      <c r="AZ983" s="148"/>
      <c r="BA983" s="148"/>
      <c r="BB983" s="148"/>
      <c r="BC983" s="148"/>
      <c r="BD983" s="148"/>
      <c r="BE983" s="148"/>
      <c r="BF983" s="148"/>
      <c r="BG983" s="148"/>
      <c r="BH983" s="148"/>
    </row>
    <row r="984" spans="1:60" outlineLevel="3" x14ac:dyDescent="0.2">
      <c r="A984" s="155"/>
      <c r="B984" s="156"/>
      <c r="C984" s="194" t="s">
        <v>1596</v>
      </c>
      <c r="D984" s="185"/>
      <c r="E984" s="186">
        <v>88</v>
      </c>
      <c r="F984" s="159"/>
      <c r="G984" s="159"/>
      <c r="H984" s="159"/>
      <c r="I984" s="159"/>
      <c r="J984" s="159"/>
      <c r="K984" s="159"/>
      <c r="L984" s="159"/>
      <c r="M984" s="159"/>
      <c r="N984" s="158"/>
      <c r="O984" s="158"/>
      <c r="P984" s="158"/>
      <c r="Q984" s="158"/>
      <c r="R984" s="159"/>
      <c r="S984" s="159"/>
      <c r="T984" s="159"/>
      <c r="U984" s="159"/>
      <c r="V984" s="159"/>
      <c r="W984" s="159"/>
      <c r="X984" s="159"/>
      <c r="Y984" s="159"/>
      <c r="Z984" s="148"/>
      <c r="AA984" s="148"/>
      <c r="AB984" s="148"/>
      <c r="AC984" s="148"/>
      <c r="AD984" s="148"/>
      <c r="AE984" s="148"/>
      <c r="AF984" s="148"/>
      <c r="AG984" s="148" t="s">
        <v>435</v>
      </c>
      <c r="AH984" s="148">
        <v>0</v>
      </c>
      <c r="AI984" s="148"/>
      <c r="AJ984" s="148"/>
      <c r="AK984" s="148"/>
      <c r="AL984" s="148"/>
      <c r="AM984" s="148"/>
      <c r="AN984" s="148"/>
      <c r="AO984" s="148"/>
      <c r="AP984" s="148"/>
      <c r="AQ984" s="148"/>
      <c r="AR984" s="148"/>
      <c r="AS984" s="148"/>
      <c r="AT984" s="148"/>
      <c r="AU984" s="148"/>
      <c r="AV984" s="148"/>
      <c r="AW984" s="148"/>
      <c r="AX984" s="148"/>
      <c r="AY984" s="148"/>
      <c r="AZ984" s="148"/>
      <c r="BA984" s="148"/>
      <c r="BB984" s="148"/>
      <c r="BC984" s="148"/>
      <c r="BD984" s="148"/>
      <c r="BE984" s="148"/>
      <c r="BF984" s="148"/>
      <c r="BG984" s="148"/>
      <c r="BH984" s="148"/>
    </row>
    <row r="985" spans="1:60" outlineLevel="3" x14ac:dyDescent="0.2">
      <c r="A985" s="155"/>
      <c r="B985" s="156"/>
      <c r="C985" s="194" t="s">
        <v>1597</v>
      </c>
      <c r="D985" s="185"/>
      <c r="E985" s="186"/>
      <c r="F985" s="159"/>
      <c r="G985" s="159"/>
      <c r="H985" s="159"/>
      <c r="I985" s="159"/>
      <c r="J985" s="159"/>
      <c r="K985" s="159"/>
      <c r="L985" s="159"/>
      <c r="M985" s="159"/>
      <c r="N985" s="158"/>
      <c r="O985" s="158"/>
      <c r="P985" s="158"/>
      <c r="Q985" s="158"/>
      <c r="R985" s="159"/>
      <c r="S985" s="159"/>
      <c r="T985" s="159"/>
      <c r="U985" s="159"/>
      <c r="V985" s="159"/>
      <c r="W985" s="159"/>
      <c r="X985" s="159"/>
      <c r="Y985" s="159"/>
      <c r="Z985" s="148"/>
      <c r="AA985" s="148"/>
      <c r="AB985" s="148"/>
      <c r="AC985" s="148"/>
      <c r="AD985" s="148"/>
      <c r="AE985" s="148"/>
      <c r="AF985" s="148"/>
      <c r="AG985" s="148" t="s">
        <v>435</v>
      </c>
      <c r="AH985" s="148">
        <v>0</v>
      </c>
      <c r="AI985" s="148"/>
      <c r="AJ985" s="148"/>
      <c r="AK985" s="148"/>
      <c r="AL985" s="148"/>
      <c r="AM985" s="148"/>
      <c r="AN985" s="148"/>
      <c r="AO985" s="148"/>
      <c r="AP985" s="148"/>
      <c r="AQ985" s="148"/>
      <c r="AR985" s="148"/>
      <c r="AS985" s="148"/>
      <c r="AT985" s="148"/>
      <c r="AU985" s="148"/>
      <c r="AV985" s="148"/>
      <c r="AW985" s="148"/>
      <c r="AX985" s="148"/>
      <c r="AY985" s="148"/>
      <c r="AZ985" s="148"/>
      <c r="BA985" s="148"/>
      <c r="BB985" s="148"/>
      <c r="BC985" s="148"/>
      <c r="BD985" s="148"/>
      <c r="BE985" s="148"/>
      <c r="BF985" s="148"/>
      <c r="BG985" s="148"/>
      <c r="BH985" s="148"/>
    </row>
    <row r="986" spans="1:60" outlineLevel="3" x14ac:dyDescent="0.2">
      <c r="A986" s="155"/>
      <c r="B986" s="156"/>
      <c r="C986" s="194" t="s">
        <v>1598</v>
      </c>
      <c r="D986" s="185"/>
      <c r="E986" s="186">
        <v>-314.16000000000003</v>
      </c>
      <c r="F986" s="159"/>
      <c r="G986" s="159"/>
      <c r="H986" s="159"/>
      <c r="I986" s="159"/>
      <c r="J986" s="159"/>
      <c r="K986" s="159"/>
      <c r="L986" s="159"/>
      <c r="M986" s="159"/>
      <c r="N986" s="158"/>
      <c r="O986" s="158"/>
      <c r="P986" s="158"/>
      <c r="Q986" s="158"/>
      <c r="R986" s="159"/>
      <c r="S986" s="159"/>
      <c r="T986" s="159"/>
      <c r="U986" s="159"/>
      <c r="V986" s="159"/>
      <c r="W986" s="159"/>
      <c r="X986" s="159"/>
      <c r="Y986" s="159"/>
      <c r="Z986" s="148"/>
      <c r="AA986" s="148"/>
      <c r="AB986" s="148"/>
      <c r="AC986" s="148"/>
      <c r="AD986" s="148"/>
      <c r="AE986" s="148"/>
      <c r="AF986" s="148"/>
      <c r="AG986" s="148" t="s">
        <v>435</v>
      </c>
      <c r="AH986" s="148">
        <v>0</v>
      </c>
      <c r="AI986" s="148"/>
      <c r="AJ986" s="148"/>
      <c r="AK986" s="148"/>
      <c r="AL986" s="148"/>
      <c r="AM986" s="148"/>
      <c r="AN986" s="148"/>
      <c r="AO986" s="148"/>
      <c r="AP986" s="148"/>
      <c r="AQ986" s="148"/>
      <c r="AR986" s="148"/>
      <c r="AS986" s="148"/>
      <c r="AT986" s="148"/>
      <c r="AU986" s="148"/>
      <c r="AV986" s="148"/>
      <c r="AW986" s="148"/>
      <c r="AX986" s="148"/>
      <c r="AY986" s="148"/>
      <c r="AZ986" s="148"/>
      <c r="BA986" s="148"/>
      <c r="BB986" s="148"/>
      <c r="BC986" s="148"/>
      <c r="BD986" s="148"/>
      <c r="BE986" s="148"/>
      <c r="BF986" s="148"/>
      <c r="BG986" s="148"/>
      <c r="BH986" s="148"/>
    </row>
    <row r="987" spans="1:60" outlineLevel="3" x14ac:dyDescent="0.2">
      <c r="A987" s="155"/>
      <c r="B987" s="156"/>
      <c r="C987" s="194" t="s">
        <v>1599</v>
      </c>
      <c r="D987" s="185"/>
      <c r="E987" s="186">
        <v>-364</v>
      </c>
      <c r="F987" s="159"/>
      <c r="G987" s="159"/>
      <c r="H987" s="159"/>
      <c r="I987" s="159"/>
      <c r="J987" s="159"/>
      <c r="K987" s="159"/>
      <c r="L987" s="159"/>
      <c r="M987" s="159"/>
      <c r="N987" s="158"/>
      <c r="O987" s="158"/>
      <c r="P987" s="158"/>
      <c r="Q987" s="158"/>
      <c r="R987" s="159"/>
      <c r="S987" s="159"/>
      <c r="T987" s="159"/>
      <c r="U987" s="159"/>
      <c r="V987" s="159"/>
      <c r="W987" s="159"/>
      <c r="X987" s="159"/>
      <c r="Y987" s="159"/>
      <c r="Z987" s="148"/>
      <c r="AA987" s="148"/>
      <c r="AB987" s="148"/>
      <c r="AC987" s="148"/>
      <c r="AD987" s="148"/>
      <c r="AE987" s="148"/>
      <c r="AF987" s="148"/>
      <c r="AG987" s="148" t="s">
        <v>435</v>
      </c>
      <c r="AH987" s="148">
        <v>0</v>
      </c>
      <c r="AI987" s="148"/>
      <c r="AJ987" s="148"/>
      <c r="AK987" s="148"/>
      <c r="AL987" s="148"/>
      <c r="AM987" s="148"/>
      <c r="AN987" s="148"/>
      <c r="AO987" s="148"/>
      <c r="AP987" s="148"/>
      <c r="AQ987" s="148"/>
      <c r="AR987" s="148"/>
      <c r="AS987" s="148"/>
      <c r="AT987" s="148"/>
      <c r="AU987" s="148"/>
      <c r="AV987" s="148"/>
      <c r="AW987" s="148"/>
      <c r="AX987" s="148"/>
      <c r="AY987" s="148"/>
      <c r="AZ987" s="148"/>
      <c r="BA987" s="148"/>
      <c r="BB987" s="148"/>
      <c r="BC987" s="148"/>
      <c r="BD987" s="148"/>
      <c r="BE987" s="148"/>
      <c r="BF987" s="148"/>
      <c r="BG987" s="148"/>
      <c r="BH987" s="148"/>
    </row>
    <row r="988" spans="1:60" outlineLevel="3" x14ac:dyDescent="0.2">
      <c r="A988" s="155"/>
      <c r="B988" s="156"/>
      <c r="C988" s="194" t="s">
        <v>1600</v>
      </c>
      <c r="D988" s="185"/>
      <c r="E988" s="186">
        <v>-31.2</v>
      </c>
      <c r="F988" s="159"/>
      <c r="G988" s="159"/>
      <c r="H988" s="159"/>
      <c r="I988" s="159"/>
      <c r="J988" s="159"/>
      <c r="K988" s="159"/>
      <c r="L988" s="159"/>
      <c r="M988" s="159"/>
      <c r="N988" s="158"/>
      <c r="O988" s="158"/>
      <c r="P988" s="158"/>
      <c r="Q988" s="158"/>
      <c r="R988" s="159"/>
      <c r="S988" s="159"/>
      <c r="T988" s="159"/>
      <c r="U988" s="159"/>
      <c r="V988" s="159"/>
      <c r="W988" s="159"/>
      <c r="X988" s="159"/>
      <c r="Y988" s="159"/>
      <c r="Z988" s="148"/>
      <c r="AA988" s="148"/>
      <c r="AB988" s="148"/>
      <c r="AC988" s="148"/>
      <c r="AD988" s="148"/>
      <c r="AE988" s="148"/>
      <c r="AF988" s="148"/>
      <c r="AG988" s="148" t="s">
        <v>435</v>
      </c>
      <c r="AH988" s="148">
        <v>0</v>
      </c>
      <c r="AI988" s="148"/>
      <c r="AJ988" s="148"/>
      <c r="AK988" s="148"/>
      <c r="AL988" s="148"/>
      <c r="AM988" s="148"/>
      <c r="AN988" s="148"/>
      <c r="AO988" s="148"/>
      <c r="AP988" s="148"/>
      <c r="AQ988" s="148"/>
      <c r="AR988" s="148"/>
      <c r="AS988" s="148"/>
      <c r="AT988" s="148"/>
      <c r="AU988" s="148"/>
      <c r="AV988" s="148"/>
      <c r="AW988" s="148"/>
      <c r="AX988" s="148"/>
      <c r="AY988" s="148"/>
      <c r="AZ988" s="148"/>
      <c r="BA988" s="148"/>
      <c r="BB988" s="148"/>
      <c r="BC988" s="148"/>
      <c r="BD988" s="148"/>
      <c r="BE988" s="148"/>
      <c r="BF988" s="148"/>
      <c r="BG988" s="148"/>
      <c r="BH988" s="148"/>
    </row>
    <row r="989" spans="1:60" outlineLevel="3" x14ac:dyDescent="0.2">
      <c r="A989" s="155"/>
      <c r="B989" s="156"/>
      <c r="C989" s="194" t="s">
        <v>1601</v>
      </c>
      <c r="D989" s="185"/>
      <c r="E989" s="186">
        <v>-71.400000000000006</v>
      </c>
      <c r="F989" s="159"/>
      <c r="G989" s="159"/>
      <c r="H989" s="159"/>
      <c r="I989" s="159"/>
      <c r="J989" s="159"/>
      <c r="K989" s="159"/>
      <c r="L989" s="159"/>
      <c r="M989" s="159"/>
      <c r="N989" s="158"/>
      <c r="O989" s="158"/>
      <c r="P989" s="158"/>
      <c r="Q989" s="158"/>
      <c r="R989" s="159"/>
      <c r="S989" s="159"/>
      <c r="T989" s="159"/>
      <c r="U989" s="159"/>
      <c r="V989" s="159"/>
      <c r="W989" s="159"/>
      <c r="X989" s="159"/>
      <c r="Y989" s="159"/>
      <c r="Z989" s="148"/>
      <c r="AA989" s="148"/>
      <c r="AB989" s="148"/>
      <c r="AC989" s="148"/>
      <c r="AD989" s="148"/>
      <c r="AE989" s="148"/>
      <c r="AF989" s="148"/>
      <c r="AG989" s="148" t="s">
        <v>435</v>
      </c>
      <c r="AH989" s="148">
        <v>0</v>
      </c>
      <c r="AI989" s="148"/>
      <c r="AJ989" s="148"/>
      <c r="AK989" s="148"/>
      <c r="AL989" s="148"/>
      <c r="AM989" s="148"/>
      <c r="AN989" s="148"/>
      <c r="AO989" s="148"/>
      <c r="AP989" s="148"/>
      <c r="AQ989" s="148"/>
      <c r="AR989" s="148"/>
      <c r="AS989" s="148"/>
      <c r="AT989" s="148"/>
      <c r="AU989" s="148"/>
      <c r="AV989" s="148"/>
      <c r="AW989" s="148"/>
      <c r="AX989" s="148"/>
      <c r="AY989" s="148"/>
      <c r="AZ989" s="148"/>
      <c r="BA989" s="148"/>
      <c r="BB989" s="148"/>
      <c r="BC989" s="148"/>
      <c r="BD989" s="148"/>
      <c r="BE989" s="148"/>
      <c r="BF989" s="148"/>
      <c r="BG989" s="148"/>
      <c r="BH989" s="148"/>
    </row>
    <row r="990" spans="1:60" outlineLevel="3" x14ac:dyDescent="0.2">
      <c r="A990" s="155"/>
      <c r="B990" s="156"/>
      <c r="C990" s="194" t="s">
        <v>1602</v>
      </c>
      <c r="D990" s="185"/>
      <c r="E990" s="186">
        <v>-28.56</v>
      </c>
      <c r="F990" s="159"/>
      <c r="G990" s="159"/>
      <c r="H990" s="159"/>
      <c r="I990" s="159"/>
      <c r="J990" s="159"/>
      <c r="K990" s="159"/>
      <c r="L990" s="159"/>
      <c r="M990" s="159"/>
      <c r="N990" s="158"/>
      <c r="O990" s="158"/>
      <c r="P990" s="158"/>
      <c r="Q990" s="158"/>
      <c r="R990" s="159"/>
      <c r="S990" s="159"/>
      <c r="T990" s="159"/>
      <c r="U990" s="159"/>
      <c r="V990" s="159"/>
      <c r="W990" s="159"/>
      <c r="X990" s="159"/>
      <c r="Y990" s="159"/>
      <c r="Z990" s="148"/>
      <c r="AA990" s="148"/>
      <c r="AB990" s="148"/>
      <c r="AC990" s="148"/>
      <c r="AD990" s="148"/>
      <c r="AE990" s="148"/>
      <c r="AF990" s="148"/>
      <c r="AG990" s="148" t="s">
        <v>435</v>
      </c>
      <c r="AH990" s="148">
        <v>0</v>
      </c>
      <c r="AI990" s="148"/>
      <c r="AJ990" s="148"/>
      <c r="AK990" s="148"/>
      <c r="AL990" s="148"/>
      <c r="AM990" s="148"/>
      <c r="AN990" s="148"/>
      <c r="AO990" s="148"/>
      <c r="AP990" s="148"/>
      <c r="AQ990" s="148"/>
      <c r="AR990" s="148"/>
      <c r="AS990" s="148"/>
      <c r="AT990" s="148"/>
      <c r="AU990" s="148"/>
      <c r="AV990" s="148"/>
      <c r="AW990" s="148"/>
      <c r="AX990" s="148"/>
      <c r="AY990" s="148"/>
      <c r="AZ990" s="148"/>
      <c r="BA990" s="148"/>
      <c r="BB990" s="148"/>
      <c r="BC990" s="148"/>
      <c r="BD990" s="148"/>
      <c r="BE990" s="148"/>
      <c r="BF990" s="148"/>
      <c r="BG990" s="148"/>
      <c r="BH990" s="148"/>
    </row>
    <row r="991" spans="1:60" outlineLevel="3" x14ac:dyDescent="0.2">
      <c r="A991" s="155"/>
      <c r="B991" s="156"/>
      <c r="C991" s="194" t="s">
        <v>1603</v>
      </c>
      <c r="D991" s="185"/>
      <c r="E991" s="186">
        <v>-6.6639999999999997</v>
      </c>
      <c r="F991" s="159"/>
      <c r="G991" s="159"/>
      <c r="H991" s="159"/>
      <c r="I991" s="159"/>
      <c r="J991" s="159"/>
      <c r="K991" s="159"/>
      <c r="L991" s="159"/>
      <c r="M991" s="159"/>
      <c r="N991" s="158"/>
      <c r="O991" s="158"/>
      <c r="P991" s="158"/>
      <c r="Q991" s="158"/>
      <c r="R991" s="159"/>
      <c r="S991" s="159"/>
      <c r="T991" s="159"/>
      <c r="U991" s="159"/>
      <c r="V991" s="159"/>
      <c r="W991" s="159"/>
      <c r="X991" s="159"/>
      <c r="Y991" s="159"/>
      <c r="Z991" s="148"/>
      <c r="AA991" s="148"/>
      <c r="AB991" s="148"/>
      <c r="AC991" s="148"/>
      <c r="AD991" s="148"/>
      <c r="AE991" s="148"/>
      <c r="AF991" s="148"/>
      <c r="AG991" s="148" t="s">
        <v>435</v>
      </c>
      <c r="AH991" s="148">
        <v>0</v>
      </c>
      <c r="AI991" s="148"/>
      <c r="AJ991" s="148"/>
      <c r="AK991" s="148"/>
      <c r="AL991" s="148"/>
      <c r="AM991" s="148"/>
      <c r="AN991" s="148"/>
      <c r="AO991" s="148"/>
      <c r="AP991" s="148"/>
      <c r="AQ991" s="148"/>
      <c r="AR991" s="148"/>
      <c r="AS991" s="148"/>
      <c r="AT991" s="148"/>
      <c r="AU991" s="148"/>
      <c r="AV991" s="148"/>
      <c r="AW991" s="148"/>
      <c r="AX991" s="148"/>
      <c r="AY991" s="148"/>
      <c r="AZ991" s="148"/>
      <c r="BA991" s="148"/>
      <c r="BB991" s="148"/>
      <c r="BC991" s="148"/>
      <c r="BD991" s="148"/>
      <c r="BE991" s="148"/>
      <c r="BF991" s="148"/>
      <c r="BG991" s="148"/>
      <c r="BH991" s="148"/>
    </row>
    <row r="992" spans="1:60" outlineLevel="3" x14ac:dyDescent="0.2">
      <c r="A992" s="155"/>
      <c r="B992" s="156"/>
      <c r="C992" s="194" t="s">
        <v>1604</v>
      </c>
      <c r="D992" s="185"/>
      <c r="E992" s="186">
        <v>-4.37</v>
      </c>
      <c r="F992" s="159"/>
      <c r="G992" s="159"/>
      <c r="H992" s="159"/>
      <c r="I992" s="159"/>
      <c r="J992" s="159"/>
      <c r="K992" s="159"/>
      <c r="L992" s="159"/>
      <c r="M992" s="159"/>
      <c r="N992" s="158"/>
      <c r="O992" s="158"/>
      <c r="P992" s="158"/>
      <c r="Q992" s="158"/>
      <c r="R992" s="159"/>
      <c r="S992" s="159"/>
      <c r="T992" s="159"/>
      <c r="U992" s="159"/>
      <c r="V992" s="159"/>
      <c r="W992" s="159"/>
      <c r="X992" s="159"/>
      <c r="Y992" s="159"/>
      <c r="Z992" s="148"/>
      <c r="AA992" s="148"/>
      <c r="AB992" s="148"/>
      <c r="AC992" s="148"/>
      <c r="AD992" s="148"/>
      <c r="AE992" s="148"/>
      <c r="AF992" s="148"/>
      <c r="AG992" s="148" t="s">
        <v>435</v>
      </c>
      <c r="AH992" s="148">
        <v>0</v>
      </c>
      <c r="AI992" s="148"/>
      <c r="AJ992" s="148"/>
      <c r="AK992" s="148"/>
      <c r="AL992" s="148"/>
      <c r="AM992" s="148"/>
      <c r="AN992" s="148"/>
      <c r="AO992" s="148"/>
      <c r="AP992" s="148"/>
      <c r="AQ992" s="148"/>
      <c r="AR992" s="148"/>
      <c r="AS992" s="148"/>
      <c r="AT992" s="148"/>
      <c r="AU992" s="148"/>
      <c r="AV992" s="148"/>
      <c r="AW992" s="148"/>
      <c r="AX992" s="148"/>
      <c r="AY992" s="148"/>
      <c r="AZ992" s="148"/>
      <c r="BA992" s="148"/>
      <c r="BB992" s="148"/>
      <c r="BC992" s="148"/>
      <c r="BD992" s="148"/>
      <c r="BE992" s="148"/>
      <c r="BF992" s="148"/>
      <c r="BG992" s="148"/>
      <c r="BH992" s="148"/>
    </row>
    <row r="993" spans="1:60" outlineLevel="3" x14ac:dyDescent="0.2">
      <c r="A993" s="155"/>
      <c r="B993" s="156"/>
      <c r="C993" s="194" t="s">
        <v>1605</v>
      </c>
      <c r="D993" s="185"/>
      <c r="E993" s="186">
        <v>-6.84</v>
      </c>
      <c r="F993" s="159"/>
      <c r="G993" s="159"/>
      <c r="H993" s="159"/>
      <c r="I993" s="159"/>
      <c r="J993" s="159"/>
      <c r="K993" s="159"/>
      <c r="L993" s="159"/>
      <c r="M993" s="159"/>
      <c r="N993" s="158"/>
      <c r="O993" s="158"/>
      <c r="P993" s="158"/>
      <c r="Q993" s="158"/>
      <c r="R993" s="159"/>
      <c r="S993" s="159"/>
      <c r="T993" s="159"/>
      <c r="U993" s="159"/>
      <c r="V993" s="159"/>
      <c r="W993" s="159"/>
      <c r="X993" s="159"/>
      <c r="Y993" s="159"/>
      <c r="Z993" s="148"/>
      <c r="AA993" s="148"/>
      <c r="AB993" s="148"/>
      <c r="AC993" s="148"/>
      <c r="AD993" s="148"/>
      <c r="AE993" s="148"/>
      <c r="AF993" s="148"/>
      <c r="AG993" s="148" t="s">
        <v>435</v>
      </c>
      <c r="AH993" s="148">
        <v>0</v>
      </c>
      <c r="AI993" s="148"/>
      <c r="AJ993" s="148"/>
      <c r="AK993" s="148"/>
      <c r="AL993" s="148"/>
      <c r="AM993" s="148"/>
      <c r="AN993" s="148"/>
      <c r="AO993" s="148"/>
      <c r="AP993" s="148"/>
      <c r="AQ993" s="148"/>
      <c r="AR993" s="148"/>
      <c r="AS993" s="148"/>
      <c r="AT993" s="148"/>
      <c r="AU993" s="148"/>
      <c r="AV993" s="148"/>
      <c r="AW993" s="148"/>
      <c r="AX993" s="148"/>
      <c r="AY993" s="148"/>
      <c r="AZ993" s="148"/>
      <c r="BA993" s="148"/>
      <c r="BB993" s="148"/>
      <c r="BC993" s="148"/>
      <c r="BD993" s="148"/>
      <c r="BE993" s="148"/>
      <c r="BF993" s="148"/>
      <c r="BG993" s="148"/>
      <c r="BH993" s="148"/>
    </row>
    <row r="994" spans="1:60" outlineLevel="3" x14ac:dyDescent="0.2">
      <c r="A994" s="155"/>
      <c r="B994" s="156"/>
      <c r="C994" s="194" t="s">
        <v>1606</v>
      </c>
      <c r="D994" s="185"/>
      <c r="E994" s="186">
        <v>-10.8</v>
      </c>
      <c r="F994" s="159"/>
      <c r="G994" s="159"/>
      <c r="H994" s="159"/>
      <c r="I994" s="159"/>
      <c r="J994" s="159"/>
      <c r="K994" s="159"/>
      <c r="L994" s="159"/>
      <c r="M994" s="159"/>
      <c r="N994" s="158"/>
      <c r="O994" s="158"/>
      <c r="P994" s="158"/>
      <c r="Q994" s="158"/>
      <c r="R994" s="159"/>
      <c r="S994" s="159"/>
      <c r="T994" s="159"/>
      <c r="U994" s="159"/>
      <c r="V994" s="159"/>
      <c r="W994" s="159"/>
      <c r="X994" s="159"/>
      <c r="Y994" s="159"/>
      <c r="Z994" s="148"/>
      <c r="AA994" s="148"/>
      <c r="AB994" s="148"/>
      <c r="AC994" s="148"/>
      <c r="AD994" s="148"/>
      <c r="AE994" s="148"/>
      <c r="AF994" s="148"/>
      <c r="AG994" s="148" t="s">
        <v>435</v>
      </c>
      <c r="AH994" s="148">
        <v>0</v>
      </c>
      <c r="AI994" s="148"/>
      <c r="AJ994" s="148"/>
      <c r="AK994" s="148"/>
      <c r="AL994" s="148"/>
      <c r="AM994" s="148"/>
      <c r="AN994" s="148"/>
      <c r="AO994" s="148"/>
      <c r="AP994" s="148"/>
      <c r="AQ994" s="148"/>
      <c r="AR994" s="148"/>
      <c r="AS994" s="148"/>
      <c r="AT994" s="148"/>
      <c r="AU994" s="148"/>
      <c r="AV994" s="148"/>
      <c r="AW994" s="148"/>
      <c r="AX994" s="148"/>
      <c r="AY994" s="148"/>
      <c r="AZ994" s="148"/>
      <c r="BA994" s="148"/>
      <c r="BB994" s="148"/>
      <c r="BC994" s="148"/>
      <c r="BD994" s="148"/>
      <c r="BE994" s="148"/>
      <c r="BF994" s="148"/>
      <c r="BG994" s="148"/>
      <c r="BH994" s="148"/>
    </row>
    <row r="995" spans="1:60" outlineLevel="1" x14ac:dyDescent="0.2">
      <c r="A995" s="172">
        <v>155</v>
      </c>
      <c r="B995" s="173" t="s">
        <v>1607</v>
      </c>
      <c r="C995" s="181" t="s">
        <v>1608</v>
      </c>
      <c r="D995" s="174" t="s">
        <v>492</v>
      </c>
      <c r="E995" s="175">
        <v>349.78</v>
      </c>
      <c r="F995" s="176"/>
      <c r="G995" s="177">
        <f>ROUND(E995*F995,2)</f>
        <v>0</v>
      </c>
      <c r="H995" s="176"/>
      <c r="I995" s="177">
        <f>ROUND(E995*H995,2)</f>
        <v>0</v>
      </c>
      <c r="J995" s="176"/>
      <c r="K995" s="177">
        <f>ROUND(E995*J995,2)</f>
        <v>0</v>
      </c>
      <c r="L995" s="177">
        <v>21</v>
      </c>
      <c r="M995" s="177">
        <f>G995*(1+L995/100)</f>
        <v>0</v>
      </c>
      <c r="N995" s="175">
        <v>1.013E-2</v>
      </c>
      <c r="O995" s="175">
        <f>ROUND(E995*N995,2)</f>
        <v>3.54</v>
      </c>
      <c r="P995" s="175">
        <v>0</v>
      </c>
      <c r="Q995" s="175">
        <f>ROUND(E995*P995,2)</f>
        <v>0</v>
      </c>
      <c r="R995" s="177" t="s">
        <v>724</v>
      </c>
      <c r="S995" s="177" t="s">
        <v>378</v>
      </c>
      <c r="T995" s="178" t="s">
        <v>378</v>
      </c>
      <c r="U995" s="159">
        <v>1.75</v>
      </c>
      <c r="V995" s="159">
        <f>ROUND(E995*U995,2)</f>
        <v>612.12</v>
      </c>
      <c r="W995" s="159"/>
      <c r="X995" s="159" t="s">
        <v>429</v>
      </c>
      <c r="Y995" s="159" t="s">
        <v>475</v>
      </c>
      <c r="Z995" s="214">
        <v>0.32</v>
      </c>
      <c r="AA995" s="215">
        <f t="shared" ref="AA995" si="304">G995*Z995</f>
        <v>0</v>
      </c>
      <c r="AB995" s="215">
        <f t="shared" ref="AB995" si="305">G995-AA995</f>
        <v>0</v>
      </c>
      <c r="AC995" s="148"/>
      <c r="AD995" s="148"/>
      <c r="AE995" s="148"/>
      <c r="AF995" s="148"/>
      <c r="AG995" s="148" t="s">
        <v>431</v>
      </c>
      <c r="AH995" s="148"/>
      <c r="AI995" s="148"/>
      <c r="AJ995" s="148"/>
      <c r="AK995" s="148"/>
      <c r="AL995" s="148"/>
      <c r="AM995" s="148"/>
      <c r="AN995" s="148"/>
      <c r="AO995" s="148"/>
      <c r="AP995" s="148"/>
      <c r="AQ995" s="148"/>
      <c r="AR995" s="148"/>
      <c r="AS995" s="148"/>
      <c r="AT995" s="148"/>
      <c r="AU995" s="148"/>
      <c r="AV995" s="148"/>
      <c r="AW995" s="148"/>
      <c r="AX995" s="148"/>
      <c r="AY995" s="148"/>
      <c r="AZ995" s="148"/>
      <c r="BA995" s="148"/>
      <c r="BB995" s="148"/>
      <c r="BC995" s="148"/>
      <c r="BD995" s="148"/>
      <c r="BE995" s="148"/>
      <c r="BF995" s="148"/>
      <c r="BG995" s="148"/>
      <c r="BH995" s="148"/>
    </row>
    <row r="996" spans="1:60" outlineLevel="2" x14ac:dyDescent="0.2">
      <c r="A996" s="155"/>
      <c r="B996" s="156"/>
      <c r="C996" s="306" t="s">
        <v>1609</v>
      </c>
      <c r="D996" s="307"/>
      <c r="E996" s="307"/>
      <c r="F996" s="307"/>
      <c r="G996" s="307"/>
      <c r="H996" s="159"/>
      <c r="I996" s="159"/>
      <c r="J996" s="159"/>
      <c r="K996" s="159"/>
      <c r="L996" s="159"/>
      <c r="M996" s="159"/>
      <c r="N996" s="158"/>
      <c r="O996" s="158"/>
      <c r="P996" s="158"/>
      <c r="Q996" s="158"/>
      <c r="R996" s="159"/>
      <c r="S996" s="159"/>
      <c r="T996" s="159"/>
      <c r="U996" s="159"/>
      <c r="V996" s="159"/>
      <c r="W996" s="159"/>
      <c r="X996" s="159"/>
      <c r="Y996" s="159"/>
      <c r="Z996" s="148"/>
      <c r="AA996" s="148"/>
      <c r="AB996" s="148"/>
      <c r="AC996" s="148"/>
      <c r="AD996" s="148"/>
      <c r="AE996" s="148"/>
      <c r="AF996" s="148"/>
      <c r="AG996" s="148" t="s">
        <v>433</v>
      </c>
      <c r="AH996" s="148"/>
      <c r="AI996" s="148"/>
      <c r="AJ996" s="148"/>
      <c r="AK996" s="148"/>
      <c r="AL996" s="148"/>
      <c r="AM996" s="148"/>
      <c r="AN996" s="148"/>
      <c r="AO996" s="148"/>
      <c r="AP996" s="148"/>
      <c r="AQ996" s="148"/>
      <c r="AR996" s="148"/>
      <c r="AS996" s="148"/>
      <c r="AT996" s="148"/>
      <c r="AU996" s="148"/>
      <c r="AV996" s="148"/>
      <c r="AW996" s="148"/>
      <c r="AX996" s="148"/>
      <c r="AY996" s="148"/>
      <c r="AZ996" s="148"/>
      <c r="BA996" s="148"/>
      <c r="BB996" s="148"/>
      <c r="BC996" s="148"/>
      <c r="BD996" s="148"/>
      <c r="BE996" s="148"/>
      <c r="BF996" s="148"/>
      <c r="BG996" s="148"/>
      <c r="BH996" s="148"/>
    </row>
    <row r="997" spans="1:60" outlineLevel="2" x14ac:dyDescent="0.2">
      <c r="A997" s="155"/>
      <c r="B997" s="156"/>
      <c r="C997" s="304" t="s">
        <v>1610</v>
      </c>
      <c r="D997" s="305"/>
      <c r="E997" s="305"/>
      <c r="F997" s="305"/>
      <c r="G997" s="305"/>
      <c r="H997" s="159"/>
      <c r="I997" s="159"/>
      <c r="J997" s="159"/>
      <c r="K997" s="159"/>
      <c r="L997" s="159"/>
      <c r="M997" s="159"/>
      <c r="N997" s="158"/>
      <c r="O997" s="158"/>
      <c r="P997" s="158"/>
      <c r="Q997" s="158"/>
      <c r="R997" s="159"/>
      <c r="S997" s="159"/>
      <c r="T997" s="159"/>
      <c r="U997" s="159"/>
      <c r="V997" s="159"/>
      <c r="W997" s="159"/>
      <c r="X997" s="159"/>
      <c r="Y997" s="159"/>
      <c r="Z997" s="148"/>
      <c r="AA997" s="148"/>
      <c r="AB997" s="148"/>
      <c r="AC997" s="148"/>
      <c r="AD997" s="148"/>
      <c r="AE997" s="148"/>
      <c r="AF997" s="148"/>
      <c r="AG997" s="148" t="s">
        <v>383</v>
      </c>
      <c r="AH997" s="148"/>
      <c r="AI997" s="148"/>
      <c r="AJ997" s="148"/>
      <c r="AK997" s="148"/>
      <c r="AL997" s="148"/>
      <c r="AM997" s="148"/>
      <c r="AN997" s="148"/>
      <c r="AO997" s="148"/>
      <c r="AP997" s="148"/>
      <c r="AQ997" s="148"/>
      <c r="AR997" s="148"/>
      <c r="AS997" s="148"/>
      <c r="AT997" s="148"/>
      <c r="AU997" s="148"/>
      <c r="AV997" s="148"/>
      <c r="AW997" s="148"/>
      <c r="AX997" s="148"/>
      <c r="AY997" s="148"/>
      <c r="AZ997" s="148"/>
      <c r="BA997" s="148"/>
      <c r="BB997" s="148"/>
      <c r="BC997" s="148"/>
      <c r="BD997" s="148"/>
      <c r="BE997" s="148"/>
      <c r="BF997" s="148"/>
      <c r="BG997" s="148"/>
      <c r="BH997" s="148"/>
    </row>
    <row r="998" spans="1:60" outlineLevel="2" x14ac:dyDescent="0.2">
      <c r="A998" s="155"/>
      <c r="B998" s="156"/>
      <c r="C998" s="194" t="s">
        <v>1611</v>
      </c>
      <c r="D998" s="185"/>
      <c r="E998" s="186">
        <v>138.864</v>
      </c>
      <c r="F998" s="159"/>
      <c r="G998" s="159"/>
      <c r="H998" s="159"/>
      <c r="I998" s="159"/>
      <c r="J998" s="159"/>
      <c r="K998" s="159"/>
      <c r="L998" s="159"/>
      <c r="M998" s="159"/>
      <c r="N998" s="158"/>
      <c r="O998" s="158"/>
      <c r="P998" s="158"/>
      <c r="Q998" s="158"/>
      <c r="R998" s="159"/>
      <c r="S998" s="159"/>
      <c r="T998" s="159"/>
      <c r="U998" s="159"/>
      <c r="V998" s="159"/>
      <c r="W998" s="159"/>
      <c r="X998" s="159"/>
      <c r="Y998" s="159"/>
      <c r="Z998" s="148"/>
      <c r="AA998" s="148"/>
      <c r="AB998" s="148"/>
      <c r="AC998" s="148"/>
      <c r="AD998" s="148"/>
      <c r="AE998" s="148"/>
      <c r="AF998" s="148"/>
      <c r="AG998" s="148" t="s">
        <v>435</v>
      </c>
      <c r="AH998" s="148">
        <v>0</v>
      </c>
      <c r="AI998" s="148"/>
      <c r="AJ998" s="148"/>
      <c r="AK998" s="148"/>
      <c r="AL998" s="148"/>
      <c r="AM998" s="148"/>
      <c r="AN998" s="148"/>
      <c r="AO998" s="148"/>
      <c r="AP998" s="148"/>
      <c r="AQ998" s="148"/>
      <c r="AR998" s="148"/>
      <c r="AS998" s="148"/>
      <c r="AT998" s="148"/>
      <c r="AU998" s="148"/>
      <c r="AV998" s="148"/>
      <c r="AW998" s="148"/>
      <c r="AX998" s="148"/>
      <c r="AY998" s="148"/>
      <c r="AZ998" s="148"/>
      <c r="BA998" s="148"/>
      <c r="BB998" s="148"/>
      <c r="BC998" s="148"/>
      <c r="BD998" s="148"/>
      <c r="BE998" s="148"/>
      <c r="BF998" s="148"/>
      <c r="BG998" s="148"/>
      <c r="BH998" s="148"/>
    </row>
    <row r="999" spans="1:60" outlineLevel="3" x14ac:dyDescent="0.2">
      <c r="A999" s="155"/>
      <c r="B999" s="156"/>
      <c r="C999" s="194" t="s">
        <v>1612</v>
      </c>
      <c r="D999" s="185"/>
      <c r="E999" s="186">
        <v>173.6</v>
      </c>
      <c r="F999" s="159"/>
      <c r="G999" s="159"/>
      <c r="H999" s="159"/>
      <c r="I999" s="159"/>
      <c r="J999" s="159"/>
      <c r="K999" s="159"/>
      <c r="L999" s="159"/>
      <c r="M999" s="159"/>
      <c r="N999" s="158"/>
      <c r="O999" s="158"/>
      <c r="P999" s="158"/>
      <c r="Q999" s="158"/>
      <c r="R999" s="159"/>
      <c r="S999" s="159"/>
      <c r="T999" s="159"/>
      <c r="U999" s="159"/>
      <c r="V999" s="159"/>
      <c r="W999" s="159"/>
      <c r="X999" s="159"/>
      <c r="Y999" s="159"/>
      <c r="Z999" s="148"/>
      <c r="AA999" s="148"/>
      <c r="AB999" s="148"/>
      <c r="AC999" s="148"/>
      <c r="AD999" s="148"/>
      <c r="AE999" s="148"/>
      <c r="AF999" s="148"/>
      <c r="AG999" s="148" t="s">
        <v>435</v>
      </c>
      <c r="AH999" s="148">
        <v>0</v>
      </c>
      <c r="AI999" s="148"/>
      <c r="AJ999" s="148"/>
      <c r="AK999" s="148"/>
      <c r="AL999" s="148"/>
      <c r="AM999" s="148"/>
      <c r="AN999" s="148"/>
      <c r="AO999" s="148"/>
      <c r="AP999" s="148"/>
      <c r="AQ999" s="148"/>
      <c r="AR999" s="148"/>
      <c r="AS999" s="148"/>
      <c r="AT999" s="148"/>
      <c r="AU999" s="148"/>
      <c r="AV999" s="148"/>
      <c r="AW999" s="148"/>
      <c r="AX999" s="148"/>
      <c r="AY999" s="148"/>
      <c r="AZ999" s="148"/>
      <c r="BA999" s="148"/>
      <c r="BB999" s="148"/>
      <c r="BC999" s="148"/>
      <c r="BD999" s="148"/>
      <c r="BE999" s="148"/>
      <c r="BF999" s="148"/>
      <c r="BG999" s="148"/>
      <c r="BH999" s="148"/>
    </row>
    <row r="1000" spans="1:60" outlineLevel="3" x14ac:dyDescent="0.2">
      <c r="A1000" s="155"/>
      <c r="B1000" s="156"/>
      <c r="C1000" s="194" t="s">
        <v>1613</v>
      </c>
      <c r="D1000" s="185"/>
      <c r="E1000" s="186">
        <v>6.56</v>
      </c>
      <c r="F1000" s="159"/>
      <c r="G1000" s="159"/>
      <c r="H1000" s="159"/>
      <c r="I1000" s="159"/>
      <c r="J1000" s="159"/>
      <c r="K1000" s="159"/>
      <c r="L1000" s="159"/>
      <c r="M1000" s="159"/>
      <c r="N1000" s="158"/>
      <c r="O1000" s="158"/>
      <c r="P1000" s="158"/>
      <c r="Q1000" s="158"/>
      <c r="R1000" s="159"/>
      <c r="S1000" s="159"/>
      <c r="T1000" s="159"/>
      <c r="U1000" s="159"/>
      <c r="V1000" s="159"/>
      <c r="W1000" s="159"/>
      <c r="X1000" s="159"/>
      <c r="Y1000" s="159"/>
      <c r="Z1000" s="148"/>
      <c r="AA1000" s="148"/>
      <c r="AB1000" s="148"/>
      <c r="AC1000" s="148"/>
      <c r="AD1000" s="148"/>
      <c r="AE1000" s="148"/>
      <c r="AF1000" s="148"/>
      <c r="AG1000" s="148" t="s">
        <v>435</v>
      </c>
      <c r="AH1000" s="148">
        <v>0</v>
      </c>
      <c r="AI1000" s="148"/>
      <c r="AJ1000" s="148"/>
      <c r="AK1000" s="148"/>
      <c r="AL1000" s="148"/>
      <c r="AM1000" s="148"/>
      <c r="AN1000" s="148"/>
      <c r="AO1000" s="148"/>
      <c r="AP1000" s="148"/>
      <c r="AQ1000" s="148"/>
      <c r="AR1000" s="148"/>
      <c r="AS1000" s="148"/>
      <c r="AT1000" s="148"/>
      <c r="AU1000" s="148"/>
      <c r="AV1000" s="148"/>
      <c r="AW1000" s="148"/>
      <c r="AX1000" s="148"/>
      <c r="AY1000" s="148"/>
      <c r="AZ1000" s="148"/>
      <c r="BA1000" s="148"/>
      <c r="BB1000" s="148"/>
      <c r="BC1000" s="148"/>
      <c r="BD1000" s="148"/>
      <c r="BE1000" s="148"/>
      <c r="BF1000" s="148"/>
      <c r="BG1000" s="148"/>
      <c r="BH1000" s="148"/>
    </row>
    <row r="1001" spans="1:60" outlineLevel="3" x14ac:dyDescent="0.2">
      <c r="A1001" s="155"/>
      <c r="B1001" s="156"/>
      <c r="C1001" s="194" t="s">
        <v>1614</v>
      </c>
      <c r="D1001" s="185"/>
      <c r="E1001" s="186">
        <v>8.7119999999999997</v>
      </c>
      <c r="F1001" s="159"/>
      <c r="G1001" s="159"/>
      <c r="H1001" s="159"/>
      <c r="I1001" s="159"/>
      <c r="J1001" s="159"/>
      <c r="K1001" s="159"/>
      <c r="L1001" s="159"/>
      <c r="M1001" s="159"/>
      <c r="N1001" s="158"/>
      <c r="O1001" s="158"/>
      <c r="P1001" s="158"/>
      <c r="Q1001" s="158"/>
      <c r="R1001" s="159"/>
      <c r="S1001" s="159"/>
      <c r="T1001" s="159"/>
      <c r="U1001" s="159"/>
      <c r="V1001" s="159"/>
      <c r="W1001" s="159"/>
      <c r="X1001" s="159"/>
      <c r="Y1001" s="159"/>
      <c r="Z1001" s="148"/>
      <c r="AA1001" s="148"/>
      <c r="AB1001" s="148"/>
      <c r="AC1001" s="148"/>
      <c r="AD1001" s="148"/>
      <c r="AE1001" s="148"/>
      <c r="AF1001" s="148"/>
      <c r="AG1001" s="148" t="s">
        <v>435</v>
      </c>
      <c r="AH1001" s="148">
        <v>0</v>
      </c>
      <c r="AI1001" s="148"/>
      <c r="AJ1001" s="148"/>
      <c r="AK1001" s="148"/>
      <c r="AL1001" s="148"/>
      <c r="AM1001" s="148"/>
      <c r="AN1001" s="148"/>
      <c r="AO1001" s="148"/>
      <c r="AP1001" s="148"/>
      <c r="AQ1001" s="148"/>
      <c r="AR1001" s="148"/>
      <c r="AS1001" s="148"/>
      <c r="AT1001" s="148"/>
      <c r="AU1001" s="148"/>
      <c r="AV1001" s="148"/>
      <c r="AW1001" s="148"/>
      <c r="AX1001" s="148"/>
      <c r="AY1001" s="148"/>
      <c r="AZ1001" s="148"/>
      <c r="BA1001" s="148"/>
      <c r="BB1001" s="148"/>
      <c r="BC1001" s="148"/>
      <c r="BD1001" s="148"/>
      <c r="BE1001" s="148"/>
      <c r="BF1001" s="148"/>
      <c r="BG1001" s="148"/>
      <c r="BH1001" s="148"/>
    </row>
    <row r="1002" spans="1:60" outlineLevel="3" x14ac:dyDescent="0.2">
      <c r="A1002" s="155"/>
      <c r="B1002" s="156"/>
      <c r="C1002" s="194" t="s">
        <v>1615</v>
      </c>
      <c r="D1002" s="185"/>
      <c r="E1002" s="186">
        <v>10.72</v>
      </c>
      <c r="F1002" s="159"/>
      <c r="G1002" s="159"/>
      <c r="H1002" s="159"/>
      <c r="I1002" s="159"/>
      <c r="J1002" s="159"/>
      <c r="K1002" s="159"/>
      <c r="L1002" s="159"/>
      <c r="M1002" s="159"/>
      <c r="N1002" s="158"/>
      <c r="O1002" s="158"/>
      <c r="P1002" s="158"/>
      <c r="Q1002" s="158"/>
      <c r="R1002" s="159"/>
      <c r="S1002" s="159"/>
      <c r="T1002" s="159"/>
      <c r="U1002" s="159"/>
      <c r="V1002" s="159"/>
      <c r="W1002" s="159"/>
      <c r="X1002" s="159"/>
      <c r="Y1002" s="159"/>
      <c r="Z1002" s="148"/>
      <c r="AA1002" s="148"/>
      <c r="AB1002" s="148"/>
      <c r="AC1002" s="148"/>
      <c r="AD1002" s="148"/>
      <c r="AE1002" s="148"/>
      <c r="AF1002" s="148"/>
      <c r="AG1002" s="148" t="s">
        <v>435</v>
      </c>
      <c r="AH1002" s="148">
        <v>0</v>
      </c>
      <c r="AI1002" s="148"/>
      <c r="AJ1002" s="148"/>
      <c r="AK1002" s="148"/>
      <c r="AL1002" s="148"/>
      <c r="AM1002" s="148"/>
      <c r="AN1002" s="148"/>
      <c r="AO1002" s="148"/>
      <c r="AP1002" s="148"/>
      <c r="AQ1002" s="148"/>
      <c r="AR1002" s="148"/>
      <c r="AS1002" s="148"/>
      <c r="AT1002" s="148"/>
      <c r="AU1002" s="148"/>
      <c r="AV1002" s="148"/>
      <c r="AW1002" s="148"/>
      <c r="AX1002" s="148"/>
      <c r="AY1002" s="148"/>
      <c r="AZ1002" s="148"/>
      <c r="BA1002" s="148"/>
      <c r="BB1002" s="148"/>
      <c r="BC1002" s="148"/>
      <c r="BD1002" s="148"/>
      <c r="BE1002" s="148"/>
      <c r="BF1002" s="148"/>
      <c r="BG1002" s="148"/>
      <c r="BH1002" s="148"/>
    </row>
    <row r="1003" spans="1:60" outlineLevel="3" x14ac:dyDescent="0.2">
      <c r="A1003" s="155"/>
      <c r="B1003" s="156"/>
      <c r="C1003" s="194" t="s">
        <v>1616</v>
      </c>
      <c r="D1003" s="185"/>
      <c r="E1003" s="186">
        <v>2.1840000000000002</v>
      </c>
      <c r="F1003" s="159"/>
      <c r="G1003" s="159"/>
      <c r="H1003" s="159"/>
      <c r="I1003" s="159"/>
      <c r="J1003" s="159"/>
      <c r="K1003" s="159"/>
      <c r="L1003" s="159"/>
      <c r="M1003" s="159"/>
      <c r="N1003" s="158"/>
      <c r="O1003" s="158"/>
      <c r="P1003" s="158"/>
      <c r="Q1003" s="158"/>
      <c r="R1003" s="159"/>
      <c r="S1003" s="159"/>
      <c r="T1003" s="159"/>
      <c r="U1003" s="159"/>
      <c r="V1003" s="159"/>
      <c r="W1003" s="159"/>
      <c r="X1003" s="159"/>
      <c r="Y1003" s="159"/>
      <c r="Z1003" s="148"/>
      <c r="AA1003" s="148"/>
      <c r="AB1003" s="148"/>
      <c r="AC1003" s="148"/>
      <c r="AD1003" s="148"/>
      <c r="AE1003" s="148"/>
      <c r="AF1003" s="148"/>
      <c r="AG1003" s="148" t="s">
        <v>435</v>
      </c>
      <c r="AH1003" s="148">
        <v>0</v>
      </c>
      <c r="AI1003" s="148"/>
      <c r="AJ1003" s="148"/>
      <c r="AK1003" s="148"/>
      <c r="AL1003" s="148"/>
      <c r="AM1003" s="148"/>
      <c r="AN1003" s="148"/>
      <c r="AO1003" s="148"/>
      <c r="AP1003" s="148"/>
      <c r="AQ1003" s="148"/>
      <c r="AR1003" s="148"/>
      <c r="AS1003" s="148"/>
      <c r="AT1003" s="148"/>
      <c r="AU1003" s="148"/>
      <c r="AV1003" s="148"/>
      <c r="AW1003" s="148"/>
      <c r="AX1003" s="148"/>
      <c r="AY1003" s="148"/>
      <c r="AZ1003" s="148"/>
      <c r="BA1003" s="148"/>
      <c r="BB1003" s="148"/>
      <c r="BC1003" s="148"/>
      <c r="BD1003" s="148"/>
      <c r="BE1003" s="148"/>
      <c r="BF1003" s="148"/>
      <c r="BG1003" s="148"/>
      <c r="BH1003" s="148"/>
    </row>
    <row r="1004" spans="1:60" outlineLevel="3" x14ac:dyDescent="0.2">
      <c r="A1004" s="155"/>
      <c r="B1004" s="156"/>
      <c r="C1004" s="194" t="s">
        <v>1617</v>
      </c>
      <c r="D1004" s="185"/>
      <c r="E1004" s="186">
        <v>1.3</v>
      </c>
      <c r="F1004" s="159"/>
      <c r="G1004" s="159"/>
      <c r="H1004" s="159"/>
      <c r="I1004" s="159"/>
      <c r="J1004" s="159"/>
      <c r="K1004" s="159"/>
      <c r="L1004" s="159"/>
      <c r="M1004" s="159"/>
      <c r="N1004" s="158"/>
      <c r="O1004" s="158"/>
      <c r="P1004" s="158"/>
      <c r="Q1004" s="158"/>
      <c r="R1004" s="159"/>
      <c r="S1004" s="159"/>
      <c r="T1004" s="159"/>
      <c r="U1004" s="159"/>
      <c r="V1004" s="159"/>
      <c r="W1004" s="159"/>
      <c r="X1004" s="159"/>
      <c r="Y1004" s="159"/>
      <c r="Z1004" s="148"/>
      <c r="AA1004" s="148"/>
      <c r="AB1004" s="148"/>
      <c r="AC1004" s="148"/>
      <c r="AD1004" s="148"/>
      <c r="AE1004" s="148"/>
      <c r="AF1004" s="148"/>
      <c r="AG1004" s="148" t="s">
        <v>435</v>
      </c>
      <c r="AH1004" s="148">
        <v>0</v>
      </c>
      <c r="AI1004" s="148"/>
      <c r="AJ1004" s="148"/>
      <c r="AK1004" s="148"/>
      <c r="AL1004" s="148"/>
      <c r="AM1004" s="148"/>
      <c r="AN1004" s="148"/>
      <c r="AO1004" s="148"/>
      <c r="AP1004" s="148"/>
      <c r="AQ1004" s="148"/>
      <c r="AR1004" s="148"/>
      <c r="AS1004" s="148"/>
      <c r="AT1004" s="148"/>
      <c r="AU1004" s="148"/>
      <c r="AV1004" s="148"/>
      <c r="AW1004" s="148"/>
      <c r="AX1004" s="148"/>
      <c r="AY1004" s="148"/>
      <c r="AZ1004" s="148"/>
      <c r="BA1004" s="148"/>
      <c r="BB1004" s="148"/>
      <c r="BC1004" s="148"/>
      <c r="BD1004" s="148"/>
      <c r="BE1004" s="148"/>
      <c r="BF1004" s="148"/>
      <c r="BG1004" s="148"/>
      <c r="BH1004" s="148"/>
    </row>
    <row r="1005" spans="1:60" outlineLevel="3" x14ac:dyDescent="0.2">
      <c r="A1005" s="155"/>
      <c r="B1005" s="156"/>
      <c r="C1005" s="194" t="s">
        <v>1618</v>
      </c>
      <c r="D1005" s="185"/>
      <c r="E1005" s="186">
        <v>2.44</v>
      </c>
      <c r="F1005" s="159"/>
      <c r="G1005" s="159"/>
      <c r="H1005" s="159"/>
      <c r="I1005" s="159"/>
      <c r="J1005" s="159"/>
      <c r="K1005" s="159"/>
      <c r="L1005" s="159"/>
      <c r="M1005" s="159"/>
      <c r="N1005" s="158"/>
      <c r="O1005" s="158"/>
      <c r="P1005" s="158"/>
      <c r="Q1005" s="158"/>
      <c r="R1005" s="159"/>
      <c r="S1005" s="159"/>
      <c r="T1005" s="159"/>
      <c r="U1005" s="159"/>
      <c r="V1005" s="159"/>
      <c r="W1005" s="159"/>
      <c r="X1005" s="159"/>
      <c r="Y1005" s="159"/>
      <c r="Z1005" s="148"/>
      <c r="AA1005" s="148"/>
      <c r="AB1005" s="148"/>
      <c r="AC1005" s="148"/>
      <c r="AD1005" s="148"/>
      <c r="AE1005" s="148"/>
      <c r="AF1005" s="148"/>
      <c r="AG1005" s="148" t="s">
        <v>435</v>
      </c>
      <c r="AH1005" s="148">
        <v>0</v>
      </c>
      <c r="AI1005" s="148"/>
      <c r="AJ1005" s="148"/>
      <c r="AK1005" s="148"/>
      <c r="AL1005" s="148"/>
      <c r="AM1005" s="148"/>
      <c r="AN1005" s="148"/>
      <c r="AO1005" s="148"/>
      <c r="AP1005" s="148"/>
      <c r="AQ1005" s="148"/>
      <c r="AR1005" s="148"/>
      <c r="AS1005" s="148"/>
      <c r="AT1005" s="148"/>
      <c r="AU1005" s="148"/>
      <c r="AV1005" s="148"/>
      <c r="AW1005" s="148"/>
      <c r="AX1005" s="148"/>
      <c r="AY1005" s="148"/>
      <c r="AZ1005" s="148"/>
      <c r="BA1005" s="148"/>
      <c r="BB1005" s="148"/>
      <c r="BC1005" s="148"/>
      <c r="BD1005" s="148"/>
      <c r="BE1005" s="148"/>
      <c r="BF1005" s="148"/>
      <c r="BG1005" s="148"/>
      <c r="BH1005" s="148"/>
    </row>
    <row r="1006" spans="1:60" outlineLevel="3" x14ac:dyDescent="0.2">
      <c r="A1006" s="155"/>
      <c r="B1006" s="156"/>
      <c r="C1006" s="194" t="s">
        <v>1619</v>
      </c>
      <c r="D1006" s="185"/>
      <c r="E1006" s="186">
        <v>5.4</v>
      </c>
      <c r="F1006" s="159"/>
      <c r="G1006" s="159"/>
      <c r="H1006" s="159"/>
      <c r="I1006" s="159"/>
      <c r="J1006" s="159"/>
      <c r="K1006" s="159"/>
      <c r="L1006" s="159"/>
      <c r="M1006" s="159"/>
      <c r="N1006" s="158"/>
      <c r="O1006" s="158"/>
      <c r="P1006" s="158"/>
      <c r="Q1006" s="158"/>
      <c r="R1006" s="159"/>
      <c r="S1006" s="159"/>
      <c r="T1006" s="159"/>
      <c r="U1006" s="159"/>
      <c r="V1006" s="159"/>
      <c r="W1006" s="159"/>
      <c r="X1006" s="159"/>
      <c r="Y1006" s="159"/>
      <c r="Z1006" s="148"/>
      <c r="AA1006" s="148"/>
      <c r="AB1006" s="148"/>
      <c r="AC1006" s="148"/>
      <c r="AD1006" s="148"/>
      <c r="AE1006" s="148"/>
      <c r="AF1006" s="148"/>
      <c r="AG1006" s="148" t="s">
        <v>435</v>
      </c>
      <c r="AH1006" s="148">
        <v>0</v>
      </c>
      <c r="AI1006" s="148"/>
      <c r="AJ1006" s="148"/>
      <c r="AK1006" s="148"/>
      <c r="AL1006" s="148"/>
      <c r="AM1006" s="148"/>
      <c r="AN1006" s="148"/>
      <c r="AO1006" s="148"/>
      <c r="AP1006" s="148"/>
      <c r="AQ1006" s="148"/>
      <c r="AR1006" s="148"/>
      <c r="AS1006" s="148"/>
      <c r="AT1006" s="148"/>
      <c r="AU1006" s="148"/>
      <c r="AV1006" s="148"/>
      <c r="AW1006" s="148"/>
      <c r="AX1006" s="148"/>
      <c r="AY1006" s="148"/>
      <c r="AZ1006" s="148"/>
      <c r="BA1006" s="148"/>
      <c r="BB1006" s="148"/>
      <c r="BC1006" s="148"/>
      <c r="BD1006" s="148"/>
      <c r="BE1006" s="148"/>
      <c r="BF1006" s="148"/>
      <c r="BG1006" s="148"/>
      <c r="BH1006" s="148"/>
    </row>
    <row r="1007" spans="1:60" ht="22.5" outlineLevel="1" x14ac:dyDescent="0.2">
      <c r="A1007" s="172">
        <v>156</v>
      </c>
      <c r="B1007" s="173" t="s">
        <v>1620</v>
      </c>
      <c r="C1007" s="181" t="s">
        <v>1621</v>
      </c>
      <c r="D1007" s="174" t="s">
        <v>492</v>
      </c>
      <c r="E1007" s="175">
        <v>3504.9740000000002</v>
      </c>
      <c r="F1007" s="176"/>
      <c r="G1007" s="177">
        <f>ROUND(E1007*F1007,2)</f>
        <v>0</v>
      </c>
      <c r="H1007" s="176"/>
      <c r="I1007" s="177">
        <f>ROUND(E1007*H1007,2)</f>
        <v>0</v>
      </c>
      <c r="J1007" s="176"/>
      <c r="K1007" s="177">
        <f>ROUND(E1007*J1007,2)</f>
        <v>0</v>
      </c>
      <c r="L1007" s="177">
        <v>21</v>
      </c>
      <c r="M1007" s="177">
        <f>G1007*(1+L1007/100)</f>
        <v>0</v>
      </c>
      <c r="N1007" s="175">
        <v>2.63E-3</v>
      </c>
      <c r="O1007" s="175">
        <f>ROUND(E1007*N1007,2)</f>
        <v>9.2200000000000006</v>
      </c>
      <c r="P1007" s="175">
        <v>0</v>
      </c>
      <c r="Q1007" s="175">
        <f>ROUND(E1007*P1007,2)</f>
        <v>0</v>
      </c>
      <c r="R1007" s="177" t="s">
        <v>724</v>
      </c>
      <c r="S1007" s="177" t="s">
        <v>378</v>
      </c>
      <c r="T1007" s="178" t="s">
        <v>378</v>
      </c>
      <c r="U1007" s="159">
        <v>0.22400999999999999</v>
      </c>
      <c r="V1007" s="159">
        <f>ROUND(E1007*U1007,2)</f>
        <v>785.15</v>
      </c>
      <c r="W1007" s="159"/>
      <c r="X1007" s="159" t="s">
        <v>429</v>
      </c>
      <c r="Y1007" s="159" t="s">
        <v>475</v>
      </c>
      <c r="Z1007" s="214">
        <v>0.32</v>
      </c>
      <c r="AA1007" s="215">
        <f t="shared" ref="AA1007" si="306">G1007*Z1007</f>
        <v>0</v>
      </c>
      <c r="AB1007" s="215">
        <f t="shared" ref="AB1007" si="307">G1007-AA1007</f>
        <v>0</v>
      </c>
      <c r="AC1007" s="148"/>
      <c r="AD1007" s="148"/>
      <c r="AE1007" s="148"/>
      <c r="AF1007" s="148"/>
      <c r="AG1007" s="148" t="s">
        <v>431</v>
      </c>
      <c r="AH1007" s="148"/>
      <c r="AI1007" s="148"/>
      <c r="AJ1007" s="148"/>
      <c r="AK1007" s="148"/>
      <c r="AL1007" s="148"/>
      <c r="AM1007" s="148"/>
      <c r="AN1007" s="148"/>
      <c r="AO1007" s="148"/>
      <c r="AP1007" s="148"/>
      <c r="AQ1007" s="148"/>
      <c r="AR1007" s="148"/>
      <c r="AS1007" s="148"/>
      <c r="AT1007" s="148"/>
      <c r="AU1007" s="148"/>
      <c r="AV1007" s="148"/>
      <c r="AW1007" s="148"/>
      <c r="AX1007" s="148"/>
      <c r="AY1007" s="148"/>
      <c r="AZ1007" s="148"/>
      <c r="BA1007" s="148"/>
      <c r="BB1007" s="148"/>
      <c r="BC1007" s="148"/>
      <c r="BD1007" s="148"/>
      <c r="BE1007" s="148"/>
      <c r="BF1007" s="148"/>
      <c r="BG1007" s="148"/>
      <c r="BH1007" s="148"/>
    </row>
    <row r="1008" spans="1:60" outlineLevel="2" x14ac:dyDescent="0.2">
      <c r="A1008" s="155"/>
      <c r="B1008" s="156"/>
      <c r="C1008" s="306" t="s">
        <v>1265</v>
      </c>
      <c r="D1008" s="307"/>
      <c r="E1008" s="307"/>
      <c r="F1008" s="307"/>
      <c r="G1008" s="307"/>
      <c r="H1008" s="159"/>
      <c r="I1008" s="159"/>
      <c r="J1008" s="159"/>
      <c r="K1008" s="159"/>
      <c r="L1008" s="159"/>
      <c r="M1008" s="159"/>
      <c r="N1008" s="158"/>
      <c r="O1008" s="158"/>
      <c r="P1008" s="158"/>
      <c r="Q1008" s="158"/>
      <c r="R1008" s="159"/>
      <c r="S1008" s="159"/>
      <c r="T1008" s="159"/>
      <c r="U1008" s="159"/>
      <c r="V1008" s="159"/>
      <c r="W1008" s="159"/>
      <c r="X1008" s="159"/>
      <c r="Y1008" s="159"/>
      <c r="Z1008" s="148"/>
      <c r="AA1008" s="148"/>
      <c r="AB1008" s="148"/>
      <c r="AC1008" s="148"/>
      <c r="AD1008" s="148"/>
      <c r="AE1008" s="148"/>
      <c r="AF1008" s="148"/>
      <c r="AG1008" s="148" t="s">
        <v>433</v>
      </c>
      <c r="AH1008" s="148"/>
      <c r="AI1008" s="148"/>
      <c r="AJ1008" s="148"/>
      <c r="AK1008" s="148"/>
      <c r="AL1008" s="148"/>
      <c r="AM1008" s="148"/>
      <c r="AN1008" s="148"/>
      <c r="AO1008" s="148"/>
      <c r="AP1008" s="148"/>
      <c r="AQ1008" s="148"/>
      <c r="AR1008" s="148"/>
      <c r="AS1008" s="148"/>
      <c r="AT1008" s="148"/>
      <c r="AU1008" s="148"/>
      <c r="AV1008" s="148"/>
      <c r="AW1008" s="148"/>
      <c r="AX1008" s="148"/>
      <c r="AY1008" s="148"/>
      <c r="AZ1008" s="148"/>
      <c r="BA1008" s="148"/>
      <c r="BB1008" s="148"/>
      <c r="BC1008" s="148"/>
      <c r="BD1008" s="148"/>
      <c r="BE1008" s="148"/>
      <c r="BF1008" s="148"/>
      <c r="BG1008" s="148"/>
      <c r="BH1008" s="148"/>
    </row>
    <row r="1009" spans="1:60" outlineLevel="2" x14ac:dyDescent="0.2">
      <c r="A1009" s="155"/>
      <c r="B1009" s="156"/>
      <c r="C1009" s="194" t="s">
        <v>1581</v>
      </c>
      <c r="D1009" s="185"/>
      <c r="E1009" s="186"/>
      <c r="F1009" s="159"/>
      <c r="G1009" s="159"/>
      <c r="H1009" s="159"/>
      <c r="I1009" s="159"/>
      <c r="J1009" s="159"/>
      <c r="K1009" s="159"/>
      <c r="L1009" s="159"/>
      <c r="M1009" s="159"/>
      <c r="N1009" s="158"/>
      <c r="O1009" s="158"/>
      <c r="P1009" s="158"/>
      <c r="Q1009" s="158"/>
      <c r="R1009" s="159"/>
      <c r="S1009" s="159"/>
      <c r="T1009" s="159"/>
      <c r="U1009" s="159"/>
      <c r="V1009" s="159"/>
      <c r="W1009" s="159"/>
      <c r="X1009" s="159"/>
      <c r="Y1009" s="159"/>
      <c r="Z1009" s="148"/>
      <c r="AA1009" s="148"/>
      <c r="AB1009" s="148"/>
      <c r="AC1009" s="148"/>
      <c r="AD1009" s="148"/>
      <c r="AE1009" s="148"/>
      <c r="AF1009" s="148"/>
      <c r="AG1009" s="148" t="s">
        <v>435</v>
      </c>
      <c r="AH1009" s="148">
        <v>0</v>
      </c>
      <c r="AI1009" s="148"/>
      <c r="AJ1009" s="148"/>
      <c r="AK1009" s="148"/>
      <c r="AL1009" s="148"/>
      <c r="AM1009" s="148"/>
      <c r="AN1009" s="148"/>
      <c r="AO1009" s="148"/>
      <c r="AP1009" s="148"/>
      <c r="AQ1009" s="148"/>
      <c r="AR1009" s="148"/>
      <c r="AS1009" s="148"/>
      <c r="AT1009" s="148"/>
      <c r="AU1009" s="148"/>
      <c r="AV1009" s="148"/>
      <c r="AW1009" s="148"/>
      <c r="AX1009" s="148"/>
      <c r="AY1009" s="148"/>
      <c r="AZ1009" s="148"/>
      <c r="BA1009" s="148"/>
      <c r="BB1009" s="148"/>
      <c r="BC1009" s="148"/>
      <c r="BD1009" s="148"/>
      <c r="BE1009" s="148"/>
      <c r="BF1009" s="148"/>
      <c r="BG1009" s="148"/>
      <c r="BH1009" s="148"/>
    </row>
    <row r="1010" spans="1:60" outlineLevel="3" x14ac:dyDescent="0.2">
      <c r="A1010" s="155"/>
      <c r="B1010" s="156"/>
      <c r="C1010" s="194" t="s">
        <v>1582</v>
      </c>
      <c r="D1010" s="185"/>
      <c r="E1010" s="186">
        <v>254.66399999999999</v>
      </c>
      <c r="F1010" s="159"/>
      <c r="G1010" s="159"/>
      <c r="H1010" s="159"/>
      <c r="I1010" s="159"/>
      <c r="J1010" s="159"/>
      <c r="K1010" s="159"/>
      <c r="L1010" s="159"/>
      <c r="M1010" s="159"/>
      <c r="N1010" s="158"/>
      <c r="O1010" s="158"/>
      <c r="P1010" s="158"/>
      <c r="Q1010" s="158"/>
      <c r="R1010" s="159"/>
      <c r="S1010" s="159"/>
      <c r="T1010" s="159"/>
      <c r="U1010" s="159"/>
      <c r="V1010" s="159"/>
      <c r="W1010" s="159"/>
      <c r="X1010" s="159"/>
      <c r="Y1010" s="159"/>
      <c r="Z1010" s="148"/>
      <c r="AA1010" s="148"/>
      <c r="AB1010" s="148"/>
      <c r="AC1010" s="148"/>
      <c r="AD1010" s="148"/>
      <c r="AE1010" s="148"/>
      <c r="AF1010" s="148"/>
      <c r="AG1010" s="148" t="s">
        <v>435</v>
      </c>
      <c r="AH1010" s="148">
        <v>0</v>
      </c>
      <c r="AI1010" s="148"/>
      <c r="AJ1010" s="148"/>
      <c r="AK1010" s="148"/>
      <c r="AL1010" s="148"/>
      <c r="AM1010" s="148"/>
      <c r="AN1010" s="148"/>
      <c r="AO1010" s="148"/>
      <c r="AP1010" s="148"/>
      <c r="AQ1010" s="148"/>
      <c r="AR1010" s="148"/>
      <c r="AS1010" s="148"/>
      <c r="AT1010" s="148"/>
      <c r="AU1010" s="148"/>
      <c r="AV1010" s="148"/>
      <c r="AW1010" s="148"/>
      <c r="AX1010" s="148"/>
      <c r="AY1010" s="148"/>
      <c r="AZ1010" s="148"/>
      <c r="BA1010" s="148"/>
      <c r="BB1010" s="148"/>
      <c r="BC1010" s="148"/>
      <c r="BD1010" s="148"/>
      <c r="BE1010" s="148"/>
      <c r="BF1010" s="148"/>
      <c r="BG1010" s="148"/>
      <c r="BH1010" s="148"/>
    </row>
    <row r="1011" spans="1:60" outlineLevel="3" x14ac:dyDescent="0.2">
      <c r="A1011" s="155"/>
      <c r="B1011" s="156"/>
      <c r="C1011" s="194" t="s">
        <v>1583</v>
      </c>
      <c r="D1011" s="185"/>
      <c r="E1011" s="186"/>
      <c r="F1011" s="159"/>
      <c r="G1011" s="159"/>
      <c r="H1011" s="159"/>
      <c r="I1011" s="159"/>
      <c r="J1011" s="159"/>
      <c r="K1011" s="159"/>
      <c r="L1011" s="159"/>
      <c r="M1011" s="159"/>
      <c r="N1011" s="158"/>
      <c r="O1011" s="158"/>
      <c r="P1011" s="158"/>
      <c r="Q1011" s="158"/>
      <c r="R1011" s="159"/>
      <c r="S1011" s="159"/>
      <c r="T1011" s="159"/>
      <c r="U1011" s="159"/>
      <c r="V1011" s="159"/>
      <c r="W1011" s="159"/>
      <c r="X1011" s="159"/>
      <c r="Y1011" s="159"/>
      <c r="Z1011" s="148"/>
      <c r="AA1011" s="148"/>
      <c r="AB1011" s="148"/>
      <c r="AC1011" s="148"/>
      <c r="AD1011" s="148"/>
      <c r="AE1011" s="148"/>
      <c r="AF1011" s="148"/>
      <c r="AG1011" s="148" t="s">
        <v>435</v>
      </c>
      <c r="AH1011" s="148">
        <v>0</v>
      </c>
      <c r="AI1011" s="148"/>
      <c r="AJ1011" s="148"/>
      <c r="AK1011" s="148"/>
      <c r="AL1011" s="148"/>
      <c r="AM1011" s="148"/>
      <c r="AN1011" s="148"/>
      <c r="AO1011" s="148"/>
      <c r="AP1011" s="148"/>
      <c r="AQ1011" s="148"/>
      <c r="AR1011" s="148"/>
      <c r="AS1011" s="148"/>
      <c r="AT1011" s="148"/>
      <c r="AU1011" s="148"/>
      <c r="AV1011" s="148"/>
      <c r="AW1011" s="148"/>
      <c r="AX1011" s="148"/>
      <c r="AY1011" s="148"/>
      <c r="AZ1011" s="148"/>
      <c r="BA1011" s="148"/>
      <c r="BB1011" s="148"/>
      <c r="BC1011" s="148"/>
      <c r="BD1011" s="148"/>
      <c r="BE1011" s="148"/>
      <c r="BF1011" s="148"/>
      <c r="BG1011" s="148"/>
      <c r="BH1011" s="148"/>
    </row>
    <row r="1012" spans="1:60" outlineLevel="3" x14ac:dyDescent="0.2">
      <c r="A1012" s="155"/>
      <c r="B1012" s="156"/>
      <c r="C1012" s="194" t="s">
        <v>1584</v>
      </c>
      <c r="D1012" s="185"/>
      <c r="E1012" s="186">
        <v>203</v>
      </c>
      <c r="F1012" s="159"/>
      <c r="G1012" s="159"/>
      <c r="H1012" s="159"/>
      <c r="I1012" s="159"/>
      <c r="J1012" s="159"/>
      <c r="K1012" s="159"/>
      <c r="L1012" s="159"/>
      <c r="M1012" s="159"/>
      <c r="N1012" s="158"/>
      <c r="O1012" s="158"/>
      <c r="P1012" s="158"/>
      <c r="Q1012" s="158"/>
      <c r="R1012" s="159"/>
      <c r="S1012" s="159"/>
      <c r="T1012" s="159"/>
      <c r="U1012" s="159"/>
      <c r="V1012" s="159"/>
      <c r="W1012" s="159"/>
      <c r="X1012" s="159"/>
      <c r="Y1012" s="159"/>
      <c r="Z1012" s="148"/>
      <c r="AA1012" s="148"/>
      <c r="AB1012" s="148"/>
      <c r="AC1012" s="148"/>
      <c r="AD1012" s="148"/>
      <c r="AE1012" s="148"/>
      <c r="AF1012" s="148"/>
      <c r="AG1012" s="148" t="s">
        <v>435</v>
      </c>
      <c r="AH1012" s="148">
        <v>0</v>
      </c>
      <c r="AI1012" s="148"/>
      <c r="AJ1012" s="148"/>
      <c r="AK1012" s="148"/>
      <c r="AL1012" s="148"/>
      <c r="AM1012" s="148"/>
      <c r="AN1012" s="148"/>
      <c r="AO1012" s="148"/>
      <c r="AP1012" s="148"/>
      <c r="AQ1012" s="148"/>
      <c r="AR1012" s="148"/>
      <c r="AS1012" s="148"/>
      <c r="AT1012" s="148"/>
      <c r="AU1012" s="148"/>
      <c r="AV1012" s="148"/>
      <c r="AW1012" s="148"/>
      <c r="AX1012" s="148"/>
      <c r="AY1012" s="148"/>
      <c r="AZ1012" s="148"/>
      <c r="BA1012" s="148"/>
      <c r="BB1012" s="148"/>
      <c r="BC1012" s="148"/>
      <c r="BD1012" s="148"/>
      <c r="BE1012" s="148"/>
      <c r="BF1012" s="148"/>
      <c r="BG1012" s="148"/>
      <c r="BH1012" s="148"/>
    </row>
    <row r="1013" spans="1:60" outlineLevel="3" x14ac:dyDescent="0.2">
      <c r="A1013" s="155"/>
      <c r="B1013" s="156"/>
      <c r="C1013" s="194" t="s">
        <v>1585</v>
      </c>
      <c r="D1013" s="185"/>
      <c r="E1013" s="186"/>
      <c r="F1013" s="159"/>
      <c r="G1013" s="159"/>
      <c r="H1013" s="159"/>
      <c r="I1013" s="159"/>
      <c r="J1013" s="159"/>
      <c r="K1013" s="159"/>
      <c r="L1013" s="159"/>
      <c r="M1013" s="159"/>
      <c r="N1013" s="158"/>
      <c r="O1013" s="158"/>
      <c r="P1013" s="158"/>
      <c r="Q1013" s="158"/>
      <c r="R1013" s="159"/>
      <c r="S1013" s="159"/>
      <c r="T1013" s="159"/>
      <c r="U1013" s="159"/>
      <c r="V1013" s="159"/>
      <c r="W1013" s="159"/>
      <c r="X1013" s="159"/>
      <c r="Y1013" s="159"/>
      <c r="Z1013" s="148"/>
      <c r="AA1013" s="148"/>
      <c r="AB1013" s="148"/>
      <c r="AC1013" s="148"/>
      <c r="AD1013" s="148"/>
      <c r="AE1013" s="148"/>
      <c r="AF1013" s="148"/>
      <c r="AG1013" s="148" t="s">
        <v>435</v>
      </c>
      <c r="AH1013" s="148">
        <v>0</v>
      </c>
      <c r="AI1013" s="148"/>
      <c r="AJ1013" s="148"/>
      <c r="AK1013" s="148"/>
      <c r="AL1013" s="148"/>
      <c r="AM1013" s="148"/>
      <c r="AN1013" s="148"/>
      <c r="AO1013" s="148"/>
      <c r="AP1013" s="148"/>
      <c r="AQ1013" s="148"/>
      <c r="AR1013" s="148"/>
      <c r="AS1013" s="148"/>
      <c r="AT1013" s="148"/>
      <c r="AU1013" s="148"/>
      <c r="AV1013" s="148"/>
      <c r="AW1013" s="148"/>
      <c r="AX1013" s="148"/>
      <c r="AY1013" s="148"/>
      <c r="AZ1013" s="148"/>
      <c r="BA1013" s="148"/>
      <c r="BB1013" s="148"/>
      <c r="BC1013" s="148"/>
      <c r="BD1013" s="148"/>
      <c r="BE1013" s="148"/>
      <c r="BF1013" s="148"/>
      <c r="BG1013" s="148"/>
      <c r="BH1013" s="148"/>
    </row>
    <row r="1014" spans="1:60" outlineLevel="3" x14ac:dyDescent="0.2">
      <c r="A1014" s="155"/>
      <c r="B1014" s="156"/>
      <c r="C1014" s="194" t="s">
        <v>1586</v>
      </c>
      <c r="D1014" s="185"/>
      <c r="E1014" s="186">
        <v>923.21199999999999</v>
      </c>
      <c r="F1014" s="159"/>
      <c r="G1014" s="159"/>
      <c r="H1014" s="159"/>
      <c r="I1014" s="159"/>
      <c r="J1014" s="159"/>
      <c r="K1014" s="159"/>
      <c r="L1014" s="159"/>
      <c r="M1014" s="159"/>
      <c r="N1014" s="158"/>
      <c r="O1014" s="158"/>
      <c r="P1014" s="158"/>
      <c r="Q1014" s="158"/>
      <c r="R1014" s="159"/>
      <c r="S1014" s="159"/>
      <c r="T1014" s="159"/>
      <c r="U1014" s="159"/>
      <c r="V1014" s="159"/>
      <c r="W1014" s="159"/>
      <c r="X1014" s="159"/>
      <c r="Y1014" s="159"/>
      <c r="Z1014" s="148"/>
      <c r="AA1014" s="148"/>
      <c r="AB1014" s="148"/>
      <c r="AC1014" s="148"/>
      <c r="AD1014" s="148"/>
      <c r="AE1014" s="148"/>
      <c r="AF1014" s="148"/>
      <c r="AG1014" s="148" t="s">
        <v>435</v>
      </c>
      <c r="AH1014" s="148">
        <v>0</v>
      </c>
      <c r="AI1014" s="148"/>
      <c r="AJ1014" s="148"/>
      <c r="AK1014" s="148"/>
      <c r="AL1014" s="148"/>
      <c r="AM1014" s="148"/>
      <c r="AN1014" s="148"/>
      <c r="AO1014" s="148"/>
      <c r="AP1014" s="148"/>
      <c r="AQ1014" s="148"/>
      <c r="AR1014" s="148"/>
      <c r="AS1014" s="148"/>
      <c r="AT1014" s="148"/>
      <c r="AU1014" s="148"/>
      <c r="AV1014" s="148"/>
      <c r="AW1014" s="148"/>
      <c r="AX1014" s="148"/>
      <c r="AY1014" s="148"/>
      <c r="AZ1014" s="148"/>
      <c r="BA1014" s="148"/>
      <c r="BB1014" s="148"/>
      <c r="BC1014" s="148"/>
      <c r="BD1014" s="148"/>
      <c r="BE1014" s="148"/>
      <c r="BF1014" s="148"/>
      <c r="BG1014" s="148"/>
      <c r="BH1014" s="148"/>
    </row>
    <row r="1015" spans="1:60" outlineLevel="3" x14ac:dyDescent="0.2">
      <c r="A1015" s="155"/>
      <c r="B1015" s="156"/>
      <c r="C1015" s="194" t="s">
        <v>1622</v>
      </c>
      <c r="D1015" s="185"/>
      <c r="E1015" s="186">
        <v>29.952000000000002</v>
      </c>
      <c r="F1015" s="159"/>
      <c r="G1015" s="159"/>
      <c r="H1015" s="159"/>
      <c r="I1015" s="159"/>
      <c r="J1015" s="159"/>
      <c r="K1015" s="159"/>
      <c r="L1015" s="159"/>
      <c r="M1015" s="159"/>
      <c r="N1015" s="158"/>
      <c r="O1015" s="158"/>
      <c r="P1015" s="158"/>
      <c r="Q1015" s="158"/>
      <c r="R1015" s="159"/>
      <c r="S1015" s="159"/>
      <c r="T1015" s="159"/>
      <c r="U1015" s="159"/>
      <c r="V1015" s="159"/>
      <c r="W1015" s="159"/>
      <c r="X1015" s="159"/>
      <c r="Y1015" s="159"/>
      <c r="Z1015" s="148"/>
      <c r="AA1015" s="148"/>
      <c r="AB1015" s="148"/>
      <c r="AC1015" s="148"/>
      <c r="AD1015" s="148"/>
      <c r="AE1015" s="148"/>
      <c r="AF1015" s="148"/>
      <c r="AG1015" s="148" t="s">
        <v>435</v>
      </c>
      <c r="AH1015" s="148">
        <v>0</v>
      </c>
      <c r="AI1015" s="148"/>
      <c r="AJ1015" s="148"/>
      <c r="AK1015" s="148"/>
      <c r="AL1015" s="148"/>
      <c r="AM1015" s="148"/>
      <c r="AN1015" s="148"/>
      <c r="AO1015" s="148"/>
      <c r="AP1015" s="148"/>
      <c r="AQ1015" s="148"/>
      <c r="AR1015" s="148"/>
      <c r="AS1015" s="148"/>
      <c r="AT1015" s="148"/>
      <c r="AU1015" s="148"/>
      <c r="AV1015" s="148"/>
      <c r="AW1015" s="148"/>
      <c r="AX1015" s="148"/>
      <c r="AY1015" s="148"/>
      <c r="AZ1015" s="148"/>
      <c r="BA1015" s="148"/>
      <c r="BB1015" s="148"/>
      <c r="BC1015" s="148"/>
      <c r="BD1015" s="148"/>
      <c r="BE1015" s="148"/>
      <c r="BF1015" s="148"/>
      <c r="BG1015" s="148"/>
      <c r="BH1015" s="148"/>
    </row>
    <row r="1016" spans="1:60" outlineLevel="3" x14ac:dyDescent="0.2">
      <c r="A1016" s="155"/>
      <c r="B1016" s="156"/>
      <c r="C1016" s="194" t="s">
        <v>1587</v>
      </c>
      <c r="D1016" s="185"/>
      <c r="E1016" s="186"/>
      <c r="F1016" s="159"/>
      <c r="G1016" s="159"/>
      <c r="H1016" s="159"/>
      <c r="I1016" s="159"/>
      <c r="J1016" s="159"/>
      <c r="K1016" s="159"/>
      <c r="L1016" s="159"/>
      <c r="M1016" s="159"/>
      <c r="N1016" s="158"/>
      <c r="O1016" s="158"/>
      <c r="P1016" s="158"/>
      <c r="Q1016" s="158"/>
      <c r="R1016" s="159"/>
      <c r="S1016" s="159"/>
      <c r="T1016" s="159"/>
      <c r="U1016" s="159"/>
      <c r="V1016" s="159"/>
      <c r="W1016" s="159"/>
      <c r="X1016" s="159"/>
      <c r="Y1016" s="159"/>
      <c r="Z1016" s="148"/>
      <c r="AA1016" s="148"/>
      <c r="AB1016" s="148"/>
      <c r="AC1016" s="148"/>
      <c r="AD1016" s="148"/>
      <c r="AE1016" s="148"/>
      <c r="AF1016" s="148"/>
      <c r="AG1016" s="148" t="s">
        <v>435</v>
      </c>
      <c r="AH1016" s="148">
        <v>0</v>
      </c>
      <c r="AI1016" s="148"/>
      <c r="AJ1016" s="148"/>
      <c r="AK1016" s="148"/>
      <c r="AL1016" s="148"/>
      <c r="AM1016" s="148"/>
      <c r="AN1016" s="148"/>
      <c r="AO1016" s="148"/>
      <c r="AP1016" s="148"/>
      <c r="AQ1016" s="148"/>
      <c r="AR1016" s="148"/>
      <c r="AS1016" s="148"/>
      <c r="AT1016" s="148"/>
      <c r="AU1016" s="148"/>
      <c r="AV1016" s="148"/>
      <c r="AW1016" s="148"/>
      <c r="AX1016" s="148"/>
      <c r="AY1016" s="148"/>
      <c r="AZ1016" s="148"/>
      <c r="BA1016" s="148"/>
      <c r="BB1016" s="148"/>
      <c r="BC1016" s="148"/>
      <c r="BD1016" s="148"/>
      <c r="BE1016" s="148"/>
      <c r="BF1016" s="148"/>
      <c r="BG1016" s="148"/>
      <c r="BH1016" s="148"/>
    </row>
    <row r="1017" spans="1:60" outlineLevel="3" x14ac:dyDescent="0.2">
      <c r="A1017" s="155"/>
      <c r="B1017" s="156"/>
      <c r="C1017" s="194" t="s">
        <v>1588</v>
      </c>
      <c r="D1017" s="185"/>
      <c r="E1017" s="186"/>
      <c r="F1017" s="159"/>
      <c r="G1017" s="159"/>
      <c r="H1017" s="159"/>
      <c r="I1017" s="159"/>
      <c r="J1017" s="159"/>
      <c r="K1017" s="159"/>
      <c r="L1017" s="159"/>
      <c r="M1017" s="159"/>
      <c r="N1017" s="158"/>
      <c r="O1017" s="158"/>
      <c r="P1017" s="158"/>
      <c r="Q1017" s="158"/>
      <c r="R1017" s="159"/>
      <c r="S1017" s="159"/>
      <c r="T1017" s="159"/>
      <c r="U1017" s="159"/>
      <c r="V1017" s="159"/>
      <c r="W1017" s="159"/>
      <c r="X1017" s="159"/>
      <c r="Y1017" s="159"/>
      <c r="Z1017" s="148"/>
      <c r="AA1017" s="148"/>
      <c r="AB1017" s="148"/>
      <c r="AC1017" s="148"/>
      <c r="AD1017" s="148"/>
      <c r="AE1017" s="148"/>
      <c r="AF1017" s="148"/>
      <c r="AG1017" s="148" t="s">
        <v>435</v>
      </c>
      <c r="AH1017" s="148">
        <v>0</v>
      </c>
      <c r="AI1017" s="148"/>
      <c r="AJ1017" s="148"/>
      <c r="AK1017" s="148"/>
      <c r="AL1017" s="148"/>
      <c r="AM1017" s="148"/>
      <c r="AN1017" s="148"/>
      <c r="AO1017" s="148"/>
      <c r="AP1017" s="148"/>
      <c r="AQ1017" s="148"/>
      <c r="AR1017" s="148"/>
      <c r="AS1017" s="148"/>
      <c r="AT1017" s="148"/>
      <c r="AU1017" s="148"/>
      <c r="AV1017" s="148"/>
      <c r="AW1017" s="148"/>
      <c r="AX1017" s="148"/>
      <c r="AY1017" s="148"/>
      <c r="AZ1017" s="148"/>
      <c r="BA1017" s="148"/>
      <c r="BB1017" s="148"/>
      <c r="BC1017" s="148"/>
      <c r="BD1017" s="148"/>
      <c r="BE1017" s="148"/>
      <c r="BF1017" s="148"/>
      <c r="BG1017" s="148"/>
      <c r="BH1017" s="148"/>
    </row>
    <row r="1018" spans="1:60" outlineLevel="3" x14ac:dyDescent="0.2">
      <c r="A1018" s="155"/>
      <c r="B1018" s="156"/>
      <c r="C1018" s="194" t="s">
        <v>1623</v>
      </c>
      <c r="D1018" s="185"/>
      <c r="E1018" s="186">
        <v>1613.2639999999999</v>
      </c>
      <c r="F1018" s="159"/>
      <c r="G1018" s="159"/>
      <c r="H1018" s="159"/>
      <c r="I1018" s="159"/>
      <c r="J1018" s="159"/>
      <c r="K1018" s="159"/>
      <c r="L1018" s="159"/>
      <c r="M1018" s="159"/>
      <c r="N1018" s="158"/>
      <c r="O1018" s="158"/>
      <c r="P1018" s="158"/>
      <c r="Q1018" s="158"/>
      <c r="R1018" s="159"/>
      <c r="S1018" s="159"/>
      <c r="T1018" s="159"/>
      <c r="U1018" s="159"/>
      <c r="V1018" s="159"/>
      <c r="W1018" s="159"/>
      <c r="X1018" s="159"/>
      <c r="Y1018" s="159"/>
      <c r="Z1018" s="148"/>
      <c r="AA1018" s="148"/>
      <c r="AB1018" s="148"/>
      <c r="AC1018" s="148"/>
      <c r="AD1018" s="148"/>
      <c r="AE1018" s="148"/>
      <c r="AF1018" s="148"/>
      <c r="AG1018" s="148" t="s">
        <v>435</v>
      </c>
      <c r="AH1018" s="148">
        <v>0</v>
      </c>
      <c r="AI1018" s="148"/>
      <c r="AJ1018" s="148"/>
      <c r="AK1018" s="148"/>
      <c r="AL1018" s="148"/>
      <c r="AM1018" s="148"/>
      <c r="AN1018" s="148"/>
      <c r="AO1018" s="148"/>
      <c r="AP1018" s="148"/>
      <c r="AQ1018" s="148"/>
      <c r="AR1018" s="148"/>
      <c r="AS1018" s="148"/>
      <c r="AT1018" s="148"/>
      <c r="AU1018" s="148"/>
      <c r="AV1018" s="148"/>
      <c r="AW1018" s="148"/>
      <c r="AX1018" s="148"/>
      <c r="AY1018" s="148"/>
      <c r="AZ1018" s="148"/>
      <c r="BA1018" s="148"/>
      <c r="BB1018" s="148"/>
      <c r="BC1018" s="148"/>
      <c r="BD1018" s="148"/>
      <c r="BE1018" s="148"/>
      <c r="BF1018" s="148"/>
      <c r="BG1018" s="148"/>
      <c r="BH1018" s="148"/>
    </row>
    <row r="1019" spans="1:60" outlineLevel="3" x14ac:dyDescent="0.2">
      <c r="A1019" s="155"/>
      <c r="B1019" s="156"/>
      <c r="C1019" s="194" t="s">
        <v>1590</v>
      </c>
      <c r="D1019" s="185"/>
      <c r="E1019" s="186"/>
      <c r="F1019" s="159"/>
      <c r="G1019" s="159"/>
      <c r="H1019" s="159"/>
      <c r="I1019" s="159"/>
      <c r="J1019" s="159"/>
      <c r="K1019" s="159"/>
      <c r="L1019" s="159"/>
      <c r="M1019" s="159"/>
      <c r="N1019" s="158"/>
      <c r="O1019" s="158"/>
      <c r="P1019" s="158"/>
      <c r="Q1019" s="158"/>
      <c r="R1019" s="159"/>
      <c r="S1019" s="159"/>
      <c r="T1019" s="159"/>
      <c r="U1019" s="159"/>
      <c r="V1019" s="159"/>
      <c r="W1019" s="159"/>
      <c r="X1019" s="159"/>
      <c r="Y1019" s="159"/>
      <c r="Z1019" s="148"/>
      <c r="AA1019" s="148"/>
      <c r="AB1019" s="148"/>
      <c r="AC1019" s="148"/>
      <c r="AD1019" s="148"/>
      <c r="AE1019" s="148"/>
      <c r="AF1019" s="148"/>
      <c r="AG1019" s="148" t="s">
        <v>435</v>
      </c>
      <c r="AH1019" s="148">
        <v>0</v>
      </c>
      <c r="AI1019" s="148"/>
      <c r="AJ1019" s="148"/>
      <c r="AK1019" s="148"/>
      <c r="AL1019" s="148"/>
      <c r="AM1019" s="148"/>
      <c r="AN1019" s="148"/>
      <c r="AO1019" s="148"/>
      <c r="AP1019" s="148"/>
      <c r="AQ1019" s="148"/>
      <c r="AR1019" s="148"/>
      <c r="AS1019" s="148"/>
      <c r="AT1019" s="148"/>
      <c r="AU1019" s="148"/>
      <c r="AV1019" s="148"/>
      <c r="AW1019" s="148"/>
      <c r="AX1019" s="148"/>
      <c r="AY1019" s="148"/>
      <c r="AZ1019" s="148"/>
      <c r="BA1019" s="148"/>
      <c r="BB1019" s="148"/>
      <c r="BC1019" s="148"/>
      <c r="BD1019" s="148"/>
      <c r="BE1019" s="148"/>
      <c r="BF1019" s="148"/>
      <c r="BG1019" s="148"/>
      <c r="BH1019" s="148"/>
    </row>
    <row r="1020" spans="1:60" outlineLevel="3" x14ac:dyDescent="0.2">
      <c r="A1020" s="155"/>
      <c r="B1020" s="156"/>
      <c r="C1020" s="194" t="s">
        <v>1624</v>
      </c>
      <c r="D1020" s="185"/>
      <c r="E1020" s="186">
        <v>881.93600000000004</v>
      </c>
      <c r="F1020" s="159"/>
      <c r="G1020" s="159"/>
      <c r="H1020" s="159"/>
      <c r="I1020" s="159"/>
      <c r="J1020" s="159"/>
      <c r="K1020" s="159"/>
      <c r="L1020" s="159"/>
      <c r="M1020" s="159"/>
      <c r="N1020" s="158"/>
      <c r="O1020" s="158"/>
      <c r="P1020" s="158"/>
      <c r="Q1020" s="158"/>
      <c r="R1020" s="159"/>
      <c r="S1020" s="159"/>
      <c r="T1020" s="159"/>
      <c r="U1020" s="159"/>
      <c r="V1020" s="159"/>
      <c r="W1020" s="159"/>
      <c r="X1020" s="159"/>
      <c r="Y1020" s="159"/>
      <c r="Z1020" s="148"/>
      <c r="AA1020" s="148"/>
      <c r="AB1020" s="148"/>
      <c r="AC1020" s="148"/>
      <c r="AD1020" s="148"/>
      <c r="AE1020" s="148"/>
      <c r="AF1020" s="148"/>
      <c r="AG1020" s="148" t="s">
        <v>435</v>
      </c>
      <c r="AH1020" s="148">
        <v>0</v>
      </c>
      <c r="AI1020" s="148"/>
      <c r="AJ1020" s="148"/>
      <c r="AK1020" s="148"/>
      <c r="AL1020" s="148"/>
      <c r="AM1020" s="148"/>
      <c r="AN1020" s="148"/>
      <c r="AO1020" s="148"/>
      <c r="AP1020" s="148"/>
      <c r="AQ1020" s="148"/>
      <c r="AR1020" s="148"/>
      <c r="AS1020" s="148"/>
      <c r="AT1020" s="148"/>
      <c r="AU1020" s="148"/>
      <c r="AV1020" s="148"/>
      <c r="AW1020" s="148"/>
      <c r="AX1020" s="148"/>
      <c r="AY1020" s="148"/>
      <c r="AZ1020" s="148"/>
      <c r="BA1020" s="148"/>
      <c r="BB1020" s="148"/>
      <c r="BC1020" s="148"/>
      <c r="BD1020" s="148"/>
      <c r="BE1020" s="148"/>
      <c r="BF1020" s="148"/>
      <c r="BG1020" s="148"/>
      <c r="BH1020" s="148"/>
    </row>
    <row r="1021" spans="1:60" outlineLevel="3" x14ac:dyDescent="0.2">
      <c r="A1021" s="155"/>
      <c r="B1021" s="156"/>
      <c r="C1021" s="194" t="s">
        <v>1595</v>
      </c>
      <c r="D1021" s="185"/>
      <c r="E1021" s="186"/>
      <c r="F1021" s="159"/>
      <c r="G1021" s="159"/>
      <c r="H1021" s="159"/>
      <c r="I1021" s="159"/>
      <c r="J1021" s="159"/>
      <c r="K1021" s="159"/>
      <c r="L1021" s="159"/>
      <c r="M1021" s="159"/>
      <c r="N1021" s="158"/>
      <c r="O1021" s="158"/>
      <c r="P1021" s="158"/>
      <c r="Q1021" s="158"/>
      <c r="R1021" s="159"/>
      <c r="S1021" s="159"/>
      <c r="T1021" s="159"/>
      <c r="U1021" s="159"/>
      <c r="V1021" s="159"/>
      <c r="W1021" s="159"/>
      <c r="X1021" s="159"/>
      <c r="Y1021" s="159"/>
      <c r="Z1021" s="148"/>
      <c r="AA1021" s="148"/>
      <c r="AB1021" s="148"/>
      <c r="AC1021" s="148"/>
      <c r="AD1021" s="148"/>
      <c r="AE1021" s="148"/>
      <c r="AF1021" s="148"/>
      <c r="AG1021" s="148" t="s">
        <v>435</v>
      </c>
      <c r="AH1021" s="148">
        <v>0</v>
      </c>
      <c r="AI1021" s="148"/>
      <c r="AJ1021" s="148"/>
      <c r="AK1021" s="148"/>
      <c r="AL1021" s="148"/>
      <c r="AM1021" s="148"/>
      <c r="AN1021" s="148"/>
      <c r="AO1021" s="148"/>
      <c r="AP1021" s="148"/>
      <c r="AQ1021" s="148"/>
      <c r="AR1021" s="148"/>
      <c r="AS1021" s="148"/>
      <c r="AT1021" s="148"/>
      <c r="AU1021" s="148"/>
      <c r="AV1021" s="148"/>
      <c r="AW1021" s="148"/>
      <c r="AX1021" s="148"/>
      <c r="AY1021" s="148"/>
      <c r="AZ1021" s="148"/>
      <c r="BA1021" s="148"/>
      <c r="BB1021" s="148"/>
      <c r="BC1021" s="148"/>
      <c r="BD1021" s="148"/>
      <c r="BE1021" s="148"/>
      <c r="BF1021" s="148"/>
      <c r="BG1021" s="148"/>
      <c r="BH1021" s="148"/>
    </row>
    <row r="1022" spans="1:60" outlineLevel="3" x14ac:dyDescent="0.2">
      <c r="A1022" s="155"/>
      <c r="B1022" s="156"/>
      <c r="C1022" s="194" t="s">
        <v>1596</v>
      </c>
      <c r="D1022" s="185"/>
      <c r="E1022" s="186">
        <v>88</v>
      </c>
      <c r="F1022" s="159"/>
      <c r="G1022" s="159"/>
      <c r="H1022" s="159"/>
      <c r="I1022" s="159"/>
      <c r="J1022" s="159"/>
      <c r="K1022" s="159"/>
      <c r="L1022" s="159"/>
      <c r="M1022" s="159"/>
      <c r="N1022" s="158"/>
      <c r="O1022" s="158"/>
      <c r="P1022" s="158"/>
      <c r="Q1022" s="158"/>
      <c r="R1022" s="159"/>
      <c r="S1022" s="159"/>
      <c r="T1022" s="159"/>
      <c r="U1022" s="159"/>
      <c r="V1022" s="159"/>
      <c r="W1022" s="159"/>
      <c r="X1022" s="159"/>
      <c r="Y1022" s="159"/>
      <c r="Z1022" s="148"/>
      <c r="AA1022" s="148"/>
      <c r="AB1022" s="148"/>
      <c r="AC1022" s="148"/>
      <c r="AD1022" s="148"/>
      <c r="AE1022" s="148"/>
      <c r="AF1022" s="148"/>
      <c r="AG1022" s="148" t="s">
        <v>435</v>
      </c>
      <c r="AH1022" s="148">
        <v>0</v>
      </c>
      <c r="AI1022" s="148"/>
      <c r="AJ1022" s="148"/>
      <c r="AK1022" s="148"/>
      <c r="AL1022" s="148"/>
      <c r="AM1022" s="148"/>
      <c r="AN1022" s="148"/>
      <c r="AO1022" s="148"/>
      <c r="AP1022" s="148"/>
      <c r="AQ1022" s="148"/>
      <c r="AR1022" s="148"/>
      <c r="AS1022" s="148"/>
      <c r="AT1022" s="148"/>
      <c r="AU1022" s="148"/>
      <c r="AV1022" s="148"/>
      <c r="AW1022" s="148"/>
      <c r="AX1022" s="148"/>
      <c r="AY1022" s="148"/>
      <c r="AZ1022" s="148"/>
      <c r="BA1022" s="148"/>
      <c r="BB1022" s="148"/>
      <c r="BC1022" s="148"/>
      <c r="BD1022" s="148"/>
      <c r="BE1022" s="148"/>
      <c r="BF1022" s="148"/>
      <c r="BG1022" s="148"/>
      <c r="BH1022" s="148"/>
    </row>
    <row r="1023" spans="1:60" outlineLevel="3" x14ac:dyDescent="0.2">
      <c r="A1023" s="155"/>
      <c r="B1023" s="156"/>
      <c r="C1023" s="194" t="s">
        <v>1597</v>
      </c>
      <c r="D1023" s="185"/>
      <c r="E1023" s="186"/>
      <c r="F1023" s="159"/>
      <c r="G1023" s="159"/>
      <c r="H1023" s="159"/>
      <c r="I1023" s="159"/>
      <c r="J1023" s="159"/>
      <c r="K1023" s="159"/>
      <c r="L1023" s="159"/>
      <c r="M1023" s="159"/>
      <c r="N1023" s="158"/>
      <c r="O1023" s="158"/>
      <c r="P1023" s="158"/>
      <c r="Q1023" s="158"/>
      <c r="R1023" s="159"/>
      <c r="S1023" s="159"/>
      <c r="T1023" s="159"/>
      <c r="U1023" s="159"/>
      <c r="V1023" s="159"/>
      <c r="W1023" s="159"/>
      <c r="X1023" s="159"/>
      <c r="Y1023" s="159"/>
      <c r="Z1023" s="148"/>
      <c r="AA1023" s="148"/>
      <c r="AB1023" s="148"/>
      <c r="AC1023" s="148"/>
      <c r="AD1023" s="148"/>
      <c r="AE1023" s="148"/>
      <c r="AF1023" s="148"/>
      <c r="AG1023" s="148" t="s">
        <v>435</v>
      </c>
      <c r="AH1023" s="148">
        <v>0</v>
      </c>
      <c r="AI1023" s="148"/>
      <c r="AJ1023" s="148"/>
      <c r="AK1023" s="148"/>
      <c r="AL1023" s="148"/>
      <c r="AM1023" s="148"/>
      <c r="AN1023" s="148"/>
      <c r="AO1023" s="148"/>
      <c r="AP1023" s="148"/>
      <c r="AQ1023" s="148"/>
      <c r="AR1023" s="148"/>
      <c r="AS1023" s="148"/>
      <c r="AT1023" s="148"/>
      <c r="AU1023" s="148"/>
      <c r="AV1023" s="148"/>
      <c r="AW1023" s="148"/>
      <c r="AX1023" s="148"/>
      <c r="AY1023" s="148"/>
      <c r="AZ1023" s="148"/>
      <c r="BA1023" s="148"/>
      <c r="BB1023" s="148"/>
      <c r="BC1023" s="148"/>
      <c r="BD1023" s="148"/>
      <c r="BE1023" s="148"/>
      <c r="BF1023" s="148"/>
      <c r="BG1023" s="148"/>
      <c r="BH1023" s="148"/>
    </row>
    <row r="1024" spans="1:60" outlineLevel="3" x14ac:dyDescent="0.2">
      <c r="A1024" s="155"/>
      <c r="B1024" s="156"/>
      <c r="C1024" s="194" t="s">
        <v>1598</v>
      </c>
      <c r="D1024" s="185"/>
      <c r="E1024" s="186">
        <v>-314.16000000000003</v>
      </c>
      <c r="F1024" s="159"/>
      <c r="G1024" s="159"/>
      <c r="H1024" s="159"/>
      <c r="I1024" s="159"/>
      <c r="J1024" s="159"/>
      <c r="K1024" s="159"/>
      <c r="L1024" s="159"/>
      <c r="M1024" s="159"/>
      <c r="N1024" s="158"/>
      <c r="O1024" s="158"/>
      <c r="P1024" s="158"/>
      <c r="Q1024" s="158"/>
      <c r="R1024" s="159"/>
      <c r="S1024" s="159"/>
      <c r="T1024" s="159"/>
      <c r="U1024" s="159"/>
      <c r="V1024" s="159"/>
      <c r="W1024" s="159"/>
      <c r="X1024" s="159"/>
      <c r="Y1024" s="159"/>
      <c r="Z1024" s="148"/>
      <c r="AA1024" s="148"/>
      <c r="AB1024" s="148"/>
      <c r="AC1024" s="148"/>
      <c r="AD1024" s="148"/>
      <c r="AE1024" s="148"/>
      <c r="AF1024" s="148"/>
      <c r="AG1024" s="148" t="s">
        <v>435</v>
      </c>
      <c r="AH1024" s="148">
        <v>0</v>
      </c>
      <c r="AI1024" s="148"/>
      <c r="AJ1024" s="148"/>
      <c r="AK1024" s="148"/>
      <c r="AL1024" s="148"/>
      <c r="AM1024" s="148"/>
      <c r="AN1024" s="148"/>
      <c r="AO1024" s="148"/>
      <c r="AP1024" s="148"/>
      <c r="AQ1024" s="148"/>
      <c r="AR1024" s="148"/>
      <c r="AS1024" s="148"/>
      <c r="AT1024" s="148"/>
      <c r="AU1024" s="148"/>
      <c r="AV1024" s="148"/>
      <c r="AW1024" s="148"/>
      <c r="AX1024" s="148"/>
      <c r="AY1024" s="148"/>
      <c r="AZ1024" s="148"/>
      <c r="BA1024" s="148"/>
      <c r="BB1024" s="148"/>
      <c r="BC1024" s="148"/>
      <c r="BD1024" s="148"/>
      <c r="BE1024" s="148"/>
      <c r="BF1024" s="148"/>
      <c r="BG1024" s="148"/>
      <c r="BH1024" s="148"/>
    </row>
    <row r="1025" spans="1:60" outlineLevel="3" x14ac:dyDescent="0.2">
      <c r="A1025" s="155"/>
      <c r="B1025" s="156"/>
      <c r="C1025" s="194" t="s">
        <v>1599</v>
      </c>
      <c r="D1025" s="185"/>
      <c r="E1025" s="186">
        <v>-364</v>
      </c>
      <c r="F1025" s="159"/>
      <c r="G1025" s="159"/>
      <c r="H1025" s="159"/>
      <c r="I1025" s="159"/>
      <c r="J1025" s="159"/>
      <c r="K1025" s="159"/>
      <c r="L1025" s="159"/>
      <c r="M1025" s="159"/>
      <c r="N1025" s="158"/>
      <c r="O1025" s="158"/>
      <c r="P1025" s="158"/>
      <c r="Q1025" s="158"/>
      <c r="R1025" s="159"/>
      <c r="S1025" s="159"/>
      <c r="T1025" s="159"/>
      <c r="U1025" s="159"/>
      <c r="V1025" s="159"/>
      <c r="W1025" s="159"/>
      <c r="X1025" s="159"/>
      <c r="Y1025" s="159"/>
      <c r="Z1025" s="148"/>
      <c r="AA1025" s="148"/>
      <c r="AB1025" s="148"/>
      <c r="AC1025" s="148"/>
      <c r="AD1025" s="148"/>
      <c r="AE1025" s="148"/>
      <c r="AF1025" s="148"/>
      <c r="AG1025" s="148" t="s">
        <v>435</v>
      </c>
      <c r="AH1025" s="148">
        <v>0</v>
      </c>
      <c r="AI1025" s="148"/>
      <c r="AJ1025" s="148"/>
      <c r="AK1025" s="148"/>
      <c r="AL1025" s="148"/>
      <c r="AM1025" s="148"/>
      <c r="AN1025" s="148"/>
      <c r="AO1025" s="148"/>
      <c r="AP1025" s="148"/>
      <c r="AQ1025" s="148"/>
      <c r="AR1025" s="148"/>
      <c r="AS1025" s="148"/>
      <c r="AT1025" s="148"/>
      <c r="AU1025" s="148"/>
      <c r="AV1025" s="148"/>
      <c r="AW1025" s="148"/>
      <c r="AX1025" s="148"/>
      <c r="AY1025" s="148"/>
      <c r="AZ1025" s="148"/>
      <c r="BA1025" s="148"/>
      <c r="BB1025" s="148"/>
      <c r="BC1025" s="148"/>
      <c r="BD1025" s="148"/>
      <c r="BE1025" s="148"/>
      <c r="BF1025" s="148"/>
      <c r="BG1025" s="148"/>
      <c r="BH1025" s="148"/>
    </row>
    <row r="1026" spans="1:60" outlineLevel="3" x14ac:dyDescent="0.2">
      <c r="A1026" s="155"/>
      <c r="B1026" s="156"/>
      <c r="C1026" s="194" t="s">
        <v>1600</v>
      </c>
      <c r="D1026" s="185"/>
      <c r="E1026" s="186">
        <v>-31.2</v>
      </c>
      <c r="F1026" s="159"/>
      <c r="G1026" s="159"/>
      <c r="H1026" s="159"/>
      <c r="I1026" s="159"/>
      <c r="J1026" s="159"/>
      <c r="K1026" s="159"/>
      <c r="L1026" s="159"/>
      <c r="M1026" s="159"/>
      <c r="N1026" s="158"/>
      <c r="O1026" s="158"/>
      <c r="P1026" s="158"/>
      <c r="Q1026" s="158"/>
      <c r="R1026" s="159"/>
      <c r="S1026" s="159"/>
      <c r="T1026" s="159"/>
      <c r="U1026" s="159"/>
      <c r="V1026" s="159"/>
      <c r="W1026" s="159"/>
      <c r="X1026" s="159"/>
      <c r="Y1026" s="159"/>
      <c r="Z1026" s="148"/>
      <c r="AA1026" s="148"/>
      <c r="AB1026" s="148"/>
      <c r="AC1026" s="148"/>
      <c r="AD1026" s="148"/>
      <c r="AE1026" s="148"/>
      <c r="AF1026" s="148"/>
      <c r="AG1026" s="148" t="s">
        <v>435</v>
      </c>
      <c r="AH1026" s="148">
        <v>0</v>
      </c>
      <c r="AI1026" s="148"/>
      <c r="AJ1026" s="148"/>
      <c r="AK1026" s="148"/>
      <c r="AL1026" s="148"/>
      <c r="AM1026" s="148"/>
      <c r="AN1026" s="148"/>
      <c r="AO1026" s="148"/>
      <c r="AP1026" s="148"/>
      <c r="AQ1026" s="148"/>
      <c r="AR1026" s="148"/>
      <c r="AS1026" s="148"/>
      <c r="AT1026" s="148"/>
      <c r="AU1026" s="148"/>
      <c r="AV1026" s="148"/>
      <c r="AW1026" s="148"/>
      <c r="AX1026" s="148"/>
      <c r="AY1026" s="148"/>
      <c r="AZ1026" s="148"/>
      <c r="BA1026" s="148"/>
      <c r="BB1026" s="148"/>
      <c r="BC1026" s="148"/>
      <c r="BD1026" s="148"/>
      <c r="BE1026" s="148"/>
      <c r="BF1026" s="148"/>
      <c r="BG1026" s="148"/>
      <c r="BH1026" s="148"/>
    </row>
    <row r="1027" spans="1:60" outlineLevel="3" x14ac:dyDescent="0.2">
      <c r="A1027" s="155"/>
      <c r="B1027" s="156"/>
      <c r="C1027" s="194" t="s">
        <v>1601</v>
      </c>
      <c r="D1027" s="185"/>
      <c r="E1027" s="186">
        <v>-71.400000000000006</v>
      </c>
      <c r="F1027" s="159"/>
      <c r="G1027" s="159"/>
      <c r="H1027" s="159"/>
      <c r="I1027" s="159"/>
      <c r="J1027" s="159"/>
      <c r="K1027" s="159"/>
      <c r="L1027" s="159"/>
      <c r="M1027" s="159"/>
      <c r="N1027" s="158"/>
      <c r="O1027" s="158"/>
      <c r="P1027" s="158"/>
      <c r="Q1027" s="158"/>
      <c r="R1027" s="159"/>
      <c r="S1027" s="159"/>
      <c r="T1027" s="159"/>
      <c r="U1027" s="159"/>
      <c r="V1027" s="159"/>
      <c r="W1027" s="159"/>
      <c r="X1027" s="159"/>
      <c r="Y1027" s="159"/>
      <c r="Z1027" s="148"/>
      <c r="AA1027" s="148"/>
      <c r="AB1027" s="148"/>
      <c r="AC1027" s="148"/>
      <c r="AD1027" s="148"/>
      <c r="AE1027" s="148"/>
      <c r="AF1027" s="148"/>
      <c r="AG1027" s="148" t="s">
        <v>435</v>
      </c>
      <c r="AH1027" s="148">
        <v>0</v>
      </c>
      <c r="AI1027" s="148"/>
      <c r="AJ1027" s="148"/>
      <c r="AK1027" s="148"/>
      <c r="AL1027" s="148"/>
      <c r="AM1027" s="148"/>
      <c r="AN1027" s="148"/>
      <c r="AO1027" s="148"/>
      <c r="AP1027" s="148"/>
      <c r="AQ1027" s="148"/>
      <c r="AR1027" s="148"/>
      <c r="AS1027" s="148"/>
      <c r="AT1027" s="148"/>
      <c r="AU1027" s="148"/>
      <c r="AV1027" s="148"/>
      <c r="AW1027" s="148"/>
      <c r="AX1027" s="148"/>
      <c r="AY1027" s="148"/>
      <c r="AZ1027" s="148"/>
      <c r="BA1027" s="148"/>
      <c r="BB1027" s="148"/>
      <c r="BC1027" s="148"/>
      <c r="BD1027" s="148"/>
      <c r="BE1027" s="148"/>
      <c r="BF1027" s="148"/>
      <c r="BG1027" s="148"/>
      <c r="BH1027" s="148"/>
    </row>
    <row r="1028" spans="1:60" outlineLevel="3" x14ac:dyDescent="0.2">
      <c r="A1028" s="155"/>
      <c r="B1028" s="156"/>
      <c r="C1028" s="194" t="s">
        <v>1602</v>
      </c>
      <c r="D1028" s="185"/>
      <c r="E1028" s="186">
        <v>-28.56</v>
      </c>
      <c r="F1028" s="159"/>
      <c r="G1028" s="159"/>
      <c r="H1028" s="159"/>
      <c r="I1028" s="159"/>
      <c r="J1028" s="159"/>
      <c r="K1028" s="159"/>
      <c r="L1028" s="159"/>
      <c r="M1028" s="159"/>
      <c r="N1028" s="158"/>
      <c r="O1028" s="158"/>
      <c r="P1028" s="158"/>
      <c r="Q1028" s="158"/>
      <c r="R1028" s="159"/>
      <c r="S1028" s="159"/>
      <c r="T1028" s="159"/>
      <c r="U1028" s="159"/>
      <c r="V1028" s="159"/>
      <c r="W1028" s="159"/>
      <c r="X1028" s="159"/>
      <c r="Y1028" s="159"/>
      <c r="Z1028" s="148"/>
      <c r="AA1028" s="148"/>
      <c r="AB1028" s="148"/>
      <c r="AC1028" s="148"/>
      <c r="AD1028" s="148"/>
      <c r="AE1028" s="148"/>
      <c r="AF1028" s="148"/>
      <c r="AG1028" s="148" t="s">
        <v>435</v>
      </c>
      <c r="AH1028" s="148">
        <v>0</v>
      </c>
      <c r="AI1028" s="148"/>
      <c r="AJ1028" s="148"/>
      <c r="AK1028" s="148"/>
      <c r="AL1028" s="148"/>
      <c r="AM1028" s="148"/>
      <c r="AN1028" s="148"/>
      <c r="AO1028" s="148"/>
      <c r="AP1028" s="148"/>
      <c r="AQ1028" s="148"/>
      <c r="AR1028" s="148"/>
      <c r="AS1028" s="148"/>
      <c r="AT1028" s="148"/>
      <c r="AU1028" s="148"/>
      <c r="AV1028" s="148"/>
      <c r="AW1028" s="148"/>
      <c r="AX1028" s="148"/>
      <c r="AY1028" s="148"/>
      <c r="AZ1028" s="148"/>
      <c r="BA1028" s="148"/>
      <c r="BB1028" s="148"/>
      <c r="BC1028" s="148"/>
      <c r="BD1028" s="148"/>
      <c r="BE1028" s="148"/>
      <c r="BF1028" s="148"/>
      <c r="BG1028" s="148"/>
      <c r="BH1028" s="148"/>
    </row>
    <row r="1029" spans="1:60" outlineLevel="3" x14ac:dyDescent="0.2">
      <c r="A1029" s="155"/>
      <c r="B1029" s="156"/>
      <c r="C1029" s="194" t="s">
        <v>1603</v>
      </c>
      <c r="D1029" s="185"/>
      <c r="E1029" s="186">
        <v>-6.6639999999999997</v>
      </c>
      <c r="F1029" s="159"/>
      <c r="G1029" s="159"/>
      <c r="H1029" s="159"/>
      <c r="I1029" s="159"/>
      <c r="J1029" s="159"/>
      <c r="K1029" s="159"/>
      <c r="L1029" s="159"/>
      <c r="M1029" s="159"/>
      <c r="N1029" s="158"/>
      <c r="O1029" s="158"/>
      <c r="P1029" s="158"/>
      <c r="Q1029" s="158"/>
      <c r="R1029" s="159"/>
      <c r="S1029" s="159"/>
      <c r="T1029" s="159"/>
      <c r="U1029" s="159"/>
      <c r="V1029" s="159"/>
      <c r="W1029" s="159"/>
      <c r="X1029" s="159"/>
      <c r="Y1029" s="159"/>
      <c r="Z1029" s="148"/>
      <c r="AA1029" s="148"/>
      <c r="AB1029" s="148"/>
      <c r="AC1029" s="148"/>
      <c r="AD1029" s="148"/>
      <c r="AE1029" s="148"/>
      <c r="AF1029" s="148"/>
      <c r="AG1029" s="148" t="s">
        <v>435</v>
      </c>
      <c r="AH1029" s="148">
        <v>0</v>
      </c>
      <c r="AI1029" s="148"/>
      <c r="AJ1029" s="148"/>
      <c r="AK1029" s="148"/>
      <c r="AL1029" s="148"/>
      <c r="AM1029" s="148"/>
      <c r="AN1029" s="148"/>
      <c r="AO1029" s="148"/>
      <c r="AP1029" s="148"/>
      <c r="AQ1029" s="148"/>
      <c r="AR1029" s="148"/>
      <c r="AS1029" s="148"/>
      <c r="AT1029" s="148"/>
      <c r="AU1029" s="148"/>
      <c r="AV1029" s="148"/>
      <c r="AW1029" s="148"/>
      <c r="AX1029" s="148"/>
      <c r="AY1029" s="148"/>
      <c r="AZ1029" s="148"/>
      <c r="BA1029" s="148"/>
      <c r="BB1029" s="148"/>
      <c r="BC1029" s="148"/>
      <c r="BD1029" s="148"/>
      <c r="BE1029" s="148"/>
      <c r="BF1029" s="148"/>
      <c r="BG1029" s="148"/>
      <c r="BH1029" s="148"/>
    </row>
    <row r="1030" spans="1:60" outlineLevel="3" x14ac:dyDescent="0.2">
      <c r="A1030" s="155"/>
      <c r="B1030" s="156"/>
      <c r="C1030" s="194" t="s">
        <v>1604</v>
      </c>
      <c r="D1030" s="185"/>
      <c r="E1030" s="186">
        <v>-4.37</v>
      </c>
      <c r="F1030" s="159"/>
      <c r="G1030" s="159"/>
      <c r="H1030" s="159"/>
      <c r="I1030" s="159"/>
      <c r="J1030" s="159"/>
      <c r="K1030" s="159"/>
      <c r="L1030" s="159"/>
      <c r="M1030" s="159"/>
      <c r="N1030" s="158"/>
      <c r="O1030" s="158"/>
      <c r="P1030" s="158"/>
      <c r="Q1030" s="158"/>
      <c r="R1030" s="159"/>
      <c r="S1030" s="159"/>
      <c r="T1030" s="159"/>
      <c r="U1030" s="159"/>
      <c r="V1030" s="159"/>
      <c r="W1030" s="159"/>
      <c r="X1030" s="159"/>
      <c r="Y1030" s="159"/>
      <c r="Z1030" s="148"/>
      <c r="AA1030" s="148"/>
      <c r="AB1030" s="148"/>
      <c r="AC1030" s="148"/>
      <c r="AD1030" s="148"/>
      <c r="AE1030" s="148"/>
      <c r="AF1030" s="148"/>
      <c r="AG1030" s="148" t="s">
        <v>435</v>
      </c>
      <c r="AH1030" s="148">
        <v>0</v>
      </c>
      <c r="AI1030" s="148"/>
      <c r="AJ1030" s="148"/>
      <c r="AK1030" s="148"/>
      <c r="AL1030" s="148"/>
      <c r="AM1030" s="148"/>
      <c r="AN1030" s="148"/>
      <c r="AO1030" s="148"/>
      <c r="AP1030" s="148"/>
      <c r="AQ1030" s="148"/>
      <c r="AR1030" s="148"/>
      <c r="AS1030" s="148"/>
      <c r="AT1030" s="148"/>
      <c r="AU1030" s="148"/>
      <c r="AV1030" s="148"/>
      <c r="AW1030" s="148"/>
      <c r="AX1030" s="148"/>
      <c r="AY1030" s="148"/>
      <c r="AZ1030" s="148"/>
      <c r="BA1030" s="148"/>
      <c r="BB1030" s="148"/>
      <c r="BC1030" s="148"/>
      <c r="BD1030" s="148"/>
      <c r="BE1030" s="148"/>
      <c r="BF1030" s="148"/>
      <c r="BG1030" s="148"/>
      <c r="BH1030" s="148"/>
    </row>
    <row r="1031" spans="1:60" outlineLevel="3" x14ac:dyDescent="0.2">
      <c r="A1031" s="155"/>
      <c r="B1031" s="156"/>
      <c r="C1031" s="194" t="s">
        <v>1605</v>
      </c>
      <c r="D1031" s="185"/>
      <c r="E1031" s="186">
        <v>-6.84</v>
      </c>
      <c r="F1031" s="159"/>
      <c r="G1031" s="159"/>
      <c r="H1031" s="159"/>
      <c r="I1031" s="159"/>
      <c r="J1031" s="159"/>
      <c r="K1031" s="159"/>
      <c r="L1031" s="159"/>
      <c r="M1031" s="159"/>
      <c r="N1031" s="158"/>
      <c r="O1031" s="158"/>
      <c r="P1031" s="158"/>
      <c r="Q1031" s="158"/>
      <c r="R1031" s="159"/>
      <c r="S1031" s="159"/>
      <c r="T1031" s="159"/>
      <c r="U1031" s="159"/>
      <c r="V1031" s="159"/>
      <c r="W1031" s="159"/>
      <c r="X1031" s="159"/>
      <c r="Y1031" s="159"/>
      <c r="Z1031" s="148"/>
      <c r="AA1031" s="148"/>
      <c r="AB1031" s="148"/>
      <c r="AC1031" s="148"/>
      <c r="AD1031" s="148"/>
      <c r="AE1031" s="148"/>
      <c r="AF1031" s="148"/>
      <c r="AG1031" s="148" t="s">
        <v>435</v>
      </c>
      <c r="AH1031" s="148">
        <v>0</v>
      </c>
      <c r="AI1031" s="148"/>
      <c r="AJ1031" s="148"/>
      <c r="AK1031" s="148"/>
      <c r="AL1031" s="148"/>
      <c r="AM1031" s="148"/>
      <c r="AN1031" s="148"/>
      <c r="AO1031" s="148"/>
      <c r="AP1031" s="148"/>
      <c r="AQ1031" s="148"/>
      <c r="AR1031" s="148"/>
      <c r="AS1031" s="148"/>
      <c r="AT1031" s="148"/>
      <c r="AU1031" s="148"/>
      <c r="AV1031" s="148"/>
      <c r="AW1031" s="148"/>
      <c r="AX1031" s="148"/>
      <c r="AY1031" s="148"/>
      <c r="AZ1031" s="148"/>
      <c r="BA1031" s="148"/>
      <c r="BB1031" s="148"/>
      <c r="BC1031" s="148"/>
      <c r="BD1031" s="148"/>
      <c r="BE1031" s="148"/>
      <c r="BF1031" s="148"/>
      <c r="BG1031" s="148"/>
      <c r="BH1031" s="148"/>
    </row>
    <row r="1032" spans="1:60" outlineLevel="3" x14ac:dyDescent="0.2">
      <c r="A1032" s="155"/>
      <c r="B1032" s="156"/>
      <c r="C1032" s="194" t="s">
        <v>1606</v>
      </c>
      <c r="D1032" s="185"/>
      <c r="E1032" s="186">
        <v>-10.8</v>
      </c>
      <c r="F1032" s="159"/>
      <c r="G1032" s="159"/>
      <c r="H1032" s="159"/>
      <c r="I1032" s="159"/>
      <c r="J1032" s="159"/>
      <c r="K1032" s="159"/>
      <c r="L1032" s="159"/>
      <c r="M1032" s="159"/>
      <c r="N1032" s="158"/>
      <c r="O1032" s="158"/>
      <c r="P1032" s="158"/>
      <c r="Q1032" s="158"/>
      <c r="R1032" s="159"/>
      <c r="S1032" s="159"/>
      <c r="T1032" s="159"/>
      <c r="U1032" s="159"/>
      <c r="V1032" s="159"/>
      <c r="W1032" s="159"/>
      <c r="X1032" s="159"/>
      <c r="Y1032" s="159"/>
      <c r="Z1032" s="148"/>
      <c r="AA1032" s="148"/>
      <c r="AB1032" s="148"/>
      <c r="AC1032" s="148"/>
      <c r="AD1032" s="148"/>
      <c r="AE1032" s="148"/>
      <c r="AF1032" s="148"/>
      <c r="AG1032" s="148" t="s">
        <v>435</v>
      </c>
      <c r="AH1032" s="148">
        <v>0</v>
      </c>
      <c r="AI1032" s="148"/>
      <c r="AJ1032" s="148"/>
      <c r="AK1032" s="148"/>
      <c r="AL1032" s="148"/>
      <c r="AM1032" s="148"/>
      <c r="AN1032" s="148"/>
      <c r="AO1032" s="148"/>
      <c r="AP1032" s="148"/>
      <c r="AQ1032" s="148"/>
      <c r="AR1032" s="148"/>
      <c r="AS1032" s="148"/>
      <c r="AT1032" s="148"/>
      <c r="AU1032" s="148"/>
      <c r="AV1032" s="148"/>
      <c r="AW1032" s="148"/>
      <c r="AX1032" s="148"/>
      <c r="AY1032" s="148"/>
      <c r="AZ1032" s="148"/>
      <c r="BA1032" s="148"/>
      <c r="BB1032" s="148"/>
      <c r="BC1032" s="148"/>
      <c r="BD1032" s="148"/>
      <c r="BE1032" s="148"/>
      <c r="BF1032" s="148"/>
      <c r="BG1032" s="148"/>
      <c r="BH1032" s="148"/>
    </row>
    <row r="1033" spans="1:60" outlineLevel="3" x14ac:dyDescent="0.2">
      <c r="A1033" s="155"/>
      <c r="B1033" s="156"/>
      <c r="C1033" s="194" t="s">
        <v>1625</v>
      </c>
      <c r="D1033" s="185"/>
      <c r="E1033" s="186"/>
      <c r="F1033" s="159"/>
      <c r="G1033" s="159"/>
      <c r="H1033" s="159"/>
      <c r="I1033" s="159"/>
      <c r="J1033" s="159"/>
      <c r="K1033" s="159"/>
      <c r="L1033" s="159"/>
      <c r="M1033" s="159"/>
      <c r="N1033" s="158"/>
      <c r="O1033" s="158"/>
      <c r="P1033" s="158"/>
      <c r="Q1033" s="158"/>
      <c r="R1033" s="159"/>
      <c r="S1033" s="159"/>
      <c r="T1033" s="159"/>
      <c r="U1033" s="159"/>
      <c r="V1033" s="159"/>
      <c r="W1033" s="159"/>
      <c r="X1033" s="159"/>
      <c r="Y1033" s="159"/>
      <c r="Z1033" s="148"/>
      <c r="AA1033" s="148"/>
      <c r="AB1033" s="148"/>
      <c r="AC1033" s="148"/>
      <c r="AD1033" s="148"/>
      <c r="AE1033" s="148"/>
      <c r="AF1033" s="148"/>
      <c r="AG1033" s="148" t="s">
        <v>435</v>
      </c>
      <c r="AH1033" s="148">
        <v>0</v>
      </c>
      <c r="AI1033" s="148"/>
      <c r="AJ1033" s="148"/>
      <c r="AK1033" s="148"/>
      <c r="AL1033" s="148"/>
      <c r="AM1033" s="148"/>
      <c r="AN1033" s="148"/>
      <c r="AO1033" s="148"/>
      <c r="AP1033" s="148"/>
      <c r="AQ1033" s="148"/>
      <c r="AR1033" s="148"/>
      <c r="AS1033" s="148"/>
      <c r="AT1033" s="148"/>
      <c r="AU1033" s="148"/>
      <c r="AV1033" s="148"/>
      <c r="AW1033" s="148"/>
      <c r="AX1033" s="148"/>
      <c r="AY1033" s="148"/>
      <c r="AZ1033" s="148"/>
      <c r="BA1033" s="148"/>
      <c r="BB1033" s="148"/>
      <c r="BC1033" s="148"/>
      <c r="BD1033" s="148"/>
      <c r="BE1033" s="148"/>
      <c r="BF1033" s="148"/>
      <c r="BG1033" s="148"/>
      <c r="BH1033" s="148"/>
    </row>
    <row r="1034" spans="1:60" outlineLevel="3" x14ac:dyDescent="0.2">
      <c r="A1034" s="155"/>
      <c r="B1034" s="156"/>
      <c r="C1034" s="194" t="s">
        <v>1611</v>
      </c>
      <c r="D1034" s="185"/>
      <c r="E1034" s="186">
        <v>138.864</v>
      </c>
      <c r="F1034" s="159"/>
      <c r="G1034" s="159"/>
      <c r="H1034" s="159"/>
      <c r="I1034" s="159"/>
      <c r="J1034" s="159"/>
      <c r="K1034" s="159"/>
      <c r="L1034" s="159"/>
      <c r="M1034" s="159"/>
      <c r="N1034" s="158"/>
      <c r="O1034" s="158"/>
      <c r="P1034" s="158"/>
      <c r="Q1034" s="158"/>
      <c r="R1034" s="159"/>
      <c r="S1034" s="159"/>
      <c r="T1034" s="159"/>
      <c r="U1034" s="159"/>
      <c r="V1034" s="159"/>
      <c r="W1034" s="159"/>
      <c r="X1034" s="159"/>
      <c r="Y1034" s="159"/>
      <c r="Z1034" s="148"/>
      <c r="AA1034" s="148"/>
      <c r="AB1034" s="148"/>
      <c r="AC1034" s="148"/>
      <c r="AD1034" s="148"/>
      <c r="AE1034" s="148"/>
      <c r="AF1034" s="148"/>
      <c r="AG1034" s="148" t="s">
        <v>435</v>
      </c>
      <c r="AH1034" s="148">
        <v>0</v>
      </c>
      <c r="AI1034" s="148"/>
      <c r="AJ1034" s="148"/>
      <c r="AK1034" s="148"/>
      <c r="AL1034" s="148"/>
      <c r="AM1034" s="148"/>
      <c r="AN1034" s="148"/>
      <c r="AO1034" s="148"/>
      <c r="AP1034" s="148"/>
      <c r="AQ1034" s="148"/>
      <c r="AR1034" s="148"/>
      <c r="AS1034" s="148"/>
      <c r="AT1034" s="148"/>
      <c r="AU1034" s="148"/>
      <c r="AV1034" s="148"/>
      <c r="AW1034" s="148"/>
      <c r="AX1034" s="148"/>
      <c r="AY1034" s="148"/>
      <c r="AZ1034" s="148"/>
      <c r="BA1034" s="148"/>
      <c r="BB1034" s="148"/>
      <c r="BC1034" s="148"/>
      <c r="BD1034" s="148"/>
      <c r="BE1034" s="148"/>
      <c r="BF1034" s="148"/>
      <c r="BG1034" s="148"/>
      <c r="BH1034" s="148"/>
    </row>
    <row r="1035" spans="1:60" outlineLevel="3" x14ac:dyDescent="0.2">
      <c r="A1035" s="155"/>
      <c r="B1035" s="156"/>
      <c r="C1035" s="194" t="s">
        <v>1612</v>
      </c>
      <c r="D1035" s="185"/>
      <c r="E1035" s="186">
        <v>173.6</v>
      </c>
      <c r="F1035" s="159"/>
      <c r="G1035" s="159"/>
      <c r="H1035" s="159"/>
      <c r="I1035" s="159"/>
      <c r="J1035" s="159"/>
      <c r="K1035" s="159"/>
      <c r="L1035" s="159"/>
      <c r="M1035" s="159"/>
      <c r="N1035" s="158"/>
      <c r="O1035" s="158"/>
      <c r="P1035" s="158"/>
      <c r="Q1035" s="158"/>
      <c r="R1035" s="159"/>
      <c r="S1035" s="159"/>
      <c r="T1035" s="159"/>
      <c r="U1035" s="159"/>
      <c r="V1035" s="159"/>
      <c r="W1035" s="159"/>
      <c r="X1035" s="159"/>
      <c r="Y1035" s="159"/>
      <c r="Z1035" s="148"/>
      <c r="AA1035" s="148"/>
      <c r="AB1035" s="148"/>
      <c r="AC1035" s="148"/>
      <c r="AD1035" s="148"/>
      <c r="AE1035" s="148"/>
      <c r="AF1035" s="148"/>
      <c r="AG1035" s="148" t="s">
        <v>435</v>
      </c>
      <c r="AH1035" s="148">
        <v>0</v>
      </c>
      <c r="AI1035" s="148"/>
      <c r="AJ1035" s="148"/>
      <c r="AK1035" s="148"/>
      <c r="AL1035" s="148"/>
      <c r="AM1035" s="148"/>
      <c r="AN1035" s="148"/>
      <c r="AO1035" s="148"/>
      <c r="AP1035" s="148"/>
      <c r="AQ1035" s="148"/>
      <c r="AR1035" s="148"/>
      <c r="AS1035" s="148"/>
      <c r="AT1035" s="148"/>
      <c r="AU1035" s="148"/>
      <c r="AV1035" s="148"/>
      <c r="AW1035" s="148"/>
      <c r="AX1035" s="148"/>
      <c r="AY1035" s="148"/>
      <c r="AZ1035" s="148"/>
      <c r="BA1035" s="148"/>
      <c r="BB1035" s="148"/>
      <c r="BC1035" s="148"/>
      <c r="BD1035" s="148"/>
      <c r="BE1035" s="148"/>
      <c r="BF1035" s="148"/>
      <c r="BG1035" s="148"/>
      <c r="BH1035" s="148"/>
    </row>
    <row r="1036" spans="1:60" outlineLevel="3" x14ac:dyDescent="0.2">
      <c r="A1036" s="155"/>
      <c r="B1036" s="156"/>
      <c r="C1036" s="194" t="s">
        <v>1613</v>
      </c>
      <c r="D1036" s="185"/>
      <c r="E1036" s="186">
        <v>6.56</v>
      </c>
      <c r="F1036" s="159"/>
      <c r="G1036" s="159"/>
      <c r="H1036" s="159"/>
      <c r="I1036" s="159"/>
      <c r="J1036" s="159"/>
      <c r="K1036" s="159"/>
      <c r="L1036" s="159"/>
      <c r="M1036" s="159"/>
      <c r="N1036" s="158"/>
      <c r="O1036" s="158"/>
      <c r="P1036" s="158"/>
      <c r="Q1036" s="158"/>
      <c r="R1036" s="159"/>
      <c r="S1036" s="159"/>
      <c r="T1036" s="159"/>
      <c r="U1036" s="159"/>
      <c r="V1036" s="159"/>
      <c r="W1036" s="159"/>
      <c r="X1036" s="159"/>
      <c r="Y1036" s="159"/>
      <c r="Z1036" s="148"/>
      <c r="AA1036" s="148"/>
      <c r="AB1036" s="148"/>
      <c r="AC1036" s="148"/>
      <c r="AD1036" s="148"/>
      <c r="AE1036" s="148"/>
      <c r="AF1036" s="148"/>
      <c r="AG1036" s="148" t="s">
        <v>435</v>
      </c>
      <c r="AH1036" s="148">
        <v>0</v>
      </c>
      <c r="AI1036" s="148"/>
      <c r="AJ1036" s="148"/>
      <c r="AK1036" s="148"/>
      <c r="AL1036" s="148"/>
      <c r="AM1036" s="148"/>
      <c r="AN1036" s="148"/>
      <c r="AO1036" s="148"/>
      <c r="AP1036" s="148"/>
      <c r="AQ1036" s="148"/>
      <c r="AR1036" s="148"/>
      <c r="AS1036" s="148"/>
      <c r="AT1036" s="148"/>
      <c r="AU1036" s="148"/>
      <c r="AV1036" s="148"/>
      <c r="AW1036" s="148"/>
      <c r="AX1036" s="148"/>
      <c r="AY1036" s="148"/>
      <c r="AZ1036" s="148"/>
      <c r="BA1036" s="148"/>
      <c r="BB1036" s="148"/>
      <c r="BC1036" s="148"/>
      <c r="BD1036" s="148"/>
      <c r="BE1036" s="148"/>
      <c r="BF1036" s="148"/>
      <c r="BG1036" s="148"/>
      <c r="BH1036" s="148"/>
    </row>
    <row r="1037" spans="1:60" outlineLevel="3" x14ac:dyDescent="0.2">
      <c r="A1037" s="155"/>
      <c r="B1037" s="156"/>
      <c r="C1037" s="194" t="s">
        <v>1614</v>
      </c>
      <c r="D1037" s="185"/>
      <c r="E1037" s="186">
        <v>8.7119999999999997</v>
      </c>
      <c r="F1037" s="159"/>
      <c r="G1037" s="159"/>
      <c r="H1037" s="159"/>
      <c r="I1037" s="159"/>
      <c r="J1037" s="159"/>
      <c r="K1037" s="159"/>
      <c r="L1037" s="159"/>
      <c r="M1037" s="159"/>
      <c r="N1037" s="158"/>
      <c r="O1037" s="158"/>
      <c r="P1037" s="158"/>
      <c r="Q1037" s="158"/>
      <c r="R1037" s="159"/>
      <c r="S1037" s="159"/>
      <c r="T1037" s="159"/>
      <c r="U1037" s="159"/>
      <c r="V1037" s="159"/>
      <c r="W1037" s="159"/>
      <c r="X1037" s="159"/>
      <c r="Y1037" s="159"/>
      <c r="Z1037" s="148"/>
      <c r="AA1037" s="148"/>
      <c r="AB1037" s="148"/>
      <c r="AC1037" s="148"/>
      <c r="AD1037" s="148"/>
      <c r="AE1037" s="148"/>
      <c r="AF1037" s="148"/>
      <c r="AG1037" s="148" t="s">
        <v>435</v>
      </c>
      <c r="AH1037" s="148">
        <v>0</v>
      </c>
      <c r="AI1037" s="148"/>
      <c r="AJ1037" s="148"/>
      <c r="AK1037" s="148"/>
      <c r="AL1037" s="148"/>
      <c r="AM1037" s="148"/>
      <c r="AN1037" s="148"/>
      <c r="AO1037" s="148"/>
      <c r="AP1037" s="148"/>
      <c r="AQ1037" s="148"/>
      <c r="AR1037" s="148"/>
      <c r="AS1037" s="148"/>
      <c r="AT1037" s="148"/>
      <c r="AU1037" s="148"/>
      <c r="AV1037" s="148"/>
      <c r="AW1037" s="148"/>
      <c r="AX1037" s="148"/>
      <c r="AY1037" s="148"/>
      <c r="AZ1037" s="148"/>
      <c r="BA1037" s="148"/>
      <c r="BB1037" s="148"/>
      <c r="BC1037" s="148"/>
      <c r="BD1037" s="148"/>
      <c r="BE1037" s="148"/>
      <c r="BF1037" s="148"/>
      <c r="BG1037" s="148"/>
      <c r="BH1037" s="148"/>
    </row>
    <row r="1038" spans="1:60" outlineLevel="3" x14ac:dyDescent="0.2">
      <c r="A1038" s="155"/>
      <c r="B1038" s="156"/>
      <c r="C1038" s="194" t="s">
        <v>1615</v>
      </c>
      <c r="D1038" s="185"/>
      <c r="E1038" s="186">
        <v>10.72</v>
      </c>
      <c r="F1038" s="159"/>
      <c r="G1038" s="159"/>
      <c r="H1038" s="159"/>
      <c r="I1038" s="159"/>
      <c r="J1038" s="159"/>
      <c r="K1038" s="159"/>
      <c r="L1038" s="159"/>
      <c r="M1038" s="159"/>
      <c r="N1038" s="158"/>
      <c r="O1038" s="158"/>
      <c r="P1038" s="158"/>
      <c r="Q1038" s="158"/>
      <c r="R1038" s="159"/>
      <c r="S1038" s="159"/>
      <c r="T1038" s="159"/>
      <c r="U1038" s="159"/>
      <c r="V1038" s="159"/>
      <c r="W1038" s="159"/>
      <c r="X1038" s="159"/>
      <c r="Y1038" s="159"/>
      <c r="Z1038" s="148"/>
      <c r="AA1038" s="148"/>
      <c r="AB1038" s="148"/>
      <c r="AC1038" s="148"/>
      <c r="AD1038" s="148"/>
      <c r="AE1038" s="148"/>
      <c r="AF1038" s="148"/>
      <c r="AG1038" s="148" t="s">
        <v>435</v>
      </c>
      <c r="AH1038" s="148">
        <v>0</v>
      </c>
      <c r="AI1038" s="148"/>
      <c r="AJ1038" s="148"/>
      <c r="AK1038" s="148"/>
      <c r="AL1038" s="148"/>
      <c r="AM1038" s="148"/>
      <c r="AN1038" s="148"/>
      <c r="AO1038" s="148"/>
      <c r="AP1038" s="148"/>
      <c r="AQ1038" s="148"/>
      <c r="AR1038" s="148"/>
      <c r="AS1038" s="148"/>
      <c r="AT1038" s="148"/>
      <c r="AU1038" s="148"/>
      <c r="AV1038" s="148"/>
      <c r="AW1038" s="148"/>
      <c r="AX1038" s="148"/>
      <c r="AY1038" s="148"/>
      <c r="AZ1038" s="148"/>
      <c r="BA1038" s="148"/>
      <c r="BB1038" s="148"/>
      <c r="BC1038" s="148"/>
      <c r="BD1038" s="148"/>
      <c r="BE1038" s="148"/>
      <c r="BF1038" s="148"/>
      <c r="BG1038" s="148"/>
      <c r="BH1038" s="148"/>
    </row>
    <row r="1039" spans="1:60" outlineLevel="3" x14ac:dyDescent="0.2">
      <c r="A1039" s="155"/>
      <c r="B1039" s="156"/>
      <c r="C1039" s="194" t="s">
        <v>1616</v>
      </c>
      <c r="D1039" s="185"/>
      <c r="E1039" s="186">
        <v>2.1840000000000002</v>
      </c>
      <c r="F1039" s="159"/>
      <c r="G1039" s="159"/>
      <c r="H1039" s="159"/>
      <c r="I1039" s="159"/>
      <c r="J1039" s="159"/>
      <c r="K1039" s="159"/>
      <c r="L1039" s="159"/>
      <c r="M1039" s="159"/>
      <c r="N1039" s="158"/>
      <c r="O1039" s="158"/>
      <c r="P1039" s="158"/>
      <c r="Q1039" s="158"/>
      <c r="R1039" s="159"/>
      <c r="S1039" s="159"/>
      <c r="T1039" s="159"/>
      <c r="U1039" s="159"/>
      <c r="V1039" s="159"/>
      <c r="W1039" s="159"/>
      <c r="X1039" s="159"/>
      <c r="Y1039" s="159"/>
      <c r="Z1039" s="148"/>
      <c r="AA1039" s="148"/>
      <c r="AB1039" s="148"/>
      <c r="AC1039" s="148"/>
      <c r="AD1039" s="148"/>
      <c r="AE1039" s="148"/>
      <c r="AF1039" s="148"/>
      <c r="AG1039" s="148" t="s">
        <v>435</v>
      </c>
      <c r="AH1039" s="148">
        <v>0</v>
      </c>
      <c r="AI1039" s="148"/>
      <c r="AJ1039" s="148"/>
      <c r="AK1039" s="148"/>
      <c r="AL1039" s="148"/>
      <c r="AM1039" s="148"/>
      <c r="AN1039" s="148"/>
      <c r="AO1039" s="148"/>
      <c r="AP1039" s="148"/>
      <c r="AQ1039" s="148"/>
      <c r="AR1039" s="148"/>
      <c r="AS1039" s="148"/>
      <c r="AT1039" s="148"/>
      <c r="AU1039" s="148"/>
      <c r="AV1039" s="148"/>
      <c r="AW1039" s="148"/>
      <c r="AX1039" s="148"/>
      <c r="AY1039" s="148"/>
      <c r="AZ1039" s="148"/>
      <c r="BA1039" s="148"/>
      <c r="BB1039" s="148"/>
      <c r="BC1039" s="148"/>
      <c r="BD1039" s="148"/>
      <c r="BE1039" s="148"/>
      <c r="BF1039" s="148"/>
      <c r="BG1039" s="148"/>
      <c r="BH1039" s="148"/>
    </row>
    <row r="1040" spans="1:60" outlineLevel="3" x14ac:dyDescent="0.2">
      <c r="A1040" s="155"/>
      <c r="B1040" s="156"/>
      <c r="C1040" s="194" t="s">
        <v>1617</v>
      </c>
      <c r="D1040" s="185"/>
      <c r="E1040" s="186">
        <v>1.3</v>
      </c>
      <c r="F1040" s="159"/>
      <c r="G1040" s="159"/>
      <c r="H1040" s="159"/>
      <c r="I1040" s="159"/>
      <c r="J1040" s="159"/>
      <c r="K1040" s="159"/>
      <c r="L1040" s="159"/>
      <c r="M1040" s="159"/>
      <c r="N1040" s="158"/>
      <c r="O1040" s="158"/>
      <c r="P1040" s="158"/>
      <c r="Q1040" s="158"/>
      <c r="R1040" s="159"/>
      <c r="S1040" s="159"/>
      <c r="T1040" s="159"/>
      <c r="U1040" s="159"/>
      <c r="V1040" s="159"/>
      <c r="W1040" s="159"/>
      <c r="X1040" s="159"/>
      <c r="Y1040" s="159"/>
      <c r="Z1040" s="148"/>
      <c r="AA1040" s="148"/>
      <c r="AB1040" s="148"/>
      <c r="AC1040" s="148"/>
      <c r="AD1040" s="148"/>
      <c r="AE1040" s="148"/>
      <c r="AF1040" s="148"/>
      <c r="AG1040" s="148" t="s">
        <v>435</v>
      </c>
      <c r="AH1040" s="148">
        <v>0</v>
      </c>
      <c r="AI1040" s="148"/>
      <c r="AJ1040" s="148"/>
      <c r="AK1040" s="148"/>
      <c r="AL1040" s="148"/>
      <c r="AM1040" s="148"/>
      <c r="AN1040" s="148"/>
      <c r="AO1040" s="148"/>
      <c r="AP1040" s="148"/>
      <c r="AQ1040" s="148"/>
      <c r="AR1040" s="148"/>
      <c r="AS1040" s="148"/>
      <c r="AT1040" s="148"/>
      <c r="AU1040" s="148"/>
      <c r="AV1040" s="148"/>
      <c r="AW1040" s="148"/>
      <c r="AX1040" s="148"/>
      <c r="AY1040" s="148"/>
      <c r="AZ1040" s="148"/>
      <c r="BA1040" s="148"/>
      <c r="BB1040" s="148"/>
      <c r="BC1040" s="148"/>
      <c r="BD1040" s="148"/>
      <c r="BE1040" s="148"/>
      <c r="BF1040" s="148"/>
      <c r="BG1040" s="148"/>
      <c r="BH1040" s="148"/>
    </row>
    <row r="1041" spans="1:60" outlineLevel="3" x14ac:dyDescent="0.2">
      <c r="A1041" s="155"/>
      <c r="B1041" s="156"/>
      <c r="C1041" s="194" t="s">
        <v>1626</v>
      </c>
      <c r="D1041" s="185"/>
      <c r="E1041" s="186">
        <v>2.2000000000000002</v>
      </c>
      <c r="F1041" s="159"/>
      <c r="G1041" s="159"/>
      <c r="H1041" s="159"/>
      <c r="I1041" s="159"/>
      <c r="J1041" s="159"/>
      <c r="K1041" s="159"/>
      <c r="L1041" s="159"/>
      <c r="M1041" s="159"/>
      <c r="N1041" s="158"/>
      <c r="O1041" s="158"/>
      <c r="P1041" s="158"/>
      <c r="Q1041" s="158"/>
      <c r="R1041" s="159"/>
      <c r="S1041" s="159"/>
      <c r="T1041" s="159"/>
      <c r="U1041" s="159"/>
      <c r="V1041" s="159"/>
      <c r="W1041" s="159"/>
      <c r="X1041" s="159"/>
      <c r="Y1041" s="159"/>
      <c r="Z1041" s="148"/>
      <c r="AA1041" s="148"/>
      <c r="AB1041" s="148"/>
      <c r="AC1041" s="148"/>
      <c r="AD1041" s="148"/>
      <c r="AE1041" s="148"/>
      <c r="AF1041" s="148"/>
      <c r="AG1041" s="148" t="s">
        <v>435</v>
      </c>
      <c r="AH1041" s="148">
        <v>0</v>
      </c>
      <c r="AI1041" s="148"/>
      <c r="AJ1041" s="148"/>
      <c r="AK1041" s="148"/>
      <c r="AL1041" s="148"/>
      <c r="AM1041" s="148"/>
      <c r="AN1041" s="148"/>
      <c r="AO1041" s="148"/>
      <c r="AP1041" s="148"/>
      <c r="AQ1041" s="148"/>
      <c r="AR1041" s="148"/>
      <c r="AS1041" s="148"/>
      <c r="AT1041" s="148"/>
      <c r="AU1041" s="148"/>
      <c r="AV1041" s="148"/>
      <c r="AW1041" s="148"/>
      <c r="AX1041" s="148"/>
      <c r="AY1041" s="148"/>
      <c r="AZ1041" s="148"/>
      <c r="BA1041" s="148"/>
      <c r="BB1041" s="148"/>
      <c r="BC1041" s="148"/>
      <c r="BD1041" s="148"/>
      <c r="BE1041" s="148"/>
      <c r="BF1041" s="148"/>
      <c r="BG1041" s="148"/>
      <c r="BH1041" s="148"/>
    </row>
    <row r="1042" spans="1:60" outlineLevel="3" x14ac:dyDescent="0.2">
      <c r="A1042" s="155"/>
      <c r="B1042" s="156"/>
      <c r="C1042" s="194" t="s">
        <v>1627</v>
      </c>
      <c r="D1042" s="185"/>
      <c r="E1042" s="186">
        <v>4.8</v>
      </c>
      <c r="F1042" s="159"/>
      <c r="G1042" s="159"/>
      <c r="H1042" s="159"/>
      <c r="I1042" s="159"/>
      <c r="J1042" s="159"/>
      <c r="K1042" s="159"/>
      <c r="L1042" s="159"/>
      <c r="M1042" s="159"/>
      <c r="N1042" s="158"/>
      <c r="O1042" s="158"/>
      <c r="P1042" s="158"/>
      <c r="Q1042" s="158"/>
      <c r="R1042" s="159"/>
      <c r="S1042" s="159"/>
      <c r="T1042" s="159"/>
      <c r="U1042" s="159"/>
      <c r="V1042" s="159"/>
      <c r="W1042" s="159"/>
      <c r="X1042" s="159"/>
      <c r="Y1042" s="159"/>
      <c r="Z1042" s="148"/>
      <c r="AA1042" s="148"/>
      <c r="AB1042" s="148"/>
      <c r="AC1042" s="148"/>
      <c r="AD1042" s="148"/>
      <c r="AE1042" s="148"/>
      <c r="AF1042" s="148"/>
      <c r="AG1042" s="148" t="s">
        <v>435</v>
      </c>
      <c r="AH1042" s="148">
        <v>0</v>
      </c>
      <c r="AI1042" s="148"/>
      <c r="AJ1042" s="148"/>
      <c r="AK1042" s="148"/>
      <c r="AL1042" s="148"/>
      <c r="AM1042" s="148"/>
      <c r="AN1042" s="148"/>
      <c r="AO1042" s="148"/>
      <c r="AP1042" s="148"/>
      <c r="AQ1042" s="148"/>
      <c r="AR1042" s="148"/>
      <c r="AS1042" s="148"/>
      <c r="AT1042" s="148"/>
      <c r="AU1042" s="148"/>
      <c r="AV1042" s="148"/>
      <c r="AW1042" s="148"/>
      <c r="AX1042" s="148"/>
      <c r="AY1042" s="148"/>
      <c r="AZ1042" s="148"/>
      <c r="BA1042" s="148"/>
      <c r="BB1042" s="148"/>
      <c r="BC1042" s="148"/>
      <c r="BD1042" s="148"/>
      <c r="BE1042" s="148"/>
      <c r="BF1042" s="148"/>
      <c r="BG1042" s="148"/>
      <c r="BH1042" s="148"/>
    </row>
    <row r="1043" spans="1:60" ht="33.75" outlineLevel="1" x14ac:dyDescent="0.2">
      <c r="A1043" s="172">
        <v>157</v>
      </c>
      <c r="B1043" s="173" t="s">
        <v>1628</v>
      </c>
      <c r="C1043" s="181" t="s">
        <v>1629</v>
      </c>
      <c r="D1043" s="174" t="s">
        <v>492</v>
      </c>
      <c r="E1043" s="175">
        <v>3504.9740000000002</v>
      </c>
      <c r="F1043" s="176"/>
      <c r="G1043" s="177">
        <f>ROUND(E1043*F1043,2)</f>
        <v>0</v>
      </c>
      <c r="H1043" s="176"/>
      <c r="I1043" s="177">
        <f>ROUND(E1043*H1043,2)</f>
        <v>0</v>
      </c>
      <c r="J1043" s="176"/>
      <c r="K1043" s="177">
        <f>ROUND(E1043*J1043,2)</f>
        <v>0</v>
      </c>
      <c r="L1043" s="177">
        <v>21</v>
      </c>
      <c r="M1043" s="177">
        <f>G1043*(1+L1043/100)</f>
        <v>0</v>
      </c>
      <c r="N1043" s="175">
        <v>1.9000000000000001E-4</v>
      </c>
      <c r="O1043" s="175">
        <f>ROUND(E1043*N1043,2)</f>
        <v>0.67</v>
      </c>
      <c r="P1043" s="175">
        <v>0</v>
      </c>
      <c r="Q1043" s="175">
        <f>ROUND(E1043*P1043,2)</f>
        <v>0</v>
      </c>
      <c r="R1043" s="177" t="s">
        <v>724</v>
      </c>
      <c r="S1043" s="177" t="s">
        <v>378</v>
      </c>
      <c r="T1043" s="178" t="s">
        <v>378</v>
      </c>
      <c r="U1043" s="159">
        <v>5.1999999999999998E-2</v>
      </c>
      <c r="V1043" s="159">
        <f>ROUND(E1043*U1043,2)</f>
        <v>182.26</v>
      </c>
      <c r="W1043" s="159"/>
      <c r="X1043" s="159" t="s">
        <v>429</v>
      </c>
      <c r="Y1043" s="159" t="s">
        <v>475</v>
      </c>
      <c r="Z1043" s="214">
        <v>0.32</v>
      </c>
      <c r="AA1043" s="215">
        <f t="shared" ref="AA1043" si="308">G1043*Z1043</f>
        <v>0</v>
      </c>
      <c r="AB1043" s="215">
        <f t="shared" ref="AB1043" si="309">G1043-AA1043</f>
        <v>0</v>
      </c>
      <c r="AC1043" s="148"/>
      <c r="AD1043" s="148"/>
      <c r="AE1043" s="148"/>
      <c r="AF1043" s="148"/>
      <c r="AG1043" s="148" t="s">
        <v>431</v>
      </c>
      <c r="AH1043" s="148"/>
      <c r="AI1043" s="148"/>
      <c r="AJ1043" s="148"/>
      <c r="AK1043" s="148"/>
      <c r="AL1043" s="148"/>
      <c r="AM1043" s="148"/>
      <c r="AN1043" s="148"/>
      <c r="AO1043" s="148"/>
      <c r="AP1043" s="148"/>
      <c r="AQ1043" s="148"/>
      <c r="AR1043" s="148"/>
      <c r="AS1043" s="148"/>
      <c r="AT1043" s="148"/>
      <c r="AU1043" s="148"/>
      <c r="AV1043" s="148"/>
      <c r="AW1043" s="148"/>
      <c r="AX1043" s="148"/>
      <c r="AY1043" s="148"/>
      <c r="AZ1043" s="148"/>
      <c r="BA1043" s="148"/>
      <c r="BB1043" s="148"/>
      <c r="BC1043" s="148"/>
      <c r="BD1043" s="148"/>
      <c r="BE1043" s="148"/>
      <c r="BF1043" s="148"/>
      <c r="BG1043" s="148"/>
      <c r="BH1043" s="148"/>
    </row>
    <row r="1044" spans="1:60" outlineLevel="2" x14ac:dyDescent="0.2">
      <c r="A1044" s="155"/>
      <c r="B1044" s="156"/>
      <c r="C1044" s="306" t="s">
        <v>1265</v>
      </c>
      <c r="D1044" s="307"/>
      <c r="E1044" s="307"/>
      <c r="F1044" s="307"/>
      <c r="G1044" s="307"/>
      <c r="H1044" s="159"/>
      <c r="I1044" s="159"/>
      <c r="J1044" s="159"/>
      <c r="K1044" s="159"/>
      <c r="L1044" s="159"/>
      <c r="M1044" s="159"/>
      <c r="N1044" s="158"/>
      <c r="O1044" s="158"/>
      <c r="P1044" s="158"/>
      <c r="Q1044" s="158"/>
      <c r="R1044" s="159"/>
      <c r="S1044" s="159"/>
      <c r="T1044" s="159"/>
      <c r="U1044" s="159"/>
      <c r="V1044" s="159"/>
      <c r="W1044" s="159"/>
      <c r="X1044" s="159"/>
      <c r="Y1044" s="159"/>
      <c r="Z1044" s="148"/>
      <c r="AA1044" s="148"/>
      <c r="AB1044" s="148"/>
      <c r="AC1044" s="148"/>
      <c r="AD1044" s="148"/>
      <c r="AE1044" s="148"/>
      <c r="AF1044" s="148"/>
      <c r="AG1044" s="148" t="s">
        <v>433</v>
      </c>
      <c r="AH1044" s="148"/>
      <c r="AI1044" s="148"/>
      <c r="AJ1044" s="148"/>
      <c r="AK1044" s="148"/>
      <c r="AL1044" s="148"/>
      <c r="AM1044" s="148"/>
      <c r="AN1044" s="148"/>
      <c r="AO1044" s="148"/>
      <c r="AP1044" s="148"/>
      <c r="AQ1044" s="148"/>
      <c r="AR1044" s="148"/>
      <c r="AS1044" s="148"/>
      <c r="AT1044" s="148"/>
      <c r="AU1044" s="148"/>
      <c r="AV1044" s="148"/>
      <c r="AW1044" s="148"/>
      <c r="AX1044" s="148"/>
      <c r="AY1044" s="148"/>
      <c r="AZ1044" s="148"/>
      <c r="BA1044" s="148"/>
      <c r="BB1044" s="148"/>
      <c r="BC1044" s="148"/>
      <c r="BD1044" s="148"/>
      <c r="BE1044" s="148"/>
      <c r="BF1044" s="148"/>
      <c r="BG1044" s="148"/>
      <c r="BH1044" s="148"/>
    </row>
    <row r="1045" spans="1:60" outlineLevel="2" x14ac:dyDescent="0.2">
      <c r="A1045" s="155"/>
      <c r="B1045" s="156"/>
      <c r="C1045" s="194" t="s">
        <v>1630</v>
      </c>
      <c r="D1045" s="185"/>
      <c r="E1045" s="186">
        <v>3504.9740000000002</v>
      </c>
      <c r="F1045" s="159"/>
      <c r="G1045" s="159"/>
      <c r="H1045" s="159"/>
      <c r="I1045" s="159"/>
      <c r="J1045" s="159"/>
      <c r="K1045" s="159"/>
      <c r="L1045" s="159"/>
      <c r="M1045" s="159"/>
      <c r="N1045" s="158"/>
      <c r="O1045" s="158"/>
      <c r="P1045" s="158"/>
      <c r="Q1045" s="158"/>
      <c r="R1045" s="159"/>
      <c r="S1045" s="159"/>
      <c r="T1045" s="159"/>
      <c r="U1045" s="159"/>
      <c r="V1045" s="159"/>
      <c r="W1045" s="159"/>
      <c r="X1045" s="159"/>
      <c r="Y1045" s="159"/>
      <c r="Z1045" s="148"/>
      <c r="AA1045" s="148"/>
      <c r="AB1045" s="148"/>
      <c r="AC1045" s="148"/>
      <c r="AD1045" s="148"/>
      <c r="AE1045" s="148"/>
      <c r="AF1045" s="148"/>
      <c r="AG1045" s="148" t="s">
        <v>435</v>
      </c>
      <c r="AH1045" s="148">
        <v>5</v>
      </c>
      <c r="AI1045" s="148"/>
      <c r="AJ1045" s="148"/>
      <c r="AK1045" s="148"/>
      <c r="AL1045" s="148"/>
      <c r="AM1045" s="148"/>
      <c r="AN1045" s="148"/>
      <c r="AO1045" s="148"/>
      <c r="AP1045" s="148"/>
      <c r="AQ1045" s="148"/>
      <c r="AR1045" s="148"/>
      <c r="AS1045" s="148"/>
      <c r="AT1045" s="148"/>
      <c r="AU1045" s="148"/>
      <c r="AV1045" s="148"/>
      <c r="AW1045" s="148"/>
      <c r="AX1045" s="148"/>
      <c r="AY1045" s="148"/>
      <c r="AZ1045" s="148"/>
      <c r="BA1045" s="148"/>
      <c r="BB1045" s="148"/>
      <c r="BC1045" s="148"/>
      <c r="BD1045" s="148"/>
      <c r="BE1045" s="148"/>
      <c r="BF1045" s="148"/>
      <c r="BG1045" s="148"/>
      <c r="BH1045" s="148"/>
    </row>
    <row r="1046" spans="1:60" outlineLevel="1" x14ac:dyDescent="0.2">
      <c r="A1046" s="172">
        <v>158</v>
      </c>
      <c r="B1046" s="173" t="s">
        <v>1631</v>
      </c>
      <c r="C1046" s="181" t="s">
        <v>1632</v>
      </c>
      <c r="D1046" s="174" t="s">
        <v>492</v>
      </c>
      <c r="E1046" s="175">
        <v>36.799999999999997</v>
      </c>
      <c r="F1046" s="176"/>
      <c r="G1046" s="177">
        <f>ROUND(E1046*F1046,2)</f>
        <v>0</v>
      </c>
      <c r="H1046" s="176"/>
      <c r="I1046" s="177">
        <f>ROUND(E1046*H1046,2)</f>
        <v>0</v>
      </c>
      <c r="J1046" s="176"/>
      <c r="K1046" s="177">
        <f>ROUND(E1046*J1046,2)</f>
        <v>0</v>
      </c>
      <c r="L1046" s="177">
        <v>21</v>
      </c>
      <c r="M1046" s="177">
        <f>G1046*(1+L1046/100)</f>
        <v>0</v>
      </c>
      <c r="N1046" s="175">
        <v>9.3299999999999998E-3</v>
      </c>
      <c r="O1046" s="175">
        <f>ROUND(E1046*N1046,2)</f>
        <v>0.34</v>
      </c>
      <c r="P1046" s="175">
        <v>0</v>
      </c>
      <c r="Q1046" s="175">
        <f>ROUND(E1046*P1046,2)</f>
        <v>0</v>
      </c>
      <c r="R1046" s="177" t="s">
        <v>724</v>
      </c>
      <c r="S1046" s="177" t="s">
        <v>378</v>
      </c>
      <c r="T1046" s="178" t="s">
        <v>378</v>
      </c>
      <c r="U1046" s="159">
        <v>1.5620000000000001</v>
      </c>
      <c r="V1046" s="159">
        <f>ROUND(E1046*U1046,2)</f>
        <v>57.48</v>
      </c>
      <c r="W1046" s="159"/>
      <c r="X1046" s="159" t="s">
        <v>429</v>
      </c>
      <c r="Y1046" s="159" t="s">
        <v>381</v>
      </c>
      <c r="Z1046" s="214">
        <v>0.32</v>
      </c>
      <c r="AA1046" s="215">
        <f t="shared" ref="AA1046" si="310">G1046*Z1046</f>
        <v>0</v>
      </c>
      <c r="AB1046" s="215">
        <f t="shared" ref="AB1046" si="311">G1046-AA1046</f>
        <v>0</v>
      </c>
      <c r="AC1046" s="148"/>
      <c r="AD1046" s="148"/>
      <c r="AE1046" s="148"/>
      <c r="AF1046" s="148"/>
      <c r="AG1046" s="148" t="s">
        <v>431</v>
      </c>
      <c r="AH1046" s="148"/>
      <c r="AI1046" s="148"/>
      <c r="AJ1046" s="148"/>
      <c r="AK1046" s="148"/>
      <c r="AL1046" s="148"/>
      <c r="AM1046" s="148"/>
      <c r="AN1046" s="148"/>
      <c r="AO1046" s="148"/>
      <c r="AP1046" s="148"/>
      <c r="AQ1046" s="148"/>
      <c r="AR1046" s="148"/>
      <c r="AS1046" s="148"/>
      <c r="AT1046" s="148"/>
      <c r="AU1046" s="148"/>
      <c r="AV1046" s="148"/>
      <c r="AW1046" s="148"/>
      <c r="AX1046" s="148"/>
      <c r="AY1046" s="148"/>
      <c r="AZ1046" s="148"/>
      <c r="BA1046" s="148"/>
      <c r="BB1046" s="148"/>
      <c r="BC1046" s="148"/>
      <c r="BD1046" s="148"/>
      <c r="BE1046" s="148"/>
      <c r="BF1046" s="148"/>
      <c r="BG1046" s="148"/>
      <c r="BH1046" s="148"/>
    </row>
    <row r="1047" spans="1:60" ht="22.5" outlineLevel="2" x14ac:dyDescent="0.2">
      <c r="A1047" s="155"/>
      <c r="B1047" s="156"/>
      <c r="C1047" s="306" t="s">
        <v>1633</v>
      </c>
      <c r="D1047" s="307"/>
      <c r="E1047" s="307"/>
      <c r="F1047" s="307"/>
      <c r="G1047" s="307"/>
      <c r="H1047" s="159"/>
      <c r="I1047" s="159"/>
      <c r="J1047" s="159"/>
      <c r="K1047" s="159"/>
      <c r="L1047" s="159"/>
      <c r="M1047" s="159"/>
      <c r="N1047" s="158"/>
      <c r="O1047" s="158"/>
      <c r="P1047" s="158"/>
      <c r="Q1047" s="158"/>
      <c r="R1047" s="159"/>
      <c r="S1047" s="159"/>
      <c r="T1047" s="159"/>
      <c r="U1047" s="159"/>
      <c r="V1047" s="159"/>
      <c r="W1047" s="159"/>
      <c r="X1047" s="159"/>
      <c r="Y1047" s="159"/>
      <c r="Z1047" s="148"/>
      <c r="AA1047" s="148"/>
      <c r="AB1047" s="148"/>
      <c r="AC1047" s="148"/>
      <c r="AD1047" s="148"/>
      <c r="AE1047" s="148"/>
      <c r="AF1047" s="148"/>
      <c r="AG1047" s="148" t="s">
        <v>433</v>
      </c>
      <c r="AH1047" s="148"/>
      <c r="AI1047" s="148"/>
      <c r="AJ1047" s="148"/>
      <c r="AK1047" s="148"/>
      <c r="AL1047" s="148"/>
      <c r="AM1047" s="148"/>
      <c r="AN1047" s="148"/>
      <c r="AO1047" s="148"/>
      <c r="AP1047" s="148"/>
      <c r="AQ1047" s="148"/>
      <c r="AR1047" s="148"/>
      <c r="AS1047" s="148"/>
      <c r="AT1047" s="148"/>
      <c r="AU1047" s="148"/>
      <c r="AV1047" s="148"/>
      <c r="AW1047" s="148"/>
      <c r="AX1047" s="148"/>
      <c r="AY1047" s="148"/>
      <c r="AZ1047" s="148"/>
      <c r="BA1047" s="179" t="str">
        <f>C1047</f>
        <v>nanesení lepicího tmelu na izolační desky, nalepení desek, natažení stěrky, vtlačení výztužné tkaniny a přehlazení stěrky. Včetně parapetních lišt.</v>
      </c>
      <c r="BB1047" s="148"/>
      <c r="BC1047" s="148"/>
      <c r="BD1047" s="148"/>
      <c r="BE1047" s="148"/>
      <c r="BF1047" s="148"/>
      <c r="BG1047" s="148"/>
      <c r="BH1047" s="148"/>
    </row>
    <row r="1048" spans="1:60" outlineLevel="2" x14ac:dyDescent="0.2">
      <c r="A1048" s="155"/>
      <c r="B1048" s="156"/>
      <c r="C1048" s="194" t="s">
        <v>1634</v>
      </c>
      <c r="D1048" s="185"/>
      <c r="E1048" s="186">
        <v>36.799999999999997</v>
      </c>
      <c r="F1048" s="159"/>
      <c r="G1048" s="159"/>
      <c r="H1048" s="159"/>
      <c r="I1048" s="159"/>
      <c r="J1048" s="159"/>
      <c r="K1048" s="159"/>
      <c r="L1048" s="159"/>
      <c r="M1048" s="159"/>
      <c r="N1048" s="158"/>
      <c r="O1048" s="158"/>
      <c r="P1048" s="158"/>
      <c r="Q1048" s="158"/>
      <c r="R1048" s="159"/>
      <c r="S1048" s="159"/>
      <c r="T1048" s="159"/>
      <c r="U1048" s="159"/>
      <c r="V1048" s="159"/>
      <c r="W1048" s="159"/>
      <c r="X1048" s="159"/>
      <c r="Y1048" s="159"/>
      <c r="Z1048" s="148"/>
      <c r="AA1048" s="148"/>
      <c r="AB1048" s="148"/>
      <c r="AC1048" s="148"/>
      <c r="AD1048" s="148"/>
      <c r="AE1048" s="148"/>
      <c r="AF1048" s="148"/>
      <c r="AG1048" s="148" t="s">
        <v>435</v>
      </c>
      <c r="AH1048" s="148">
        <v>0</v>
      </c>
      <c r="AI1048" s="148"/>
      <c r="AJ1048" s="148"/>
      <c r="AK1048" s="148"/>
      <c r="AL1048" s="148"/>
      <c r="AM1048" s="148"/>
      <c r="AN1048" s="148"/>
      <c r="AO1048" s="148"/>
      <c r="AP1048" s="148"/>
      <c r="AQ1048" s="148"/>
      <c r="AR1048" s="148"/>
      <c r="AS1048" s="148"/>
      <c r="AT1048" s="148"/>
      <c r="AU1048" s="148"/>
      <c r="AV1048" s="148"/>
      <c r="AW1048" s="148"/>
      <c r="AX1048" s="148"/>
      <c r="AY1048" s="148"/>
      <c r="AZ1048" s="148"/>
      <c r="BA1048" s="148"/>
      <c r="BB1048" s="148"/>
      <c r="BC1048" s="148"/>
      <c r="BD1048" s="148"/>
      <c r="BE1048" s="148"/>
      <c r="BF1048" s="148"/>
      <c r="BG1048" s="148"/>
      <c r="BH1048" s="148"/>
    </row>
    <row r="1049" spans="1:60" outlineLevel="1" x14ac:dyDescent="0.2">
      <c r="A1049" s="187">
        <v>159</v>
      </c>
      <c r="B1049" s="188" t="s">
        <v>1635</v>
      </c>
      <c r="C1049" s="195" t="s">
        <v>1636</v>
      </c>
      <c r="D1049" s="189" t="s">
        <v>671</v>
      </c>
      <c r="E1049" s="190">
        <v>42</v>
      </c>
      <c r="F1049" s="191"/>
      <c r="G1049" s="192">
        <f>ROUND(E1049*F1049,2)</f>
        <v>0</v>
      </c>
      <c r="H1049" s="191"/>
      <c r="I1049" s="192">
        <f>ROUND(E1049*H1049,2)</f>
        <v>0</v>
      </c>
      <c r="J1049" s="191"/>
      <c r="K1049" s="192">
        <f>ROUND(E1049*J1049,2)</f>
        <v>0</v>
      </c>
      <c r="L1049" s="192">
        <v>21</v>
      </c>
      <c r="M1049" s="192">
        <f>G1049*(1+L1049/100)</f>
        <v>0</v>
      </c>
      <c r="N1049" s="190">
        <v>8.4999999999999995E-4</v>
      </c>
      <c r="O1049" s="190">
        <f>ROUND(E1049*N1049,2)</f>
        <v>0.04</v>
      </c>
      <c r="P1049" s="190">
        <v>0</v>
      </c>
      <c r="Q1049" s="190">
        <f>ROUND(E1049*P1049,2)</f>
        <v>0</v>
      </c>
      <c r="R1049" s="192" t="s">
        <v>724</v>
      </c>
      <c r="S1049" s="192" t="s">
        <v>378</v>
      </c>
      <c r="T1049" s="193" t="s">
        <v>378</v>
      </c>
      <c r="U1049" s="159">
        <v>0.21360000000000001</v>
      </c>
      <c r="V1049" s="159">
        <f>ROUND(E1049*U1049,2)</f>
        <v>8.9700000000000006</v>
      </c>
      <c r="W1049" s="159"/>
      <c r="X1049" s="159" t="s">
        <v>429</v>
      </c>
      <c r="Y1049" s="159" t="s">
        <v>381</v>
      </c>
      <c r="Z1049" s="214">
        <v>0.32</v>
      </c>
      <c r="AA1049" s="215">
        <f t="shared" ref="AA1049:AA1051" si="312">G1049*Z1049</f>
        <v>0</v>
      </c>
      <c r="AB1049" s="215">
        <f t="shared" ref="AB1049:AB1051" si="313">G1049-AA1049</f>
        <v>0</v>
      </c>
      <c r="AC1049" s="148"/>
      <c r="AD1049" s="148"/>
      <c r="AE1049" s="148"/>
      <c r="AF1049" s="148"/>
      <c r="AG1049" s="148" t="s">
        <v>431</v>
      </c>
      <c r="AH1049" s="148"/>
      <c r="AI1049" s="148"/>
      <c r="AJ1049" s="148"/>
      <c r="AK1049" s="148"/>
      <c r="AL1049" s="148"/>
      <c r="AM1049" s="148"/>
      <c r="AN1049" s="148"/>
      <c r="AO1049" s="148"/>
      <c r="AP1049" s="148"/>
      <c r="AQ1049" s="148"/>
      <c r="AR1049" s="148"/>
      <c r="AS1049" s="148"/>
      <c r="AT1049" s="148"/>
      <c r="AU1049" s="148"/>
      <c r="AV1049" s="148"/>
      <c r="AW1049" s="148"/>
      <c r="AX1049" s="148"/>
      <c r="AY1049" s="148"/>
      <c r="AZ1049" s="148"/>
      <c r="BA1049" s="148"/>
      <c r="BB1049" s="148"/>
      <c r="BC1049" s="148"/>
      <c r="BD1049" s="148"/>
      <c r="BE1049" s="148"/>
      <c r="BF1049" s="148"/>
      <c r="BG1049" s="148"/>
      <c r="BH1049" s="148"/>
    </row>
    <row r="1050" spans="1:60" outlineLevel="1" x14ac:dyDescent="0.2">
      <c r="A1050" s="187">
        <v>160</v>
      </c>
      <c r="B1050" s="188" t="s">
        <v>1637</v>
      </c>
      <c r="C1050" s="195" t="s">
        <v>1638</v>
      </c>
      <c r="D1050" s="189" t="s">
        <v>671</v>
      </c>
      <c r="E1050" s="190">
        <v>310</v>
      </c>
      <c r="F1050" s="191"/>
      <c r="G1050" s="192">
        <f>ROUND(E1050*F1050,2)</f>
        <v>0</v>
      </c>
      <c r="H1050" s="191"/>
      <c r="I1050" s="192">
        <f>ROUND(E1050*H1050,2)</f>
        <v>0</v>
      </c>
      <c r="J1050" s="191"/>
      <c r="K1050" s="192">
        <f>ROUND(E1050*J1050,2)</f>
        <v>0</v>
      </c>
      <c r="L1050" s="192">
        <v>21</v>
      </c>
      <c r="M1050" s="192">
        <f>G1050*(1+L1050/100)</f>
        <v>0</v>
      </c>
      <c r="N1050" s="190">
        <v>1.0499999999999999E-3</v>
      </c>
      <c r="O1050" s="190">
        <f>ROUND(E1050*N1050,2)</f>
        <v>0.33</v>
      </c>
      <c r="P1050" s="190">
        <v>0</v>
      </c>
      <c r="Q1050" s="190">
        <f>ROUND(E1050*P1050,2)</f>
        <v>0</v>
      </c>
      <c r="R1050" s="192" t="s">
        <v>724</v>
      </c>
      <c r="S1050" s="192" t="s">
        <v>378</v>
      </c>
      <c r="T1050" s="193" t="s">
        <v>378</v>
      </c>
      <c r="U1050" s="159">
        <v>0.21360000000000001</v>
      </c>
      <c r="V1050" s="159">
        <f>ROUND(E1050*U1050,2)</f>
        <v>66.22</v>
      </c>
      <c r="W1050" s="159"/>
      <c r="X1050" s="159" t="s">
        <v>429</v>
      </c>
      <c r="Y1050" s="159" t="s">
        <v>381</v>
      </c>
      <c r="Z1050" s="214">
        <v>0.32</v>
      </c>
      <c r="AA1050" s="215">
        <f t="shared" si="312"/>
        <v>0</v>
      </c>
      <c r="AB1050" s="215">
        <f t="shared" si="313"/>
        <v>0</v>
      </c>
      <c r="AC1050" s="148"/>
      <c r="AD1050" s="148"/>
      <c r="AE1050" s="148"/>
      <c r="AF1050" s="148"/>
      <c r="AG1050" s="148" t="s">
        <v>431</v>
      </c>
      <c r="AH1050" s="148"/>
      <c r="AI1050" s="148"/>
      <c r="AJ1050" s="148"/>
      <c r="AK1050" s="148"/>
      <c r="AL1050" s="148"/>
      <c r="AM1050" s="148"/>
      <c r="AN1050" s="148"/>
      <c r="AO1050" s="148"/>
      <c r="AP1050" s="148"/>
      <c r="AQ1050" s="148"/>
      <c r="AR1050" s="148"/>
      <c r="AS1050" s="148"/>
      <c r="AT1050" s="148"/>
      <c r="AU1050" s="148"/>
      <c r="AV1050" s="148"/>
      <c r="AW1050" s="148"/>
      <c r="AX1050" s="148"/>
      <c r="AY1050" s="148"/>
      <c r="AZ1050" s="148"/>
      <c r="BA1050" s="148"/>
      <c r="BB1050" s="148"/>
      <c r="BC1050" s="148"/>
      <c r="BD1050" s="148"/>
      <c r="BE1050" s="148"/>
      <c r="BF1050" s="148"/>
      <c r="BG1050" s="148"/>
      <c r="BH1050" s="148"/>
    </row>
    <row r="1051" spans="1:60" outlineLevel="1" x14ac:dyDescent="0.2">
      <c r="A1051" s="172">
        <v>161</v>
      </c>
      <c r="B1051" s="173" t="s">
        <v>1639</v>
      </c>
      <c r="C1051" s="181" t="s">
        <v>1640</v>
      </c>
      <c r="D1051" s="174" t="s">
        <v>671</v>
      </c>
      <c r="E1051" s="175">
        <v>291.72000000000003</v>
      </c>
      <c r="F1051" s="176"/>
      <c r="G1051" s="177">
        <f>ROUND(E1051*F1051,2)</f>
        <v>0</v>
      </c>
      <c r="H1051" s="176"/>
      <c r="I1051" s="177">
        <f>ROUND(E1051*H1051,2)</f>
        <v>0</v>
      </c>
      <c r="J1051" s="176"/>
      <c r="K1051" s="177">
        <f>ROUND(E1051*J1051,2)</f>
        <v>0</v>
      </c>
      <c r="L1051" s="177">
        <v>21</v>
      </c>
      <c r="M1051" s="177">
        <f>G1051*(1+L1051/100)</f>
        <v>0</v>
      </c>
      <c r="N1051" s="175">
        <v>2.0000000000000002E-5</v>
      </c>
      <c r="O1051" s="175">
        <f>ROUND(E1051*N1051,2)</f>
        <v>0.01</v>
      </c>
      <c r="P1051" s="175">
        <v>0</v>
      </c>
      <c r="Q1051" s="175">
        <f>ROUND(E1051*P1051,2)</f>
        <v>0</v>
      </c>
      <c r="R1051" s="177" t="s">
        <v>724</v>
      </c>
      <c r="S1051" s="177" t="s">
        <v>378</v>
      </c>
      <c r="T1051" s="178" t="s">
        <v>378</v>
      </c>
      <c r="U1051" s="159">
        <v>0.16</v>
      </c>
      <c r="V1051" s="159">
        <f>ROUND(E1051*U1051,2)</f>
        <v>46.68</v>
      </c>
      <c r="W1051" s="159"/>
      <c r="X1051" s="159" t="s">
        <v>429</v>
      </c>
      <c r="Y1051" s="159" t="s">
        <v>381</v>
      </c>
      <c r="Z1051" s="214">
        <v>0.32</v>
      </c>
      <c r="AA1051" s="215">
        <f t="shared" si="312"/>
        <v>0</v>
      </c>
      <c r="AB1051" s="215">
        <f t="shared" si="313"/>
        <v>0</v>
      </c>
      <c r="AC1051" s="148"/>
      <c r="AD1051" s="148"/>
      <c r="AE1051" s="148"/>
      <c r="AF1051" s="148"/>
      <c r="AG1051" s="148" t="s">
        <v>431</v>
      </c>
      <c r="AH1051" s="148"/>
      <c r="AI1051" s="148"/>
      <c r="AJ1051" s="148"/>
      <c r="AK1051" s="148"/>
      <c r="AL1051" s="148"/>
      <c r="AM1051" s="148"/>
      <c r="AN1051" s="148"/>
      <c r="AO1051" s="148"/>
      <c r="AP1051" s="148"/>
      <c r="AQ1051" s="148"/>
      <c r="AR1051" s="148"/>
      <c r="AS1051" s="148"/>
      <c r="AT1051" s="148"/>
      <c r="AU1051" s="148"/>
      <c r="AV1051" s="148"/>
      <c r="AW1051" s="148"/>
      <c r="AX1051" s="148"/>
      <c r="AY1051" s="148"/>
      <c r="AZ1051" s="148"/>
      <c r="BA1051" s="148"/>
      <c r="BB1051" s="148"/>
      <c r="BC1051" s="148"/>
      <c r="BD1051" s="148"/>
      <c r="BE1051" s="148"/>
      <c r="BF1051" s="148"/>
      <c r="BG1051" s="148"/>
      <c r="BH1051" s="148"/>
    </row>
    <row r="1052" spans="1:60" outlineLevel="2" x14ac:dyDescent="0.2">
      <c r="A1052" s="155"/>
      <c r="B1052" s="156"/>
      <c r="C1052" s="306" t="s">
        <v>1641</v>
      </c>
      <c r="D1052" s="307"/>
      <c r="E1052" s="307"/>
      <c r="F1052" s="307"/>
      <c r="G1052" s="307"/>
      <c r="H1052" s="159"/>
      <c r="I1052" s="159"/>
      <c r="J1052" s="159"/>
      <c r="K1052" s="159"/>
      <c r="L1052" s="159"/>
      <c r="M1052" s="159"/>
      <c r="N1052" s="158"/>
      <c r="O1052" s="158"/>
      <c r="P1052" s="158"/>
      <c r="Q1052" s="158"/>
      <c r="R1052" s="159"/>
      <c r="S1052" s="159"/>
      <c r="T1052" s="159"/>
      <c r="U1052" s="159"/>
      <c r="V1052" s="159"/>
      <c r="W1052" s="159"/>
      <c r="X1052" s="159"/>
      <c r="Y1052" s="159"/>
      <c r="Z1052" s="148"/>
      <c r="AA1052" s="148"/>
      <c r="AB1052" s="148"/>
      <c r="AC1052" s="148"/>
      <c r="AD1052" s="148"/>
      <c r="AE1052" s="148"/>
      <c r="AF1052" s="148"/>
      <c r="AG1052" s="148" t="s">
        <v>433</v>
      </c>
      <c r="AH1052" s="148"/>
      <c r="AI1052" s="148"/>
      <c r="AJ1052" s="148"/>
      <c r="AK1052" s="148"/>
      <c r="AL1052" s="148"/>
      <c r="AM1052" s="148"/>
      <c r="AN1052" s="148"/>
      <c r="AO1052" s="148"/>
      <c r="AP1052" s="148"/>
      <c r="AQ1052" s="148"/>
      <c r="AR1052" s="148"/>
      <c r="AS1052" s="148"/>
      <c r="AT1052" s="148"/>
      <c r="AU1052" s="148"/>
      <c r="AV1052" s="148"/>
      <c r="AW1052" s="148"/>
      <c r="AX1052" s="148"/>
      <c r="AY1052" s="148"/>
      <c r="AZ1052" s="148"/>
      <c r="BA1052" s="148"/>
      <c r="BB1052" s="148"/>
      <c r="BC1052" s="148"/>
      <c r="BD1052" s="148"/>
      <c r="BE1052" s="148"/>
      <c r="BF1052" s="148"/>
      <c r="BG1052" s="148"/>
      <c r="BH1052" s="148"/>
    </row>
    <row r="1053" spans="1:60" outlineLevel="2" x14ac:dyDescent="0.2">
      <c r="A1053" s="155"/>
      <c r="B1053" s="156"/>
      <c r="C1053" s="194" t="s">
        <v>1642</v>
      </c>
      <c r="D1053" s="185"/>
      <c r="E1053" s="186">
        <v>201</v>
      </c>
      <c r="F1053" s="159"/>
      <c r="G1053" s="159"/>
      <c r="H1053" s="159"/>
      <c r="I1053" s="159"/>
      <c r="J1053" s="159"/>
      <c r="K1053" s="159"/>
      <c r="L1053" s="159"/>
      <c r="M1053" s="159"/>
      <c r="N1053" s="158"/>
      <c r="O1053" s="158"/>
      <c r="P1053" s="158"/>
      <c r="Q1053" s="158"/>
      <c r="R1053" s="159"/>
      <c r="S1053" s="159"/>
      <c r="T1053" s="159"/>
      <c r="U1053" s="159"/>
      <c r="V1053" s="159"/>
      <c r="W1053" s="159"/>
      <c r="X1053" s="159"/>
      <c r="Y1053" s="159"/>
      <c r="Z1053" s="148"/>
      <c r="AA1053" s="148"/>
      <c r="AB1053" s="148"/>
      <c r="AC1053" s="148"/>
      <c r="AD1053" s="148"/>
      <c r="AE1053" s="148"/>
      <c r="AF1053" s="148"/>
      <c r="AG1053" s="148" t="s">
        <v>435</v>
      </c>
      <c r="AH1053" s="148">
        <v>0</v>
      </c>
      <c r="AI1053" s="148"/>
      <c r="AJ1053" s="148"/>
      <c r="AK1053" s="148"/>
      <c r="AL1053" s="148"/>
      <c r="AM1053" s="148"/>
      <c r="AN1053" s="148"/>
      <c r="AO1053" s="148"/>
      <c r="AP1053" s="148"/>
      <c r="AQ1053" s="148"/>
      <c r="AR1053" s="148"/>
      <c r="AS1053" s="148"/>
      <c r="AT1053" s="148"/>
      <c r="AU1053" s="148"/>
      <c r="AV1053" s="148"/>
      <c r="AW1053" s="148"/>
      <c r="AX1053" s="148"/>
      <c r="AY1053" s="148"/>
      <c r="AZ1053" s="148"/>
      <c r="BA1053" s="148"/>
      <c r="BB1053" s="148"/>
      <c r="BC1053" s="148"/>
      <c r="BD1053" s="148"/>
      <c r="BE1053" s="148"/>
      <c r="BF1053" s="148"/>
      <c r="BG1053" s="148"/>
      <c r="BH1053" s="148"/>
    </row>
    <row r="1054" spans="1:60" outlineLevel="3" x14ac:dyDescent="0.2">
      <c r="A1054" s="155"/>
      <c r="B1054" s="156"/>
      <c r="C1054" s="194" t="s">
        <v>1643</v>
      </c>
      <c r="D1054" s="185"/>
      <c r="E1054" s="186">
        <v>90.72</v>
      </c>
      <c r="F1054" s="159"/>
      <c r="G1054" s="159"/>
      <c r="H1054" s="159"/>
      <c r="I1054" s="159"/>
      <c r="J1054" s="159"/>
      <c r="K1054" s="159"/>
      <c r="L1054" s="159"/>
      <c r="M1054" s="159"/>
      <c r="N1054" s="158"/>
      <c r="O1054" s="158"/>
      <c r="P1054" s="158"/>
      <c r="Q1054" s="158"/>
      <c r="R1054" s="159"/>
      <c r="S1054" s="159"/>
      <c r="T1054" s="159"/>
      <c r="U1054" s="159"/>
      <c r="V1054" s="159"/>
      <c r="W1054" s="159"/>
      <c r="X1054" s="159"/>
      <c r="Y1054" s="159"/>
      <c r="Z1054" s="148"/>
      <c r="AA1054" s="148"/>
      <c r="AB1054" s="148"/>
      <c r="AC1054" s="148"/>
      <c r="AD1054" s="148"/>
      <c r="AE1054" s="148"/>
      <c r="AF1054" s="148"/>
      <c r="AG1054" s="148" t="s">
        <v>435</v>
      </c>
      <c r="AH1054" s="148">
        <v>0</v>
      </c>
      <c r="AI1054" s="148"/>
      <c r="AJ1054" s="148"/>
      <c r="AK1054" s="148"/>
      <c r="AL1054" s="148"/>
      <c r="AM1054" s="148"/>
      <c r="AN1054" s="148"/>
      <c r="AO1054" s="148"/>
      <c r="AP1054" s="148"/>
      <c r="AQ1054" s="148"/>
      <c r="AR1054" s="148"/>
      <c r="AS1054" s="148"/>
      <c r="AT1054" s="148"/>
      <c r="AU1054" s="148"/>
      <c r="AV1054" s="148"/>
      <c r="AW1054" s="148"/>
      <c r="AX1054" s="148"/>
      <c r="AY1054" s="148"/>
      <c r="AZ1054" s="148"/>
      <c r="BA1054" s="148"/>
      <c r="BB1054" s="148"/>
      <c r="BC1054" s="148"/>
      <c r="BD1054" s="148"/>
      <c r="BE1054" s="148"/>
      <c r="BF1054" s="148"/>
      <c r="BG1054" s="148"/>
      <c r="BH1054" s="148"/>
    </row>
    <row r="1055" spans="1:60" outlineLevel="1" x14ac:dyDescent="0.2">
      <c r="A1055" s="172">
        <v>162</v>
      </c>
      <c r="B1055" s="173" t="s">
        <v>1644</v>
      </c>
      <c r="C1055" s="181" t="s">
        <v>1645</v>
      </c>
      <c r="D1055" s="174" t="s">
        <v>492</v>
      </c>
      <c r="E1055" s="175">
        <v>6534.5079999999998</v>
      </c>
      <c r="F1055" s="176"/>
      <c r="G1055" s="177">
        <f>ROUND(E1055*F1055,2)</f>
        <v>0</v>
      </c>
      <c r="H1055" s="176"/>
      <c r="I1055" s="177">
        <f>ROUND(E1055*H1055,2)</f>
        <v>0</v>
      </c>
      <c r="J1055" s="176"/>
      <c r="K1055" s="177">
        <f>ROUND(E1055*J1055,2)</f>
        <v>0</v>
      </c>
      <c r="L1055" s="177">
        <v>21</v>
      </c>
      <c r="M1055" s="177">
        <f>G1055*(1+L1055/100)</f>
        <v>0</v>
      </c>
      <c r="N1055" s="175">
        <v>0</v>
      </c>
      <c r="O1055" s="175">
        <f>ROUND(E1055*N1055,2)</f>
        <v>0</v>
      </c>
      <c r="P1055" s="175">
        <v>0</v>
      </c>
      <c r="Q1055" s="175">
        <f>ROUND(E1055*P1055,2)</f>
        <v>0</v>
      </c>
      <c r="R1055" s="177"/>
      <c r="S1055" s="177" t="s">
        <v>394</v>
      </c>
      <c r="T1055" s="178" t="s">
        <v>379</v>
      </c>
      <c r="U1055" s="159">
        <v>3.7999999999999999E-2</v>
      </c>
      <c r="V1055" s="159">
        <f>ROUND(E1055*U1055,2)</f>
        <v>248.31</v>
      </c>
      <c r="W1055" s="159"/>
      <c r="X1055" s="159" t="s">
        <v>429</v>
      </c>
      <c r="Y1055" s="159" t="s">
        <v>381</v>
      </c>
      <c r="Z1055" s="214">
        <v>0.32</v>
      </c>
      <c r="AA1055" s="215">
        <f t="shared" ref="AA1055" si="314">G1055*Z1055</f>
        <v>0</v>
      </c>
      <c r="AB1055" s="215">
        <f t="shared" ref="AB1055" si="315">G1055-AA1055</f>
        <v>0</v>
      </c>
      <c r="AC1055" s="148"/>
      <c r="AD1055" s="148"/>
      <c r="AE1055" s="148"/>
      <c r="AF1055" s="148"/>
      <c r="AG1055" s="148" t="s">
        <v>431</v>
      </c>
      <c r="AH1055" s="148"/>
      <c r="AI1055" s="148"/>
      <c r="AJ1055" s="148"/>
      <c r="AK1055" s="148"/>
      <c r="AL1055" s="148"/>
      <c r="AM1055" s="148"/>
      <c r="AN1055" s="148"/>
      <c r="AO1055" s="148"/>
      <c r="AP1055" s="148"/>
      <c r="AQ1055" s="148"/>
      <c r="AR1055" s="148"/>
      <c r="AS1055" s="148"/>
      <c r="AT1055" s="148"/>
      <c r="AU1055" s="148"/>
      <c r="AV1055" s="148"/>
      <c r="AW1055" s="148"/>
      <c r="AX1055" s="148"/>
      <c r="AY1055" s="148"/>
      <c r="AZ1055" s="148"/>
      <c r="BA1055" s="148"/>
      <c r="BB1055" s="148"/>
      <c r="BC1055" s="148"/>
      <c r="BD1055" s="148"/>
      <c r="BE1055" s="148"/>
      <c r="BF1055" s="148"/>
      <c r="BG1055" s="148"/>
      <c r="BH1055" s="148"/>
    </row>
    <row r="1056" spans="1:60" outlineLevel="2" x14ac:dyDescent="0.2">
      <c r="A1056" s="155"/>
      <c r="B1056" s="156"/>
      <c r="C1056" s="194" t="s">
        <v>1646</v>
      </c>
      <c r="D1056" s="185"/>
      <c r="E1056" s="186"/>
      <c r="F1056" s="159"/>
      <c r="G1056" s="159"/>
      <c r="H1056" s="159"/>
      <c r="I1056" s="159"/>
      <c r="J1056" s="159"/>
      <c r="K1056" s="159"/>
      <c r="L1056" s="159"/>
      <c r="M1056" s="159"/>
      <c r="N1056" s="158"/>
      <c r="O1056" s="158"/>
      <c r="P1056" s="158"/>
      <c r="Q1056" s="158"/>
      <c r="R1056" s="159"/>
      <c r="S1056" s="159"/>
      <c r="T1056" s="159"/>
      <c r="U1056" s="159"/>
      <c r="V1056" s="159"/>
      <c r="W1056" s="159"/>
      <c r="X1056" s="159"/>
      <c r="Y1056" s="159"/>
      <c r="Z1056" s="148"/>
      <c r="AA1056" s="148"/>
      <c r="AB1056" s="148"/>
      <c r="AC1056" s="148"/>
      <c r="AD1056" s="148"/>
      <c r="AE1056" s="148"/>
      <c r="AF1056" s="148"/>
      <c r="AG1056" s="148" t="s">
        <v>435</v>
      </c>
      <c r="AH1056" s="148">
        <v>0</v>
      </c>
      <c r="AI1056" s="148"/>
      <c r="AJ1056" s="148"/>
      <c r="AK1056" s="148"/>
      <c r="AL1056" s="148"/>
      <c r="AM1056" s="148"/>
      <c r="AN1056" s="148"/>
      <c r="AO1056" s="148"/>
      <c r="AP1056" s="148"/>
      <c r="AQ1056" s="148"/>
      <c r="AR1056" s="148"/>
      <c r="AS1056" s="148"/>
      <c r="AT1056" s="148"/>
      <c r="AU1056" s="148"/>
      <c r="AV1056" s="148"/>
      <c r="AW1056" s="148"/>
      <c r="AX1056" s="148"/>
      <c r="AY1056" s="148"/>
      <c r="AZ1056" s="148"/>
      <c r="BA1056" s="148"/>
      <c r="BB1056" s="148"/>
      <c r="BC1056" s="148"/>
      <c r="BD1056" s="148"/>
      <c r="BE1056" s="148"/>
      <c r="BF1056" s="148"/>
      <c r="BG1056" s="148"/>
      <c r="BH1056" s="148"/>
    </row>
    <row r="1057" spans="1:60" outlineLevel="3" x14ac:dyDescent="0.2">
      <c r="A1057" s="155"/>
      <c r="B1057" s="156"/>
      <c r="C1057" s="194" t="s">
        <v>1573</v>
      </c>
      <c r="D1057" s="185"/>
      <c r="E1057" s="186">
        <v>3029.5340000000001</v>
      </c>
      <c r="F1057" s="159"/>
      <c r="G1057" s="159"/>
      <c r="H1057" s="159"/>
      <c r="I1057" s="159"/>
      <c r="J1057" s="159"/>
      <c r="K1057" s="159"/>
      <c r="L1057" s="159"/>
      <c r="M1057" s="159"/>
      <c r="N1057" s="158"/>
      <c r="O1057" s="158"/>
      <c r="P1057" s="158"/>
      <c r="Q1057" s="158"/>
      <c r="R1057" s="159"/>
      <c r="S1057" s="159"/>
      <c r="T1057" s="159"/>
      <c r="U1057" s="159"/>
      <c r="V1057" s="159"/>
      <c r="W1057" s="159"/>
      <c r="X1057" s="159"/>
      <c r="Y1057" s="159"/>
      <c r="Z1057" s="148"/>
      <c r="AA1057" s="148"/>
      <c r="AB1057" s="148"/>
      <c r="AC1057" s="148"/>
      <c r="AD1057" s="148"/>
      <c r="AE1057" s="148"/>
      <c r="AF1057" s="148"/>
      <c r="AG1057" s="148" t="s">
        <v>435</v>
      </c>
      <c r="AH1057" s="148">
        <v>5</v>
      </c>
      <c r="AI1057" s="148"/>
      <c r="AJ1057" s="148"/>
      <c r="AK1057" s="148"/>
      <c r="AL1057" s="148"/>
      <c r="AM1057" s="148"/>
      <c r="AN1057" s="148"/>
      <c r="AO1057" s="148"/>
      <c r="AP1057" s="148"/>
      <c r="AQ1057" s="148"/>
      <c r="AR1057" s="148"/>
      <c r="AS1057" s="148"/>
      <c r="AT1057" s="148"/>
      <c r="AU1057" s="148"/>
      <c r="AV1057" s="148"/>
      <c r="AW1057" s="148"/>
      <c r="AX1057" s="148"/>
      <c r="AY1057" s="148"/>
      <c r="AZ1057" s="148"/>
      <c r="BA1057" s="148"/>
      <c r="BB1057" s="148"/>
      <c r="BC1057" s="148"/>
      <c r="BD1057" s="148"/>
      <c r="BE1057" s="148"/>
      <c r="BF1057" s="148"/>
      <c r="BG1057" s="148"/>
      <c r="BH1057" s="148"/>
    </row>
    <row r="1058" spans="1:60" outlineLevel="3" x14ac:dyDescent="0.2">
      <c r="A1058" s="155"/>
      <c r="B1058" s="156"/>
      <c r="C1058" s="194" t="s">
        <v>1630</v>
      </c>
      <c r="D1058" s="185"/>
      <c r="E1058" s="186">
        <v>3504.9740000000002</v>
      </c>
      <c r="F1058" s="159"/>
      <c r="G1058" s="159"/>
      <c r="H1058" s="159"/>
      <c r="I1058" s="159"/>
      <c r="J1058" s="159"/>
      <c r="K1058" s="159"/>
      <c r="L1058" s="159"/>
      <c r="M1058" s="159"/>
      <c r="N1058" s="158"/>
      <c r="O1058" s="158"/>
      <c r="P1058" s="158"/>
      <c r="Q1058" s="158"/>
      <c r="R1058" s="159"/>
      <c r="S1058" s="159"/>
      <c r="T1058" s="159"/>
      <c r="U1058" s="159"/>
      <c r="V1058" s="159"/>
      <c r="W1058" s="159"/>
      <c r="X1058" s="159"/>
      <c r="Y1058" s="159"/>
      <c r="Z1058" s="148"/>
      <c r="AA1058" s="148"/>
      <c r="AB1058" s="148"/>
      <c r="AC1058" s="148"/>
      <c r="AD1058" s="148"/>
      <c r="AE1058" s="148"/>
      <c r="AF1058" s="148"/>
      <c r="AG1058" s="148" t="s">
        <v>435</v>
      </c>
      <c r="AH1058" s="148">
        <v>5</v>
      </c>
      <c r="AI1058" s="148"/>
      <c r="AJ1058" s="148"/>
      <c r="AK1058" s="148"/>
      <c r="AL1058" s="148"/>
      <c r="AM1058" s="148"/>
      <c r="AN1058" s="148"/>
      <c r="AO1058" s="148"/>
      <c r="AP1058" s="148"/>
      <c r="AQ1058" s="148"/>
      <c r="AR1058" s="148"/>
      <c r="AS1058" s="148"/>
      <c r="AT1058" s="148"/>
      <c r="AU1058" s="148"/>
      <c r="AV1058" s="148"/>
      <c r="AW1058" s="148"/>
      <c r="AX1058" s="148"/>
      <c r="AY1058" s="148"/>
      <c r="AZ1058" s="148"/>
      <c r="BA1058" s="148"/>
      <c r="BB1058" s="148"/>
      <c r="BC1058" s="148"/>
      <c r="BD1058" s="148"/>
      <c r="BE1058" s="148"/>
      <c r="BF1058" s="148"/>
      <c r="BG1058" s="148"/>
      <c r="BH1058" s="148"/>
    </row>
    <row r="1059" spans="1:60" x14ac:dyDescent="0.2">
      <c r="A1059" s="162" t="s">
        <v>373</v>
      </c>
      <c r="B1059" s="163" t="s">
        <v>265</v>
      </c>
      <c r="C1059" s="180" t="s">
        <v>266</v>
      </c>
      <c r="D1059" s="164"/>
      <c r="E1059" s="165"/>
      <c r="F1059" s="166"/>
      <c r="G1059" s="166">
        <f>SUMIF(AG1060:AG1160,"&lt;&gt;NOR",G1060:G1160)</f>
        <v>0</v>
      </c>
      <c r="H1059" s="166"/>
      <c r="I1059" s="166">
        <f>SUM(I1060:I1160)</f>
        <v>0</v>
      </c>
      <c r="J1059" s="166"/>
      <c r="K1059" s="166">
        <f>SUM(K1060:K1160)</f>
        <v>0</v>
      </c>
      <c r="L1059" s="166"/>
      <c r="M1059" s="166">
        <f>SUM(M1060:M1160)</f>
        <v>0</v>
      </c>
      <c r="N1059" s="165"/>
      <c r="O1059" s="165">
        <f>SUM(O1060:O1160)</f>
        <v>1631.0400000000002</v>
      </c>
      <c r="P1059" s="165"/>
      <c r="Q1059" s="165">
        <f>SUM(Q1060:Q1160)</f>
        <v>0</v>
      </c>
      <c r="R1059" s="166"/>
      <c r="S1059" s="166"/>
      <c r="T1059" s="167"/>
      <c r="U1059" s="161"/>
      <c r="V1059" s="161">
        <f>SUM(V1060:V1160)</f>
        <v>3069.49</v>
      </c>
      <c r="W1059" s="161"/>
      <c r="X1059" s="161"/>
      <c r="Y1059" s="161"/>
      <c r="Z1059" s="166"/>
      <c r="AA1059" s="166"/>
      <c r="AB1059" s="167"/>
      <c r="AG1059" t="s">
        <v>374</v>
      </c>
    </row>
    <row r="1060" spans="1:60" ht="22.5" outlineLevel="1" x14ac:dyDescent="0.2">
      <c r="A1060" s="172">
        <v>163</v>
      </c>
      <c r="B1060" s="173" t="s">
        <v>1647</v>
      </c>
      <c r="C1060" s="181" t="s">
        <v>1648</v>
      </c>
      <c r="D1060" s="174" t="s">
        <v>492</v>
      </c>
      <c r="E1060" s="175">
        <v>1554.2</v>
      </c>
      <c r="F1060" s="176"/>
      <c r="G1060" s="177">
        <f>ROUND(E1060*F1060,2)</f>
        <v>0</v>
      </c>
      <c r="H1060" s="176"/>
      <c r="I1060" s="177">
        <f>ROUND(E1060*H1060,2)</f>
        <v>0</v>
      </c>
      <c r="J1060" s="176"/>
      <c r="K1060" s="177">
        <f>ROUND(E1060*J1060,2)</f>
        <v>0</v>
      </c>
      <c r="L1060" s="177">
        <v>21</v>
      </c>
      <c r="M1060" s="177">
        <f>G1060*(1+L1060/100)</f>
        <v>0</v>
      </c>
      <c r="N1060" s="175">
        <v>3.6740000000000002E-2</v>
      </c>
      <c r="O1060" s="175">
        <f>ROUND(E1060*N1060,2)</f>
        <v>57.1</v>
      </c>
      <c r="P1060" s="175">
        <v>0</v>
      </c>
      <c r="Q1060" s="175">
        <f>ROUND(E1060*P1060,2)</f>
        <v>0</v>
      </c>
      <c r="R1060" s="177" t="s">
        <v>724</v>
      </c>
      <c r="S1060" s="177" t="s">
        <v>378</v>
      </c>
      <c r="T1060" s="178" t="s">
        <v>378</v>
      </c>
      <c r="U1060" s="159">
        <v>7.0999999999999994E-2</v>
      </c>
      <c r="V1060" s="159">
        <f>ROUND(E1060*U1060,2)</f>
        <v>110.35</v>
      </c>
      <c r="W1060" s="159"/>
      <c r="X1060" s="159" t="s">
        <v>429</v>
      </c>
      <c r="Y1060" s="159" t="s">
        <v>430</v>
      </c>
      <c r="Z1060" s="214">
        <v>0.32</v>
      </c>
      <c r="AA1060" s="215">
        <f t="shared" ref="AA1060" si="316">G1060*Z1060</f>
        <v>0</v>
      </c>
      <c r="AB1060" s="215">
        <f t="shared" ref="AB1060" si="317">G1060-AA1060</f>
        <v>0</v>
      </c>
      <c r="AC1060" s="148"/>
      <c r="AD1060" s="148"/>
      <c r="AE1060" s="148"/>
      <c r="AF1060" s="148"/>
      <c r="AG1060" s="148" t="s">
        <v>431</v>
      </c>
      <c r="AH1060" s="148"/>
      <c r="AI1060" s="148"/>
      <c r="AJ1060" s="148"/>
      <c r="AK1060" s="148"/>
      <c r="AL1060" s="148"/>
      <c r="AM1060" s="148"/>
      <c r="AN1060" s="148"/>
      <c r="AO1060" s="148"/>
      <c r="AP1060" s="148"/>
      <c r="AQ1060" s="148"/>
      <c r="AR1060" s="148"/>
      <c r="AS1060" s="148"/>
      <c r="AT1060" s="148"/>
      <c r="AU1060" s="148"/>
      <c r="AV1060" s="148"/>
      <c r="AW1060" s="148"/>
      <c r="AX1060" s="148"/>
      <c r="AY1060" s="148"/>
      <c r="AZ1060" s="148"/>
      <c r="BA1060" s="148"/>
      <c r="BB1060" s="148"/>
      <c r="BC1060" s="148"/>
      <c r="BD1060" s="148"/>
      <c r="BE1060" s="148"/>
      <c r="BF1060" s="148"/>
      <c r="BG1060" s="148"/>
      <c r="BH1060" s="148"/>
    </row>
    <row r="1061" spans="1:60" outlineLevel="2" x14ac:dyDescent="0.2">
      <c r="A1061" s="155"/>
      <c r="B1061" s="156"/>
      <c r="C1061" s="306" t="s">
        <v>1649</v>
      </c>
      <c r="D1061" s="307"/>
      <c r="E1061" s="307"/>
      <c r="F1061" s="307"/>
      <c r="G1061" s="307"/>
      <c r="H1061" s="159"/>
      <c r="I1061" s="159"/>
      <c r="J1061" s="159"/>
      <c r="K1061" s="159"/>
      <c r="L1061" s="159"/>
      <c r="M1061" s="159"/>
      <c r="N1061" s="158"/>
      <c r="O1061" s="158"/>
      <c r="P1061" s="158"/>
      <c r="Q1061" s="158"/>
      <c r="R1061" s="159"/>
      <c r="S1061" s="159"/>
      <c r="T1061" s="159"/>
      <c r="U1061" s="159"/>
      <c r="V1061" s="159"/>
      <c r="W1061" s="159"/>
      <c r="X1061" s="159"/>
      <c r="Y1061" s="159"/>
      <c r="Z1061" s="148"/>
      <c r="AA1061" s="148"/>
      <c r="AB1061" s="148"/>
      <c r="AC1061" s="148"/>
      <c r="AD1061" s="148"/>
      <c r="AE1061" s="148"/>
      <c r="AF1061" s="148"/>
      <c r="AG1061" s="148" t="s">
        <v>433</v>
      </c>
      <c r="AH1061" s="148"/>
      <c r="AI1061" s="148"/>
      <c r="AJ1061" s="148"/>
      <c r="AK1061" s="148"/>
      <c r="AL1061" s="148"/>
      <c r="AM1061" s="148"/>
      <c r="AN1061" s="148"/>
      <c r="AO1061" s="148"/>
      <c r="AP1061" s="148"/>
      <c r="AQ1061" s="148"/>
      <c r="AR1061" s="148"/>
      <c r="AS1061" s="148"/>
      <c r="AT1061" s="148"/>
      <c r="AU1061" s="148"/>
      <c r="AV1061" s="148"/>
      <c r="AW1061" s="148"/>
      <c r="AX1061" s="148"/>
      <c r="AY1061" s="148"/>
      <c r="AZ1061" s="148"/>
      <c r="BA1061" s="179" t="str">
        <f>C1061</f>
        <v>pod mazaniny a dlažby, popř. na plochých střechách, vodorovný nebo ve spádu, s udusáním a urovnáním povrchu,</v>
      </c>
      <c r="BB1061" s="148"/>
      <c r="BC1061" s="148"/>
      <c r="BD1061" s="148"/>
      <c r="BE1061" s="148"/>
      <c r="BF1061" s="148"/>
      <c r="BG1061" s="148"/>
      <c r="BH1061" s="148"/>
    </row>
    <row r="1062" spans="1:60" outlineLevel="2" x14ac:dyDescent="0.2">
      <c r="A1062" s="155"/>
      <c r="B1062" s="156"/>
      <c r="C1062" s="194" t="s">
        <v>1650</v>
      </c>
      <c r="D1062" s="185"/>
      <c r="E1062" s="186">
        <v>1554.2</v>
      </c>
      <c r="F1062" s="159"/>
      <c r="G1062" s="159"/>
      <c r="H1062" s="159"/>
      <c r="I1062" s="159"/>
      <c r="J1062" s="159"/>
      <c r="K1062" s="159"/>
      <c r="L1062" s="159"/>
      <c r="M1062" s="159"/>
      <c r="N1062" s="158"/>
      <c r="O1062" s="158"/>
      <c r="P1062" s="158"/>
      <c r="Q1062" s="158"/>
      <c r="R1062" s="159"/>
      <c r="S1062" s="159"/>
      <c r="T1062" s="159"/>
      <c r="U1062" s="159"/>
      <c r="V1062" s="159"/>
      <c r="W1062" s="159"/>
      <c r="X1062" s="159"/>
      <c r="Y1062" s="159"/>
      <c r="Z1062" s="148"/>
      <c r="AA1062" s="148"/>
      <c r="AB1062" s="148"/>
      <c r="AC1062" s="148"/>
      <c r="AD1062" s="148"/>
      <c r="AE1062" s="148"/>
      <c r="AF1062" s="148"/>
      <c r="AG1062" s="148" t="s">
        <v>435</v>
      </c>
      <c r="AH1062" s="148">
        <v>0</v>
      </c>
      <c r="AI1062" s="148"/>
      <c r="AJ1062" s="148"/>
      <c r="AK1062" s="148"/>
      <c r="AL1062" s="148"/>
      <c r="AM1062" s="148"/>
      <c r="AN1062" s="148"/>
      <c r="AO1062" s="148"/>
      <c r="AP1062" s="148"/>
      <c r="AQ1062" s="148"/>
      <c r="AR1062" s="148"/>
      <c r="AS1062" s="148"/>
      <c r="AT1062" s="148"/>
      <c r="AU1062" s="148"/>
      <c r="AV1062" s="148"/>
      <c r="AW1062" s="148"/>
      <c r="AX1062" s="148"/>
      <c r="AY1062" s="148"/>
      <c r="AZ1062" s="148"/>
      <c r="BA1062" s="148"/>
      <c r="BB1062" s="148"/>
      <c r="BC1062" s="148"/>
      <c r="BD1062" s="148"/>
      <c r="BE1062" s="148"/>
      <c r="BF1062" s="148"/>
      <c r="BG1062" s="148"/>
      <c r="BH1062" s="148"/>
    </row>
    <row r="1063" spans="1:60" outlineLevel="1" x14ac:dyDescent="0.2">
      <c r="A1063" s="172">
        <v>164</v>
      </c>
      <c r="B1063" s="173" t="s">
        <v>1651</v>
      </c>
      <c r="C1063" s="181" t="s">
        <v>1652</v>
      </c>
      <c r="D1063" s="174" t="s">
        <v>442</v>
      </c>
      <c r="E1063" s="175">
        <v>44.64</v>
      </c>
      <c r="F1063" s="176"/>
      <c r="G1063" s="177">
        <f>ROUND(E1063*F1063,2)</f>
        <v>0</v>
      </c>
      <c r="H1063" s="176"/>
      <c r="I1063" s="177">
        <f>ROUND(E1063*H1063,2)</f>
        <v>0</v>
      </c>
      <c r="J1063" s="176"/>
      <c r="K1063" s="177">
        <f>ROUND(E1063*J1063,2)</f>
        <v>0</v>
      </c>
      <c r="L1063" s="177">
        <v>21</v>
      </c>
      <c r="M1063" s="177">
        <f>G1063*(1+L1063/100)</f>
        <v>0</v>
      </c>
      <c r="N1063" s="175">
        <v>0.42</v>
      </c>
      <c r="O1063" s="175">
        <f>ROUND(E1063*N1063,2)</f>
        <v>18.75</v>
      </c>
      <c r="P1063" s="175">
        <v>0</v>
      </c>
      <c r="Q1063" s="175">
        <f>ROUND(E1063*P1063,2)</f>
        <v>0</v>
      </c>
      <c r="R1063" s="177" t="s">
        <v>724</v>
      </c>
      <c r="S1063" s="177" t="s">
        <v>378</v>
      </c>
      <c r="T1063" s="178" t="s">
        <v>378</v>
      </c>
      <c r="U1063" s="159">
        <v>1.8360000000000001</v>
      </c>
      <c r="V1063" s="159">
        <f>ROUND(E1063*U1063,2)</f>
        <v>81.96</v>
      </c>
      <c r="W1063" s="159"/>
      <c r="X1063" s="159" t="s">
        <v>429</v>
      </c>
      <c r="Y1063" s="159" t="s">
        <v>430</v>
      </c>
      <c r="Z1063" s="214">
        <v>0.32</v>
      </c>
      <c r="AA1063" s="215">
        <f t="shared" ref="AA1063" si="318">G1063*Z1063</f>
        <v>0</v>
      </c>
      <c r="AB1063" s="215">
        <f t="shared" ref="AB1063" si="319">G1063-AA1063</f>
        <v>0</v>
      </c>
      <c r="AC1063" s="148"/>
      <c r="AD1063" s="148"/>
      <c r="AE1063" s="148"/>
      <c r="AF1063" s="148"/>
      <c r="AG1063" s="148" t="s">
        <v>431</v>
      </c>
      <c r="AH1063" s="148"/>
      <c r="AI1063" s="148"/>
      <c r="AJ1063" s="148"/>
      <c r="AK1063" s="148"/>
      <c r="AL1063" s="148"/>
      <c r="AM1063" s="148"/>
      <c r="AN1063" s="148"/>
      <c r="AO1063" s="148"/>
      <c r="AP1063" s="148"/>
      <c r="AQ1063" s="148"/>
      <c r="AR1063" s="148"/>
      <c r="AS1063" s="148"/>
      <c r="AT1063" s="148"/>
      <c r="AU1063" s="148"/>
      <c r="AV1063" s="148"/>
      <c r="AW1063" s="148"/>
      <c r="AX1063" s="148"/>
      <c r="AY1063" s="148"/>
      <c r="AZ1063" s="148"/>
      <c r="BA1063" s="148"/>
      <c r="BB1063" s="148"/>
      <c r="BC1063" s="148"/>
      <c r="BD1063" s="148"/>
      <c r="BE1063" s="148"/>
      <c r="BF1063" s="148"/>
      <c r="BG1063" s="148"/>
      <c r="BH1063" s="148"/>
    </row>
    <row r="1064" spans="1:60" outlineLevel="2" x14ac:dyDescent="0.2">
      <c r="A1064" s="155"/>
      <c r="B1064" s="156"/>
      <c r="C1064" s="306" t="s">
        <v>1653</v>
      </c>
      <c r="D1064" s="307"/>
      <c r="E1064" s="307"/>
      <c r="F1064" s="307"/>
      <c r="G1064" s="307"/>
      <c r="H1064" s="159"/>
      <c r="I1064" s="159"/>
      <c r="J1064" s="159"/>
      <c r="K1064" s="159"/>
      <c r="L1064" s="159"/>
      <c r="M1064" s="159"/>
      <c r="N1064" s="158"/>
      <c r="O1064" s="158"/>
      <c r="P1064" s="158"/>
      <c r="Q1064" s="158"/>
      <c r="R1064" s="159"/>
      <c r="S1064" s="159"/>
      <c r="T1064" s="159"/>
      <c r="U1064" s="159"/>
      <c r="V1064" s="159"/>
      <c r="W1064" s="159"/>
      <c r="X1064" s="159"/>
      <c r="Y1064" s="159"/>
      <c r="Z1064" s="148"/>
      <c r="AA1064" s="148"/>
      <c r="AB1064" s="148"/>
      <c r="AC1064" s="148"/>
      <c r="AD1064" s="148"/>
      <c r="AE1064" s="148"/>
      <c r="AF1064" s="148"/>
      <c r="AG1064" s="148" t="s">
        <v>433</v>
      </c>
      <c r="AH1064" s="148"/>
      <c r="AI1064" s="148"/>
      <c r="AJ1064" s="148"/>
      <c r="AK1064" s="148"/>
      <c r="AL1064" s="148"/>
      <c r="AM1064" s="148"/>
      <c r="AN1064" s="148"/>
      <c r="AO1064" s="148"/>
      <c r="AP1064" s="148"/>
      <c r="AQ1064" s="148"/>
      <c r="AR1064" s="148"/>
      <c r="AS1064" s="148"/>
      <c r="AT1064" s="148"/>
      <c r="AU1064" s="148"/>
      <c r="AV1064" s="148"/>
      <c r="AW1064" s="148"/>
      <c r="AX1064" s="148"/>
      <c r="AY1064" s="148"/>
      <c r="AZ1064" s="148"/>
      <c r="BA1064" s="179" t="str">
        <f>C1064</f>
        <v>pod  mazaniny a dlažby, popř. na plochých střechách vodorovný nebo ve spádu s udusáním a urovnáním povrchu</v>
      </c>
      <c r="BB1064" s="148"/>
      <c r="BC1064" s="148"/>
      <c r="BD1064" s="148"/>
      <c r="BE1064" s="148"/>
      <c r="BF1064" s="148"/>
      <c r="BG1064" s="148"/>
      <c r="BH1064" s="148"/>
    </row>
    <row r="1065" spans="1:60" outlineLevel="2" x14ac:dyDescent="0.2">
      <c r="A1065" s="155"/>
      <c r="B1065" s="156"/>
      <c r="C1065" s="194" t="s">
        <v>1654</v>
      </c>
      <c r="D1065" s="185"/>
      <c r="E1065" s="186">
        <v>44.64</v>
      </c>
      <c r="F1065" s="159"/>
      <c r="G1065" s="159"/>
      <c r="H1065" s="159"/>
      <c r="I1065" s="159"/>
      <c r="J1065" s="159"/>
      <c r="K1065" s="159"/>
      <c r="L1065" s="159"/>
      <c r="M1065" s="159"/>
      <c r="N1065" s="158"/>
      <c r="O1065" s="158"/>
      <c r="P1065" s="158"/>
      <c r="Q1065" s="158"/>
      <c r="R1065" s="159"/>
      <c r="S1065" s="159"/>
      <c r="T1065" s="159"/>
      <c r="U1065" s="159"/>
      <c r="V1065" s="159"/>
      <c r="W1065" s="159"/>
      <c r="X1065" s="159"/>
      <c r="Y1065" s="159"/>
      <c r="Z1065" s="148"/>
      <c r="AA1065" s="148"/>
      <c r="AB1065" s="148"/>
      <c r="AC1065" s="148"/>
      <c r="AD1065" s="148"/>
      <c r="AE1065" s="148"/>
      <c r="AF1065" s="148"/>
      <c r="AG1065" s="148" t="s">
        <v>435</v>
      </c>
      <c r="AH1065" s="148">
        <v>0</v>
      </c>
      <c r="AI1065" s="148"/>
      <c r="AJ1065" s="148"/>
      <c r="AK1065" s="148"/>
      <c r="AL1065" s="148"/>
      <c r="AM1065" s="148"/>
      <c r="AN1065" s="148"/>
      <c r="AO1065" s="148"/>
      <c r="AP1065" s="148"/>
      <c r="AQ1065" s="148"/>
      <c r="AR1065" s="148"/>
      <c r="AS1065" s="148"/>
      <c r="AT1065" s="148"/>
      <c r="AU1065" s="148"/>
      <c r="AV1065" s="148"/>
      <c r="AW1065" s="148"/>
      <c r="AX1065" s="148"/>
      <c r="AY1065" s="148"/>
      <c r="AZ1065" s="148"/>
      <c r="BA1065" s="148"/>
      <c r="BB1065" s="148"/>
      <c r="BC1065" s="148"/>
      <c r="BD1065" s="148"/>
      <c r="BE1065" s="148"/>
      <c r="BF1065" s="148"/>
      <c r="BG1065" s="148"/>
      <c r="BH1065" s="148"/>
    </row>
    <row r="1066" spans="1:60" outlineLevel="1" x14ac:dyDescent="0.2">
      <c r="A1066" s="172">
        <v>165</v>
      </c>
      <c r="B1066" s="173" t="s">
        <v>1655</v>
      </c>
      <c r="C1066" s="181" t="s">
        <v>1656</v>
      </c>
      <c r="D1066" s="174" t="s">
        <v>442</v>
      </c>
      <c r="E1066" s="175">
        <v>26</v>
      </c>
      <c r="F1066" s="176"/>
      <c r="G1066" s="177">
        <f>ROUND(E1066*F1066,2)</f>
        <v>0</v>
      </c>
      <c r="H1066" s="176"/>
      <c r="I1066" s="177">
        <f>ROUND(E1066*H1066,2)</f>
        <v>0</v>
      </c>
      <c r="J1066" s="176"/>
      <c r="K1066" s="177">
        <f>ROUND(E1066*J1066,2)</f>
        <v>0</v>
      </c>
      <c r="L1066" s="177">
        <v>21</v>
      </c>
      <c r="M1066" s="177">
        <f>G1066*(1+L1066/100)</f>
        <v>0</v>
      </c>
      <c r="N1066" s="175">
        <v>2.5249999999999999</v>
      </c>
      <c r="O1066" s="175">
        <f>ROUND(E1066*N1066,2)</f>
        <v>65.650000000000006</v>
      </c>
      <c r="P1066" s="175">
        <v>0</v>
      </c>
      <c r="Q1066" s="175">
        <f>ROUND(E1066*P1066,2)</f>
        <v>0</v>
      </c>
      <c r="R1066" s="177" t="s">
        <v>724</v>
      </c>
      <c r="S1066" s="177" t="s">
        <v>378</v>
      </c>
      <c r="T1066" s="178" t="s">
        <v>378</v>
      </c>
      <c r="U1066" s="159">
        <v>2.58</v>
      </c>
      <c r="V1066" s="159">
        <f>ROUND(E1066*U1066,2)</f>
        <v>67.08</v>
      </c>
      <c r="W1066" s="159"/>
      <c r="X1066" s="159" t="s">
        <v>429</v>
      </c>
      <c r="Y1066" s="159" t="s">
        <v>381</v>
      </c>
      <c r="Z1066" s="214">
        <v>0.32</v>
      </c>
      <c r="AA1066" s="215">
        <f t="shared" ref="AA1066" si="320">G1066*Z1066</f>
        <v>0</v>
      </c>
      <c r="AB1066" s="215">
        <f t="shared" ref="AB1066" si="321">G1066-AA1066</f>
        <v>0</v>
      </c>
      <c r="AC1066" s="148"/>
      <c r="AD1066" s="148"/>
      <c r="AE1066" s="148"/>
      <c r="AF1066" s="148"/>
      <c r="AG1066" s="148" t="s">
        <v>431</v>
      </c>
      <c r="AH1066" s="148"/>
      <c r="AI1066" s="148"/>
      <c r="AJ1066" s="148"/>
      <c r="AK1066" s="148"/>
      <c r="AL1066" s="148"/>
      <c r="AM1066" s="148"/>
      <c r="AN1066" s="148"/>
      <c r="AO1066" s="148"/>
      <c r="AP1066" s="148"/>
      <c r="AQ1066" s="148"/>
      <c r="AR1066" s="148"/>
      <c r="AS1066" s="148"/>
      <c r="AT1066" s="148"/>
      <c r="AU1066" s="148"/>
      <c r="AV1066" s="148"/>
      <c r="AW1066" s="148"/>
      <c r="AX1066" s="148"/>
      <c r="AY1066" s="148"/>
      <c r="AZ1066" s="148"/>
      <c r="BA1066" s="148"/>
      <c r="BB1066" s="148"/>
      <c r="BC1066" s="148"/>
      <c r="BD1066" s="148"/>
      <c r="BE1066" s="148"/>
      <c r="BF1066" s="148"/>
      <c r="BG1066" s="148"/>
      <c r="BH1066" s="148"/>
    </row>
    <row r="1067" spans="1:60" outlineLevel="2" x14ac:dyDescent="0.2">
      <c r="A1067" s="155"/>
      <c r="B1067" s="156"/>
      <c r="C1067" s="306" t="s">
        <v>1657</v>
      </c>
      <c r="D1067" s="307"/>
      <c r="E1067" s="307"/>
      <c r="F1067" s="307"/>
      <c r="G1067" s="307"/>
      <c r="H1067" s="159"/>
      <c r="I1067" s="159"/>
      <c r="J1067" s="159"/>
      <c r="K1067" s="159"/>
      <c r="L1067" s="159"/>
      <c r="M1067" s="159"/>
      <c r="N1067" s="158"/>
      <c r="O1067" s="158"/>
      <c r="P1067" s="158"/>
      <c r="Q1067" s="158"/>
      <c r="R1067" s="159"/>
      <c r="S1067" s="159"/>
      <c r="T1067" s="159"/>
      <c r="U1067" s="159"/>
      <c r="V1067" s="159"/>
      <c r="W1067" s="159"/>
      <c r="X1067" s="159"/>
      <c r="Y1067" s="159"/>
      <c r="Z1067" s="148"/>
      <c r="AA1067" s="148"/>
      <c r="AB1067" s="148"/>
      <c r="AC1067" s="148"/>
      <c r="AD1067" s="148"/>
      <c r="AE1067" s="148"/>
      <c r="AF1067" s="148"/>
      <c r="AG1067" s="148" t="s">
        <v>433</v>
      </c>
      <c r="AH1067" s="148"/>
      <c r="AI1067" s="148"/>
      <c r="AJ1067" s="148"/>
      <c r="AK1067" s="148"/>
      <c r="AL1067" s="148"/>
      <c r="AM1067" s="148"/>
      <c r="AN1067" s="148"/>
      <c r="AO1067" s="148"/>
      <c r="AP1067" s="148"/>
      <c r="AQ1067" s="148"/>
      <c r="AR1067" s="148"/>
      <c r="AS1067" s="148"/>
      <c r="AT1067" s="148"/>
      <c r="AU1067" s="148"/>
      <c r="AV1067" s="148"/>
      <c r="AW1067" s="148"/>
      <c r="AX1067" s="148"/>
      <c r="AY1067" s="148"/>
      <c r="AZ1067" s="148"/>
      <c r="BA1067" s="148"/>
      <c r="BB1067" s="148"/>
      <c r="BC1067" s="148"/>
      <c r="BD1067" s="148"/>
      <c r="BE1067" s="148"/>
      <c r="BF1067" s="148"/>
      <c r="BG1067" s="148"/>
      <c r="BH1067" s="148"/>
    </row>
    <row r="1068" spans="1:60" outlineLevel="2" x14ac:dyDescent="0.2">
      <c r="A1068" s="155"/>
      <c r="B1068" s="156"/>
      <c r="C1068" s="304" t="s">
        <v>726</v>
      </c>
      <c r="D1068" s="305"/>
      <c r="E1068" s="305"/>
      <c r="F1068" s="305"/>
      <c r="G1068" s="305"/>
      <c r="H1068" s="159"/>
      <c r="I1068" s="159"/>
      <c r="J1068" s="159"/>
      <c r="K1068" s="159"/>
      <c r="L1068" s="159"/>
      <c r="M1068" s="159"/>
      <c r="N1068" s="158"/>
      <c r="O1068" s="158"/>
      <c r="P1068" s="158"/>
      <c r="Q1068" s="158"/>
      <c r="R1068" s="159"/>
      <c r="S1068" s="159"/>
      <c r="T1068" s="159"/>
      <c r="U1068" s="159"/>
      <c r="V1068" s="159"/>
      <c r="W1068" s="159"/>
      <c r="X1068" s="159"/>
      <c r="Y1068" s="159"/>
      <c r="Z1068" s="148"/>
      <c r="AA1068" s="148"/>
      <c r="AB1068" s="148"/>
      <c r="AC1068" s="148"/>
      <c r="AD1068" s="148"/>
      <c r="AE1068" s="148"/>
      <c r="AF1068" s="148"/>
      <c r="AG1068" s="148" t="s">
        <v>383</v>
      </c>
      <c r="AH1068" s="148"/>
      <c r="AI1068" s="148"/>
      <c r="AJ1068" s="148"/>
      <c r="AK1068" s="148"/>
      <c r="AL1068" s="148"/>
      <c r="AM1068" s="148"/>
      <c r="AN1068" s="148"/>
      <c r="AO1068" s="148"/>
      <c r="AP1068" s="148"/>
      <c r="AQ1068" s="148"/>
      <c r="AR1068" s="148"/>
      <c r="AS1068" s="148"/>
      <c r="AT1068" s="148"/>
      <c r="AU1068" s="148"/>
      <c r="AV1068" s="148"/>
      <c r="AW1068" s="148"/>
      <c r="AX1068" s="148"/>
      <c r="AY1068" s="148"/>
      <c r="AZ1068" s="148"/>
      <c r="BA1068" s="148"/>
      <c r="BB1068" s="148"/>
      <c r="BC1068" s="148"/>
      <c r="BD1068" s="148"/>
      <c r="BE1068" s="148"/>
      <c r="BF1068" s="148"/>
      <c r="BG1068" s="148"/>
      <c r="BH1068" s="148"/>
    </row>
    <row r="1069" spans="1:60" outlineLevel="2" x14ac:dyDescent="0.2">
      <c r="A1069" s="155"/>
      <c r="B1069" s="156"/>
      <c r="C1069" s="194" t="s">
        <v>701</v>
      </c>
      <c r="D1069" s="185"/>
      <c r="E1069" s="186"/>
      <c r="F1069" s="159"/>
      <c r="G1069" s="159"/>
      <c r="H1069" s="159"/>
      <c r="I1069" s="159"/>
      <c r="J1069" s="159"/>
      <c r="K1069" s="159"/>
      <c r="L1069" s="159"/>
      <c r="M1069" s="159"/>
      <c r="N1069" s="158"/>
      <c r="O1069" s="158"/>
      <c r="P1069" s="158"/>
      <c r="Q1069" s="158"/>
      <c r="R1069" s="159"/>
      <c r="S1069" s="159"/>
      <c r="T1069" s="159"/>
      <c r="U1069" s="159"/>
      <c r="V1069" s="159"/>
      <c r="W1069" s="159"/>
      <c r="X1069" s="159"/>
      <c r="Y1069" s="159"/>
      <c r="Z1069" s="148"/>
      <c r="AA1069" s="148"/>
      <c r="AB1069" s="148"/>
      <c r="AC1069" s="148"/>
      <c r="AD1069" s="148"/>
      <c r="AE1069" s="148"/>
      <c r="AF1069" s="148"/>
      <c r="AG1069" s="148" t="s">
        <v>435</v>
      </c>
      <c r="AH1069" s="148">
        <v>0</v>
      </c>
      <c r="AI1069" s="148"/>
      <c r="AJ1069" s="148"/>
      <c r="AK1069" s="148"/>
      <c r="AL1069" s="148"/>
      <c r="AM1069" s="148"/>
      <c r="AN1069" s="148"/>
      <c r="AO1069" s="148"/>
      <c r="AP1069" s="148"/>
      <c r="AQ1069" s="148"/>
      <c r="AR1069" s="148"/>
      <c r="AS1069" s="148"/>
      <c r="AT1069" s="148"/>
      <c r="AU1069" s="148"/>
      <c r="AV1069" s="148"/>
      <c r="AW1069" s="148"/>
      <c r="AX1069" s="148"/>
      <c r="AY1069" s="148"/>
      <c r="AZ1069" s="148"/>
      <c r="BA1069" s="148"/>
      <c r="BB1069" s="148"/>
      <c r="BC1069" s="148"/>
      <c r="BD1069" s="148"/>
      <c r="BE1069" s="148"/>
      <c r="BF1069" s="148"/>
      <c r="BG1069" s="148"/>
      <c r="BH1069" s="148"/>
    </row>
    <row r="1070" spans="1:60" outlineLevel="3" x14ac:dyDescent="0.2">
      <c r="A1070" s="155"/>
      <c r="B1070" s="156"/>
      <c r="C1070" s="194" t="s">
        <v>1658</v>
      </c>
      <c r="D1070" s="185"/>
      <c r="E1070" s="186">
        <v>26</v>
      </c>
      <c r="F1070" s="159"/>
      <c r="G1070" s="159"/>
      <c r="H1070" s="159"/>
      <c r="I1070" s="159"/>
      <c r="J1070" s="159"/>
      <c r="K1070" s="159"/>
      <c r="L1070" s="159"/>
      <c r="M1070" s="159"/>
      <c r="N1070" s="158"/>
      <c r="O1070" s="158"/>
      <c r="P1070" s="158"/>
      <c r="Q1070" s="158"/>
      <c r="R1070" s="159"/>
      <c r="S1070" s="159"/>
      <c r="T1070" s="159"/>
      <c r="U1070" s="159"/>
      <c r="V1070" s="159"/>
      <c r="W1070" s="159"/>
      <c r="X1070" s="159"/>
      <c r="Y1070" s="159"/>
      <c r="Z1070" s="148"/>
      <c r="AA1070" s="148"/>
      <c r="AB1070" s="148"/>
      <c r="AC1070" s="148"/>
      <c r="AD1070" s="148"/>
      <c r="AE1070" s="148"/>
      <c r="AF1070" s="148"/>
      <c r="AG1070" s="148" t="s">
        <v>435</v>
      </c>
      <c r="AH1070" s="148">
        <v>0</v>
      </c>
      <c r="AI1070" s="148"/>
      <c r="AJ1070" s="148"/>
      <c r="AK1070" s="148"/>
      <c r="AL1070" s="148"/>
      <c r="AM1070" s="148"/>
      <c r="AN1070" s="148"/>
      <c r="AO1070" s="148"/>
      <c r="AP1070" s="148"/>
      <c r="AQ1070" s="148"/>
      <c r="AR1070" s="148"/>
      <c r="AS1070" s="148"/>
      <c r="AT1070" s="148"/>
      <c r="AU1070" s="148"/>
      <c r="AV1070" s="148"/>
      <c r="AW1070" s="148"/>
      <c r="AX1070" s="148"/>
      <c r="AY1070" s="148"/>
      <c r="AZ1070" s="148"/>
      <c r="BA1070" s="148"/>
      <c r="BB1070" s="148"/>
      <c r="BC1070" s="148"/>
      <c r="BD1070" s="148"/>
      <c r="BE1070" s="148"/>
      <c r="BF1070" s="148"/>
      <c r="BG1070" s="148"/>
      <c r="BH1070" s="148"/>
    </row>
    <row r="1071" spans="1:60" outlineLevel="1" x14ac:dyDescent="0.2">
      <c r="A1071" s="172">
        <v>166</v>
      </c>
      <c r="B1071" s="173" t="s">
        <v>1659</v>
      </c>
      <c r="C1071" s="181" t="s">
        <v>1660</v>
      </c>
      <c r="D1071" s="174" t="s">
        <v>442</v>
      </c>
      <c r="E1071" s="175">
        <v>15.8</v>
      </c>
      <c r="F1071" s="176"/>
      <c r="G1071" s="177">
        <f>ROUND(E1071*F1071,2)</f>
        <v>0</v>
      </c>
      <c r="H1071" s="176"/>
      <c r="I1071" s="177">
        <f>ROUND(E1071*H1071,2)</f>
        <v>0</v>
      </c>
      <c r="J1071" s="176"/>
      <c r="K1071" s="177">
        <f>ROUND(E1071*J1071,2)</f>
        <v>0</v>
      </c>
      <c r="L1071" s="177">
        <v>21</v>
      </c>
      <c r="M1071" s="177">
        <f>G1071*(1+L1071/100)</f>
        <v>0</v>
      </c>
      <c r="N1071" s="175">
        <v>2.5249999999999999</v>
      </c>
      <c r="O1071" s="175">
        <f>ROUND(E1071*N1071,2)</f>
        <v>39.9</v>
      </c>
      <c r="P1071" s="175">
        <v>0</v>
      </c>
      <c r="Q1071" s="175">
        <f>ROUND(E1071*P1071,2)</f>
        <v>0</v>
      </c>
      <c r="R1071" s="177" t="s">
        <v>724</v>
      </c>
      <c r="S1071" s="177" t="s">
        <v>378</v>
      </c>
      <c r="T1071" s="178" t="s">
        <v>378</v>
      </c>
      <c r="U1071" s="159">
        <v>2.58</v>
      </c>
      <c r="V1071" s="159">
        <f>ROUND(E1071*U1071,2)</f>
        <v>40.76</v>
      </c>
      <c r="W1071" s="159"/>
      <c r="X1071" s="159" t="s">
        <v>429</v>
      </c>
      <c r="Y1071" s="159" t="s">
        <v>381</v>
      </c>
      <c r="Z1071" s="214">
        <v>0.32</v>
      </c>
      <c r="AA1071" s="215">
        <f t="shared" ref="AA1071" si="322">G1071*Z1071</f>
        <v>0</v>
      </c>
      <c r="AB1071" s="215">
        <f t="shared" ref="AB1071" si="323">G1071-AA1071</f>
        <v>0</v>
      </c>
      <c r="AC1071" s="148"/>
      <c r="AD1071" s="148"/>
      <c r="AE1071" s="148"/>
      <c r="AF1071" s="148"/>
      <c r="AG1071" s="148" t="s">
        <v>431</v>
      </c>
      <c r="AH1071" s="148"/>
      <c r="AI1071" s="148"/>
      <c r="AJ1071" s="148"/>
      <c r="AK1071" s="148"/>
      <c r="AL1071" s="148"/>
      <c r="AM1071" s="148"/>
      <c r="AN1071" s="148"/>
      <c r="AO1071" s="148"/>
      <c r="AP1071" s="148"/>
      <c r="AQ1071" s="148"/>
      <c r="AR1071" s="148"/>
      <c r="AS1071" s="148"/>
      <c r="AT1071" s="148"/>
      <c r="AU1071" s="148"/>
      <c r="AV1071" s="148"/>
      <c r="AW1071" s="148"/>
      <c r="AX1071" s="148"/>
      <c r="AY1071" s="148"/>
      <c r="AZ1071" s="148"/>
      <c r="BA1071" s="148"/>
      <c r="BB1071" s="148"/>
      <c r="BC1071" s="148"/>
      <c r="BD1071" s="148"/>
      <c r="BE1071" s="148"/>
      <c r="BF1071" s="148"/>
      <c r="BG1071" s="148"/>
      <c r="BH1071" s="148"/>
    </row>
    <row r="1072" spans="1:60" outlineLevel="2" x14ac:dyDescent="0.2">
      <c r="A1072" s="155"/>
      <c r="B1072" s="156"/>
      <c r="C1072" s="306" t="s">
        <v>1657</v>
      </c>
      <c r="D1072" s="307"/>
      <c r="E1072" s="307"/>
      <c r="F1072" s="307"/>
      <c r="G1072" s="307"/>
      <c r="H1072" s="159"/>
      <c r="I1072" s="159"/>
      <c r="J1072" s="159"/>
      <c r="K1072" s="159"/>
      <c r="L1072" s="159"/>
      <c r="M1072" s="159"/>
      <c r="N1072" s="158"/>
      <c r="O1072" s="158"/>
      <c r="P1072" s="158"/>
      <c r="Q1072" s="158"/>
      <c r="R1072" s="159"/>
      <c r="S1072" s="159"/>
      <c r="T1072" s="159"/>
      <c r="U1072" s="159"/>
      <c r="V1072" s="159"/>
      <c r="W1072" s="159"/>
      <c r="X1072" s="159"/>
      <c r="Y1072" s="159"/>
      <c r="Z1072" s="148"/>
      <c r="AA1072" s="148"/>
      <c r="AB1072" s="148"/>
      <c r="AC1072" s="148"/>
      <c r="AD1072" s="148"/>
      <c r="AE1072" s="148"/>
      <c r="AF1072" s="148"/>
      <c r="AG1072" s="148" t="s">
        <v>433</v>
      </c>
      <c r="AH1072" s="148"/>
      <c r="AI1072" s="148"/>
      <c r="AJ1072" s="148"/>
      <c r="AK1072" s="148"/>
      <c r="AL1072" s="148"/>
      <c r="AM1072" s="148"/>
      <c r="AN1072" s="148"/>
      <c r="AO1072" s="148"/>
      <c r="AP1072" s="148"/>
      <c r="AQ1072" s="148"/>
      <c r="AR1072" s="148"/>
      <c r="AS1072" s="148"/>
      <c r="AT1072" s="148"/>
      <c r="AU1072" s="148"/>
      <c r="AV1072" s="148"/>
      <c r="AW1072" s="148"/>
      <c r="AX1072" s="148"/>
      <c r="AY1072" s="148"/>
      <c r="AZ1072" s="148"/>
      <c r="BA1072" s="148"/>
      <c r="BB1072" s="148"/>
      <c r="BC1072" s="148"/>
      <c r="BD1072" s="148"/>
      <c r="BE1072" s="148"/>
      <c r="BF1072" s="148"/>
      <c r="BG1072" s="148"/>
      <c r="BH1072" s="148"/>
    </row>
    <row r="1073" spans="1:60" outlineLevel="2" x14ac:dyDescent="0.2">
      <c r="A1073" s="155"/>
      <c r="B1073" s="156"/>
      <c r="C1073" s="194" t="s">
        <v>1661</v>
      </c>
      <c r="D1073" s="185"/>
      <c r="E1073" s="186">
        <v>15.8</v>
      </c>
      <c r="F1073" s="159"/>
      <c r="G1073" s="159"/>
      <c r="H1073" s="159"/>
      <c r="I1073" s="159"/>
      <c r="J1073" s="159"/>
      <c r="K1073" s="159"/>
      <c r="L1073" s="159"/>
      <c r="M1073" s="159"/>
      <c r="N1073" s="158"/>
      <c r="O1073" s="158"/>
      <c r="P1073" s="158"/>
      <c r="Q1073" s="158"/>
      <c r="R1073" s="159"/>
      <c r="S1073" s="159"/>
      <c r="T1073" s="159"/>
      <c r="U1073" s="159"/>
      <c r="V1073" s="159"/>
      <c r="W1073" s="159"/>
      <c r="X1073" s="159"/>
      <c r="Y1073" s="159"/>
      <c r="Z1073" s="148"/>
      <c r="AA1073" s="148"/>
      <c r="AB1073" s="148"/>
      <c r="AC1073" s="148"/>
      <c r="AD1073" s="148"/>
      <c r="AE1073" s="148"/>
      <c r="AF1073" s="148"/>
      <c r="AG1073" s="148" t="s">
        <v>435</v>
      </c>
      <c r="AH1073" s="148">
        <v>0</v>
      </c>
      <c r="AI1073" s="148"/>
      <c r="AJ1073" s="148"/>
      <c r="AK1073" s="148"/>
      <c r="AL1073" s="148"/>
      <c r="AM1073" s="148"/>
      <c r="AN1073" s="148"/>
      <c r="AO1073" s="148"/>
      <c r="AP1073" s="148"/>
      <c r="AQ1073" s="148"/>
      <c r="AR1073" s="148"/>
      <c r="AS1073" s="148"/>
      <c r="AT1073" s="148"/>
      <c r="AU1073" s="148"/>
      <c r="AV1073" s="148"/>
      <c r="AW1073" s="148"/>
      <c r="AX1073" s="148"/>
      <c r="AY1073" s="148"/>
      <c r="AZ1073" s="148"/>
      <c r="BA1073" s="148"/>
      <c r="BB1073" s="148"/>
      <c r="BC1073" s="148"/>
      <c r="BD1073" s="148"/>
      <c r="BE1073" s="148"/>
      <c r="BF1073" s="148"/>
      <c r="BG1073" s="148"/>
      <c r="BH1073" s="148"/>
    </row>
    <row r="1074" spans="1:60" ht="22.5" outlineLevel="1" x14ac:dyDescent="0.2">
      <c r="A1074" s="172">
        <v>167</v>
      </c>
      <c r="B1074" s="173" t="s">
        <v>1662</v>
      </c>
      <c r="C1074" s="181" t="s">
        <v>1663</v>
      </c>
      <c r="D1074" s="174" t="s">
        <v>442</v>
      </c>
      <c r="E1074" s="175">
        <v>294</v>
      </c>
      <c r="F1074" s="176"/>
      <c r="G1074" s="177">
        <f>ROUND(E1074*F1074,2)</f>
        <v>0</v>
      </c>
      <c r="H1074" s="176"/>
      <c r="I1074" s="177">
        <f>ROUND(E1074*H1074,2)</f>
        <v>0</v>
      </c>
      <c r="J1074" s="176"/>
      <c r="K1074" s="177">
        <f>ROUND(E1074*J1074,2)</f>
        <v>0</v>
      </c>
      <c r="L1074" s="177">
        <v>21</v>
      </c>
      <c r="M1074" s="177">
        <f>G1074*(1+L1074/100)</f>
        <v>0</v>
      </c>
      <c r="N1074" s="175">
        <v>2.5499999999999998</v>
      </c>
      <c r="O1074" s="175">
        <f>ROUND(E1074*N1074,2)</f>
        <v>749.7</v>
      </c>
      <c r="P1074" s="175">
        <v>0</v>
      </c>
      <c r="Q1074" s="175">
        <f>ROUND(E1074*P1074,2)</f>
        <v>0</v>
      </c>
      <c r="R1074" s="177" t="s">
        <v>724</v>
      </c>
      <c r="S1074" s="177" t="s">
        <v>378</v>
      </c>
      <c r="T1074" s="178" t="s">
        <v>378</v>
      </c>
      <c r="U1074" s="159">
        <v>2.3170000000000002</v>
      </c>
      <c r="V1074" s="159">
        <f>ROUND(E1074*U1074,2)</f>
        <v>681.2</v>
      </c>
      <c r="W1074" s="159"/>
      <c r="X1074" s="159" t="s">
        <v>429</v>
      </c>
      <c r="Y1074" s="159" t="s">
        <v>453</v>
      </c>
      <c r="Z1074" s="214">
        <v>0.1</v>
      </c>
      <c r="AA1074" s="215">
        <f t="shared" ref="AA1074" si="324">G1074*Z1074</f>
        <v>0</v>
      </c>
      <c r="AB1074" s="215">
        <f t="shared" ref="AB1074" si="325">G1074-AA1074</f>
        <v>0</v>
      </c>
      <c r="AC1074" s="148"/>
      <c r="AD1074" s="148"/>
      <c r="AE1074" s="148"/>
      <c r="AF1074" s="148"/>
      <c r="AG1074" s="148" t="s">
        <v>431</v>
      </c>
      <c r="AH1074" s="148"/>
      <c r="AI1074" s="148"/>
      <c r="AJ1074" s="148"/>
      <c r="AK1074" s="148"/>
      <c r="AL1074" s="148"/>
      <c r="AM1074" s="148"/>
      <c r="AN1074" s="148"/>
      <c r="AO1074" s="148"/>
      <c r="AP1074" s="148"/>
      <c r="AQ1074" s="148"/>
      <c r="AR1074" s="148"/>
      <c r="AS1074" s="148"/>
      <c r="AT1074" s="148"/>
      <c r="AU1074" s="148"/>
      <c r="AV1074" s="148"/>
      <c r="AW1074" s="148"/>
      <c r="AX1074" s="148"/>
      <c r="AY1074" s="148"/>
      <c r="AZ1074" s="148"/>
      <c r="BA1074" s="148"/>
      <c r="BB1074" s="148"/>
      <c r="BC1074" s="148"/>
      <c r="BD1074" s="148"/>
      <c r="BE1074" s="148"/>
      <c r="BF1074" s="148"/>
      <c r="BG1074" s="148"/>
      <c r="BH1074" s="148"/>
    </row>
    <row r="1075" spans="1:60" ht="22.5" outlineLevel="2" x14ac:dyDescent="0.2">
      <c r="A1075" s="155"/>
      <c r="B1075" s="156"/>
      <c r="C1075" s="306" t="s">
        <v>1664</v>
      </c>
      <c r="D1075" s="307"/>
      <c r="E1075" s="307"/>
      <c r="F1075" s="307"/>
      <c r="G1075" s="307"/>
      <c r="H1075" s="159"/>
      <c r="I1075" s="159"/>
      <c r="J1075" s="159"/>
      <c r="K1075" s="159"/>
      <c r="L1075" s="159"/>
      <c r="M1075" s="159"/>
      <c r="N1075" s="158"/>
      <c r="O1075" s="158"/>
      <c r="P1075" s="158"/>
      <c r="Q1075" s="158"/>
      <c r="R1075" s="159"/>
      <c r="S1075" s="159"/>
      <c r="T1075" s="159"/>
      <c r="U1075" s="159"/>
      <c r="V1075" s="159"/>
      <c r="W1075" s="159"/>
      <c r="X1075" s="159"/>
      <c r="Y1075" s="159"/>
      <c r="Z1075" s="148"/>
      <c r="AA1075" s="148"/>
      <c r="AB1075" s="148"/>
      <c r="AC1075" s="148"/>
      <c r="AD1075" s="148"/>
      <c r="AE1075" s="148"/>
      <c r="AF1075" s="148"/>
      <c r="AG1075" s="148" t="s">
        <v>433</v>
      </c>
      <c r="AH1075" s="148"/>
      <c r="AI1075" s="148"/>
      <c r="AJ1075" s="148"/>
      <c r="AK1075" s="148"/>
      <c r="AL1075" s="148"/>
      <c r="AM1075" s="148"/>
      <c r="AN1075" s="148"/>
      <c r="AO1075" s="148"/>
      <c r="AP1075" s="148"/>
      <c r="AQ1075" s="148"/>
      <c r="AR1075" s="148"/>
      <c r="AS1075" s="148"/>
      <c r="AT1075" s="148"/>
      <c r="AU1075" s="148"/>
      <c r="AV1075" s="148"/>
      <c r="AW1075" s="148"/>
      <c r="AX1075" s="148"/>
      <c r="AY1075" s="148"/>
      <c r="AZ1075" s="148"/>
      <c r="BA1075" s="179" t="str">
        <f>C1075</f>
        <v>hlazená dřevěným hladítkem, s vytvořením dilatačních spár v mazanině uložením dočasného dilatačního profilu, s odstraněním dočasného profilu. Bez zaplnění spáry trvalým materiálem (634 60).</v>
      </c>
      <c r="BB1075" s="148"/>
      <c r="BC1075" s="148"/>
      <c r="BD1075" s="148"/>
      <c r="BE1075" s="148"/>
      <c r="BF1075" s="148"/>
      <c r="BG1075" s="148"/>
      <c r="BH1075" s="148"/>
    </row>
    <row r="1076" spans="1:60" outlineLevel="2" x14ac:dyDescent="0.2">
      <c r="A1076" s="155"/>
      <c r="B1076" s="156"/>
      <c r="C1076" s="194" t="s">
        <v>1665</v>
      </c>
      <c r="D1076" s="185"/>
      <c r="E1076" s="186">
        <v>294</v>
      </c>
      <c r="F1076" s="159"/>
      <c r="G1076" s="159"/>
      <c r="H1076" s="159"/>
      <c r="I1076" s="159"/>
      <c r="J1076" s="159"/>
      <c r="K1076" s="159"/>
      <c r="L1076" s="159"/>
      <c r="M1076" s="159"/>
      <c r="N1076" s="158"/>
      <c r="O1076" s="158"/>
      <c r="P1076" s="158"/>
      <c r="Q1076" s="158"/>
      <c r="R1076" s="159"/>
      <c r="S1076" s="159"/>
      <c r="T1076" s="159"/>
      <c r="U1076" s="159"/>
      <c r="V1076" s="159"/>
      <c r="W1076" s="159"/>
      <c r="X1076" s="159"/>
      <c r="Y1076" s="159"/>
      <c r="Z1076" s="148"/>
      <c r="AA1076" s="148"/>
      <c r="AB1076" s="148"/>
      <c r="AC1076" s="148"/>
      <c r="AD1076" s="148"/>
      <c r="AE1076" s="148"/>
      <c r="AF1076" s="148"/>
      <c r="AG1076" s="148" t="s">
        <v>435</v>
      </c>
      <c r="AH1076" s="148">
        <v>0</v>
      </c>
      <c r="AI1076" s="148"/>
      <c r="AJ1076" s="148"/>
      <c r="AK1076" s="148"/>
      <c r="AL1076" s="148"/>
      <c r="AM1076" s="148"/>
      <c r="AN1076" s="148"/>
      <c r="AO1076" s="148"/>
      <c r="AP1076" s="148"/>
      <c r="AQ1076" s="148"/>
      <c r="AR1076" s="148"/>
      <c r="AS1076" s="148"/>
      <c r="AT1076" s="148"/>
      <c r="AU1076" s="148"/>
      <c r="AV1076" s="148"/>
      <c r="AW1076" s="148"/>
      <c r="AX1076" s="148"/>
      <c r="AY1076" s="148"/>
      <c r="AZ1076" s="148"/>
      <c r="BA1076" s="148"/>
      <c r="BB1076" s="148"/>
      <c r="BC1076" s="148"/>
      <c r="BD1076" s="148"/>
      <c r="BE1076" s="148"/>
      <c r="BF1076" s="148"/>
      <c r="BG1076" s="148"/>
      <c r="BH1076" s="148"/>
    </row>
    <row r="1077" spans="1:60" outlineLevel="1" x14ac:dyDescent="0.2">
      <c r="A1077" s="172">
        <v>168</v>
      </c>
      <c r="B1077" s="173" t="s">
        <v>1666</v>
      </c>
      <c r="C1077" s="181" t="s">
        <v>1667</v>
      </c>
      <c r="D1077" s="174" t="s">
        <v>492</v>
      </c>
      <c r="E1077" s="175">
        <v>1470</v>
      </c>
      <c r="F1077" s="176"/>
      <c r="G1077" s="177">
        <f>ROUND(E1077*F1077,2)</f>
        <v>0</v>
      </c>
      <c r="H1077" s="176"/>
      <c r="I1077" s="177">
        <f>ROUND(E1077*H1077,2)</f>
        <v>0</v>
      </c>
      <c r="J1077" s="176"/>
      <c r="K1077" s="177">
        <f>ROUND(E1077*J1077,2)</f>
        <v>0</v>
      </c>
      <c r="L1077" s="177">
        <v>21</v>
      </c>
      <c r="M1077" s="177">
        <f>G1077*(1+L1077/100)</f>
        <v>0</v>
      </c>
      <c r="N1077" s="175">
        <v>5.0000000000000001E-3</v>
      </c>
      <c r="O1077" s="175">
        <f>ROUND(E1077*N1077,2)</f>
        <v>7.35</v>
      </c>
      <c r="P1077" s="175">
        <v>0</v>
      </c>
      <c r="Q1077" s="175">
        <f>ROUND(E1077*P1077,2)</f>
        <v>0</v>
      </c>
      <c r="R1077" s="177"/>
      <c r="S1077" s="177" t="s">
        <v>394</v>
      </c>
      <c r="T1077" s="178" t="s">
        <v>379</v>
      </c>
      <c r="U1077" s="159">
        <v>0.17799999999999999</v>
      </c>
      <c r="V1077" s="159">
        <f>ROUND(E1077*U1077,2)</f>
        <v>261.66000000000003</v>
      </c>
      <c r="W1077" s="159"/>
      <c r="X1077" s="159" t="s">
        <v>429</v>
      </c>
      <c r="Y1077" s="159" t="s">
        <v>453</v>
      </c>
      <c r="Z1077" s="214">
        <v>0.1</v>
      </c>
      <c r="AA1077" s="215">
        <f t="shared" ref="AA1077" si="326">G1077*Z1077</f>
        <v>0</v>
      </c>
      <c r="AB1077" s="215">
        <f t="shared" ref="AB1077" si="327">G1077-AA1077</f>
        <v>0</v>
      </c>
      <c r="AC1077" s="148"/>
      <c r="AD1077" s="148"/>
      <c r="AE1077" s="148"/>
      <c r="AF1077" s="148"/>
      <c r="AG1077" s="148" t="s">
        <v>431</v>
      </c>
      <c r="AH1077" s="148"/>
      <c r="AI1077" s="148"/>
      <c r="AJ1077" s="148"/>
      <c r="AK1077" s="148"/>
      <c r="AL1077" s="148"/>
      <c r="AM1077" s="148"/>
      <c r="AN1077" s="148"/>
      <c r="AO1077" s="148"/>
      <c r="AP1077" s="148"/>
      <c r="AQ1077" s="148"/>
      <c r="AR1077" s="148"/>
      <c r="AS1077" s="148"/>
      <c r="AT1077" s="148"/>
      <c r="AU1077" s="148"/>
      <c r="AV1077" s="148"/>
      <c r="AW1077" s="148"/>
      <c r="AX1077" s="148"/>
      <c r="AY1077" s="148"/>
      <c r="AZ1077" s="148"/>
      <c r="BA1077" s="148"/>
      <c r="BB1077" s="148"/>
      <c r="BC1077" s="148"/>
      <c r="BD1077" s="148"/>
      <c r="BE1077" s="148"/>
      <c r="BF1077" s="148"/>
      <c r="BG1077" s="148"/>
      <c r="BH1077" s="148"/>
    </row>
    <row r="1078" spans="1:60" outlineLevel="2" x14ac:dyDescent="0.2">
      <c r="A1078" s="155"/>
      <c r="B1078" s="156"/>
      <c r="C1078" s="194" t="s">
        <v>1668</v>
      </c>
      <c r="D1078" s="185"/>
      <c r="E1078" s="186">
        <v>1470</v>
      </c>
      <c r="F1078" s="159"/>
      <c r="G1078" s="159"/>
      <c r="H1078" s="159"/>
      <c r="I1078" s="159"/>
      <c r="J1078" s="159"/>
      <c r="K1078" s="159"/>
      <c r="L1078" s="159"/>
      <c r="M1078" s="159"/>
      <c r="N1078" s="158"/>
      <c r="O1078" s="158"/>
      <c r="P1078" s="158"/>
      <c r="Q1078" s="158"/>
      <c r="R1078" s="159"/>
      <c r="S1078" s="159"/>
      <c r="T1078" s="159"/>
      <c r="U1078" s="159"/>
      <c r="V1078" s="159"/>
      <c r="W1078" s="159"/>
      <c r="X1078" s="159"/>
      <c r="Y1078" s="159"/>
      <c r="Z1078" s="148"/>
      <c r="AA1078" s="148"/>
      <c r="AB1078" s="148"/>
      <c r="AC1078" s="148"/>
      <c r="AD1078" s="148"/>
      <c r="AE1078" s="148"/>
      <c r="AF1078" s="148"/>
      <c r="AG1078" s="148" t="s">
        <v>435</v>
      </c>
      <c r="AH1078" s="148">
        <v>0</v>
      </c>
      <c r="AI1078" s="148"/>
      <c r="AJ1078" s="148"/>
      <c r="AK1078" s="148"/>
      <c r="AL1078" s="148"/>
      <c r="AM1078" s="148"/>
      <c r="AN1078" s="148"/>
      <c r="AO1078" s="148"/>
      <c r="AP1078" s="148"/>
      <c r="AQ1078" s="148"/>
      <c r="AR1078" s="148"/>
      <c r="AS1078" s="148"/>
      <c r="AT1078" s="148"/>
      <c r="AU1078" s="148"/>
      <c r="AV1078" s="148"/>
      <c r="AW1078" s="148"/>
      <c r="AX1078" s="148"/>
      <c r="AY1078" s="148"/>
      <c r="AZ1078" s="148"/>
      <c r="BA1078" s="148"/>
      <c r="BB1078" s="148"/>
      <c r="BC1078" s="148"/>
      <c r="BD1078" s="148"/>
      <c r="BE1078" s="148"/>
      <c r="BF1078" s="148"/>
      <c r="BG1078" s="148"/>
      <c r="BH1078" s="148"/>
    </row>
    <row r="1079" spans="1:60" ht="22.5" outlineLevel="1" x14ac:dyDescent="0.2">
      <c r="A1079" s="172">
        <v>169</v>
      </c>
      <c r="B1079" s="173" t="s">
        <v>1669</v>
      </c>
      <c r="C1079" s="181" t="s">
        <v>1670</v>
      </c>
      <c r="D1079" s="174" t="s">
        <v>492</v>
      </c>
      <c r="E1079" s="175">
        <v>1470</v>
      </c>
      <c r="F1079" s="176"/>
      <c r="G1079" s="177">
        <f>ROUND(E1079*F1079,2)</f>
        <v>0</v>
      </c>
      <c r="H1079" s="176"/>
      <c r="I1079" s="177">
        <f>ROUND(E1079*H1079,2)</f>
        <v>0</v>
      </c>
      <c r="J1079" s="176"/>
      <c r="K1079" s="177">
        <f>ROUND(E1079*J1079,2)</f>
        <v>0</v>
      </c>
      <c r="L1079" s="177">
        <v>21</v>
      </c>
      <c r="M1079" s="177">
        <f>G1079*(1+L1079/100)</f>
        <v>0</v>
      </c>
      <c r="N1079" s="175">
        <v>2.2000000000000001E-4</v>
      </c>
      <c r="O1079" s="175">
        <f>ROUND(E1079*N1079,2)</f>
        <v>0.32</v>
      </c>
      <c r="P1079" s="175">
        <v>0</v>
      </c>
      <c r="Q1079" s="175">
        <f>ROUND(E1079*P1079,2)</f>
        <v>0</v>
      </c>
      <c r="R1079" s="177" t="s">
        <v>724</v>
      </c>
      <c r="S1079" s="177" t="s">
        <v>378</v>
      </c>
      <c r="T1079" s="178" t="s">
        <v>378</v>
      </c>
      <c r="U1079" s="159">
        <v>0.02</v>
      </c>
      <c r="V1079" s="159">
        <f>ROUND(E1079*U1079,2)</f>
        <v>29.4</v>
      </c>
      <c r="W1079" s="159"/>
      <c r="X1079" s="159" t="s">
        <v>429</v>
      </c>
      <c r="Y1079" s="159" t="s">
        <v>453</v>
      </c>
      <c r="Z1079" s="214">
        <v>0.1</v>
      </c>
      <c r="AA1079" s="215">
        <f t="shared" ref="AA1079" si="328">G1079*Z1079</f>
        <v>0</v>
      </c>
      <c r="AB1079" s="215">
        <f t="shared" ref="AB1079" si="329">G1079-AA1079</f>
        <v>0</v>
      </c>
      <c r="AC1079" s="148"/>
      <c r="AD1079" s="148"/>
      <c r="AE1079" s="148"/>
      <c r="AF1079" s="148"/>
      <c r="AG1079" s="148" t="s">
        <v>431</v>
      </c>
      <c r="AH1079" s="148"/>
      <c r="AI1079" s="148"/>
      <c r="AJ1079" s="148"/>
      <c r="AK1079" s="148"/>
      <c r="AL1079" s="148"/>
      <c r="AM1079" s="148"/>
      <c r="AN1079" s="148"/>
      <c r="AO1079" s="148"/>
      <c r="AP1079" s="148"/>
      <c r="AQ1079" s="148"/>
      <c r="AR1079" s="148"/>
      <c r="AS1079" s="148"/>
      <c r="AT1079" s="148"/>
      <c r="AU1079" s="148"/>
      <c r="AV1079" s="148"/>
      <c r="AW1079" s="148"/>
      <c r="AX1079" s="148"/>
      <c r="AY1079" s="148"/>
      <c r="AZ1079" s="148"/>
      <c r="BA1079" s="148"/>
      <c r="BB1079" s="148"/>
      <c r="BC1079" s="148"/>
      <c r="BD1079" s="148"/>
      <c r="BE1079" s="148"/>
      <c r="BF1079" s="148"/>
      <c r="BG1079" s="148"/>
      <c r="BH1079" s="148"/>
    </row>
    <row r="1080" spans="1:60" outlineLevel="2" x14ac:dyDescent="0.2">
      <c r="A1080" s="155"/>
      <c r="B1080" s="156"/>
      <c r="C1080" s="306" t="s">
        <v>1657</v>
      </c>
      <c r="D1080" s="307"/>
      <c r="E1080" s="307"/>
      <c r="F1080" s="307"/>
      <c r="G1080" s="307"/>
      <c r="H1080" s="159"/>
      <c r="I1080" s="159"/>
      <c r="J1080" s="159"/>
      <c r="K1080" s="159"/>
      <c r="L1080" s="159"/>
      <c r="M1080" s="159"/>
      <c r="N1080" s="158"/>
      <c r="O1080" s="158"/>
      <c r="P1080" s="158"/>
      <c r="Q1080" s="158"/>
      <c r="R1080" s="159"/>
      <c r="S1080" s="159"/>
      <c r="T1080" s="159"/>
      <c r="U1080" s="159"/>
      <c r="V1080" s="159"/>
      <c r="W1080" s="159"/>
      <c r="X1080" s="159"/>
      <c r="Y1080" s="159"/>
      <c r="Z1080" s="148"/>
      <c r="AA1080" s="148"/>
      <c r="AB1080" s="148"/>
      <c r="AC1080" s="148"/>
      <c r="AD1080" s="148"/>
      <c r="AE1080" s="148"/>
      <c r="AF1080" s="148"/>
      <c r="AG1080" s="148" t="s">
        <v>433</v>
      </c>
      <c r="AH1080" s="148"/>
      <c r="AI1080" s="148"/>
      <c r="AJ1080" s="148"/>
      <c r="AK1080" s="148"/>
      <c r="AL1080" s="148"/>
      <c r="AM1080" s="148"/>
      <c r="AN1080" s="148"/>
      <c r="AO1080" s="148"/>
      <c r="AP1080" s="148"/>
      <c r="AQ1080" s="148"/>
      <c r="AR1080" s="148"/>
      <c r="AS1080" s="148"/>
      <c r="AT1080" s="148"/>
      <c r="AU1080" s="148"/>
      <c r="AV1080" s="148"/>
      <c r="AW1080" s="148"/>
      <c r="AX1080" s="148"/>
      <c r="AY1080" s="148"/>
      <c r="AZ1080" s="148"/>
      <c r="BA1080" s="148"/>
      <c r="BB1080" s="148"/>
      <c r="BC1080" s="148"/>
      <c r="BD1080" s="148"/>
      <c r="BE1080" s="148"/>
      <c r="BF1080" s="148"/>
      <c r="BG1080" s="148"/>
      <c r="BH1080" s="148"/>
    </row>
    <row r="1081" spans="1:60" outlineLevel="2" x14ac:dyDescent="0.2">
      <c r="A1081" s="155"/>
      <c r="B1081" s="156"/>
      <c r="C1081" s="194" t="s">
        <v>1671</v>
      </c>
      <c r="D1081" s="185"/>
      <c r="E1081" s="186">
        <v>1470</v>
      </c>
      <c r="F1081" s="159"/>
      <c r="G1081" s="159"/>
      <c r="H1081" s="159"/>
      <c r="I1081" s="159"/>
      <c r="J1081" s="159"/>
      <c r="K1081" s="159"/>
      <c r="L1081" s="159"/>
      <c r="M1081" s="159"/>
      <c r="N1081" s="158"/>
      <c r="O1081" s="158"/>
      <c r="P1081" s="158"/>
      <c r="Q1081" s="158"/>
      <c r="R1081" s="159"/>
      <c r="S1081" s="159"/>
      <c r="T1081" s="159"/>
      <c r="U1081" s="159"/>
      <c r="V1081" s="159"/>
      <c r="W1081" s="159"/>
      <c r="X1081" s="159"/>
      <c r="Y1081" s="159"/>
      <c r="Z1081" s="148"/>
      <c r="AA1081" s="148"/>
      <c r="AB1081" s="148"/>
      <c r="AC1081" s="148"/>
      <c r="AD1081" s="148"/>
      <c r="AE1081" s="148"/>
      <c r="AF1081" s="148"/>
      <c r="AG1081" s="148" t="s">
        <v>435</v>
      </c>
      <c r="AH1081" s="148">
        <v>5</v>
      </c>
      <c r="AI1081" s="148"/>
      <c r="AJ1081" s="148"/>
      <c r="AK1081" s="148"/>
      <c r="AL1081" s="148"/>
      <c r="AM1081" s="148"/>
      <c r="AN1081" s="148"/>
      <c r="AO1081" s="148"/>
      <c r="AP1081" s="148"/>
      <c r="AQ1081" s="148"/>
      <c r="AR1081" s="148"/>
      <c r="AS1081" s="148"/>
      <c r="AT1081" s="148"/>
      <c r="AU1081" s="148"/>
      <c r="AV1081" s="148"/>
      <c r="AW1081" s="148"/>
      <c r="AX1081" s="148"/>
      <c r="AY1081" s="148"/>
      <c r="AZ1081" s="148"/>
      <c r="BA1081" s="148"/>
      <c r="BB1081" s="148"/>
      <c r="BC1081" s="148"/>
      <c r="BD1081" s="148"/>
      <c r="BE1081" s="148"/>
      <c r="BF1081" s="148"/>
      <c r="BG1081" s="148"/>
      <c r="BH1081" s="148"/>
    </row>
    <row r="1082" spans="1:60" outlineLevel="1" x14ac:dyDescent="0.2">
      <c r="A1082" s="172">
        <v>170</v>
      </c>
      <c r="B1082" s="173" t="s">
        <v>1672</v>
      </c>
      <c r="C1082" s="181" t="s">
        <v>1673</v>
      </c>
      <c r="D1082" s="174" t="s">
        <v>492</v>
      </c>
      <c r="E1082" s="175">
        <v>1470</v>
      </c>
      <c r="F1082" s="176"/>
      <c r="G1082" s="177">
        <f>ROUND(E1082*F1082,2)</f>
        <v>0</v>
      </c>
      <c r="H1082" s="176"/>
      <c r="I1082" s="177">
        <f>ROUND(E1082*H1082,2)</f>
        <v>0</v>
      </c>
      <c r="J1082" s="176"/>
      <c r="K1082" s="177">
        <f>ROUND(E1082*J1082,2)</f>
        <v>0</v>
      </c>
      <c r="L1082" s="177">
        <v>21</v>
      </c>
      <c r="M1082" s="177">
        <f>G1082*(1+L1082/100)</f>
        <v>0</v>
      </c>
      <c r="N1082" s="175">
        <v>0</v>
      </c>
      <c r="O1082" s="175">
        <f>ROUND(E1082*N1082,2)</f>
        <v>0</v>
      </c>
      <c r="P1082" s="175">
        <v>0</v>
      </c>
      <c r="Q1082" s="175">
        <f>ROUND(E1082*P1082,2)</f>
        <v>0</v>
      </c>
      <c r="R1082" s="177"/>
      <c r="S1082" s="177" t="s">
        <v>394</v>
      </c>
      <c r="T1082" s="178" t="s">
        <v>379</v>
      </c>
      <c r="U1082" s="159">
        <v>0</v>
      </c>
      <c r="V1082" s="159">
        <f>ROUND(E1082*U1082,2)</f>
        <v>0</v>
      </c>
      <c r="W1082" s="159"/>
      <c r="X1082" s="159" t="s">
        <v>429</v>
      </c>
      <c r="Y1082" s="159" t="s">
        <v>453</v>
      </c>
      <c r="Z1082" s="214">
        <v>0.1</v>
      </c>
      <c r="AA1082" s="215">
        <f t="shared" ref="AA1082" si="330">G1082*Z1082</f>
        <v>0</v>
      </c>
      <c r="AB1082" s="215">
        <f t="shared" ref="AB1082" si="331">G1082-AA1082</f>
        <v>0</v>
      </c>
      <c r="AC1082" s="148"/>
      <c r="AD1082" s="148"/>
      <c r="AE1082" s="148"/>
      <c r="AF1082" s="148"/>
      <c r="AG1082" s="148" t="s">
        <v>431</v>
      </c>
      <c r="AH1082" s="148"/>
      <c r="AI1082" s="148"/>
      <c r="AJ1082" s="148"/>
      <c r="AK1082" s="148"/>
      <c r="AL1082" s="148"/>
      <c r="AM1082" s="148"/>
      <c r="AN1082" s="148"/>
      <c r="AO1082" s="148"/>
      <c r="AP1082" s="148"/>
      <c r="AQ1082" s="148"/>
      <c r="AR1082" s="148"/>
      <c r="AS1082" s="148"/>
      <c r="AT1082" s="148"/>
      <c r="AU1082" s="148"/>
      <c r="AV1082" s="148"/>
      <c r="AW1082" s="148"/>
      <c r="AX1082" s="148"/>
      <c r="AY1082" s="148"/>
      <c r="AZ1082" s="148"/>
      <c r="BA1082" s="148"/>
      <c r="BB1082" s="148"/>
      <c r="BC1082" s="148"/>
      <c r="BD1082" s="148"/>
      <c r="BE1082" s="148"/>
      <c r="BF1082" s="148"/>
      <c r="BG1082" s="148"/>
      <c r="BH1082" s="148"/>
    </row>
    <row r="1083" spans="1:60" outlineLevel="2" x14ac:dyDescent="0.2">
      <c r="A1083" s="155"/>
      <c r="B1083" s="156"/>
      <c r="C1083" s="194" t="s">
        <v>1668</v>
      </c>
      <c r="D1083" s="185"/>
      <c r="E1083" s="186">
        <v>1470</v>
      </c>
      <c r="F1083" s="159"/>
      <c r="G1083" s="159"/>
      <c r="H1083" s="159"/>
      <c r="I1083" s="159"/>
      <c r="J1083" s="159"/>
      <c r="K1083" s="159"/>
      <c r="L1083" s="159"/>
      <c r="M1083" s="159"/>
      <c r="N1083" s="158"/>
      <c r="O1083" s="158"/>
      <c r="P1083" s="158"/>
      <c r="Q1083" s="158"/>
      <c r="R1083" s="159"/>
      <c r="S1083" s="159"/>
      <c r="T1083" s="159"/>
      <c r="U1083" s="159"/>
      <c r="V1083" s="159"/>
      <c r="W1083" s="159"/>
      <c r="X1083" s="159"/>
      <c r="Y1083" s="159"/>
      <c r="Z1083" s="148"/>
      <c r="AA1083" s="148"/>
      <c r="AB1083" s="148"/>
      <c r="AC1083" s="148"/>
      <c r="AD1083" s="148"/>
      <c r="AE1083" s="148"/>
      <c r="AF1083" s="148"/>
      <c r="AG1083" s="148" t="s">
        <v>435</v>
      </c>
      <c r="AH1083" s="148">
        <v>0</v>
      </c>
      <c r="AI1083" s="148"/>
      <c r="AJ1083" s="148"/>
      <c r="AK1083" s="148"/>
      <c r="AL1083" s="148"/>
      <c r="AM1083" s="148"/>
      <c r="AN1083" s="148"/>
      <c r="AO1083" s="148"/>
      <c r="AP1083" s="148"/>
      <c r="AQ1083" s="148"/>
      <c r="AR1083" s="148"/>
      <c r="AS1083" s="148"/>
      <c r="AT1083" s="148"/>
      <c r="AU1083" s="148"/>
      <c r="AV1083" s="148"/>
      <c r="AW1083" s="148"/>
      <c r="AX1083" s="148"/>
      <c r="AY1083" s="148"/>
      <c r="AZ1083" s="148"/>
      <c r="BA1083" s="148"/>
      <c r="BB1083" s="148"/>
      <c r="BC1083" s="148"/>
      <c r="BD1083" s="148"/>
      <c r="BE1083" s="148"/>
      <c r="BF1083" s="148"/>
      <c r="BG1083" s="148"/>
      <c r="BH1083" s="148"/>
    </row>
    <row r="1084" spans="1:60" outlineLevel="1" x14ac:dyDescent="0.2">
      <c r="A1084" s="172">
        <v>171</v>
      </c>
      <c r="B1084" s="173" t="s">
        <v>1674</v>
      </c>
      <c r="C1084" s="181" t="s">
        <v>1675</v>
      </c>
      <c r="D1084" s="174" t="s">
        <v>671</v>
      </c>
      <c r="E1084" s="175">
        <v>371</v>
      </c>
      <c r="F1084" s="176"/>
      <c r="G1084" s="177">
        <f>ROUND(E1084*F1084,2)</f>
        <v>0</v>
      </c>
      <c r="H1084" s="176"/>
      <c r="I1084" s="177">
        <f>ROUND(E1084*H1084,2)</f>
        <v>0</v>
      </c>
      <c r="J1084" s="176"/>
      <c r="K1084" s="177">
        <f>ROUND(E1084*J1084,2)</f>
        <v>0</v>
      </c>
      <c r="L1084" s="177">
        <v>21</v>
      </c>
      <c r="M1084" s="177">
        <f>G1084*(1+L1084/100)</f>
        <v>0</v>
      </c>
      <c r="N1084" s="175">
        <v>3.2000000000000003E-4</v>
      </c>
      <c r="O1084" s="175">
        <f>ROUND(E1084*N1084,2)</f>
        <v>0.12</v>
      </c>
      <c r="P1084" s="175">
        <v>0</v>
      </c>
      <c r="Q1084" s="175">
        <f>ROUND(E1084*P1084,2)</f>
        <v>0</v>
      </c>
      <c r="R1084" s="177"/>
      <c r="S1084" s="177" t="s">
        <v>394</v>
      </c>
      <c r="T1084" s="178" t="s">
        <v>378</v>
      </c>
      <c r="U1084" s="159">
        <v>0.05</v>
      </c>
      <c r="V1084" s="159">
        <f>ROUND(E1084*U1084,2)</f>
        <v>18.55</v>
      </c>
      <c r="W1084" s="159"/>
      <c r="X1084" s="159" t="s">
        <v>429</v>
      </c>
      <c r="Y1084" s="159" t="s">
        <v>453</v>
      </c>
      <c r="Z1084" s="214">
        <v>0.32</v>
      </c>
      <c r="AA1084" s="215">
        <f t="shared" ref="AA1084" si="332">G1084*Z1084</f>
        <v>0</v>
      </c>
      <c r="AB1084" s="215">
        <f t="shared" ref="AB1084" si="333">G1084-AA1084</f>
        <v>0</v>
      </c>
      <c r="AC1084" s="148"/>
      <c r="AD1084" s="148"/>
      <c r="AE1084" s="148"/>
      <c r="AF1084" s="148"/>
      <c r="AG1084" s="148" t="s">
        <v>431</v>
      </c>
      <c r="AH1084" s="148"/>
      <c r="AI1084" s="148"/>
      <c r="AJ1084" s="148"/>
      <c r="AK1084" s="148"/>
      <c r="AL1084" s="148"/>
      <c r="AM1084" s="148"/>
      <c r="AN1084" s="148"/>
      <c r="AO1084" s="148"/>
      <c r="AP1084" s="148"/>
      <c r="AQ1084" s="148"/>
      <c r="AR1084" s="148"/>
      <c r="AS1084" s="148"/>
      <c r="AT1084" s="148"/>
      <c r="AU1084" s="148"/>
      <c r="AV1084" s="148"/>
      <c r="AW1084" s="148"/>
      <c r="AX1084" s="148"/>
      <c r="AY1084" s="148"/>
      <c r="AZ1084" s="148"/>
      <c r="BA1084" s="148"/>
      <c r="BB1084" s="148"/>
      <c r="BC1084" s="148"/>
      <c r="BD1084" s="148"/>
      <c r="BE1084" s="148"/>
      <c r="BF1084" s="148"/>
      <c r="BG1084" s="148"/>
      <c r="BH1084" s="148"/>
    </row>
    <row r="1085" spans="1:60" outlineLevel="2" x14ac:dyDescent="0.2">
      <c r="A1085" s="155"/>
      <c r="B1085" s="156"/>
      <c r="C1085" s="194" t="s">
        <v>1676</v>
      </c>
      <c r="D1085" s="185"/>
      <c r="E1085" s="186">
        <v>371</v>
      </c>
      <c r="F1085" s="159"/>
      <c r="G1085" s="159"/>
      <c r="H1085" s="159"/>
      <c r="I1085" s="159"/>
      <c r="J1085" s="159"/>
      <c r="K1085" s="159"/>
      <c r="L1085" s="159"/>
      <c r="M1085" s="159"/>
      <c r="N1085" s="158"/>
      <c r="O1085" s="158"/>
      <c r="P1085" s="158"/>
      <c r="Q1085" s="158"/>
      <c r="R1085" s="159"/>
      <c r="S1085" s="159"/>
      <c r="T1085" s="159"/>
      <c r="U1085" s="159"/>
      <c r="V1085" s="159"/>
      <c r="W1085" s="159"/>
      <c r="X1085" s="159"/>
      <c r="Y1085" s="159"/>
      <c r="Z1085" s="148"/>
      <c r="AA1085" s="148"/>
      <c r="AB1085" s="148"/>
      <c r="AC1085" s="148"/>
      <c r="AD1085" s="148"/>
      <c r="AE1085" s="148"/>
      <c r="AF1085" s="148"/>
      <c r="AG1085" s="148" t="s">
        <v>435</v>
      </c>
      <c r="AH1085" s="148">
        <v>0</v>
      </c>
      <c r="AI1085" s="148"/>
      <c r="AJ1085" s="148"/>
      <c r="AK1085" s="148"/>
      <c r="AL1085" s="148"/>
      <c r="AM1085" s="148"/>
      <c r="AN1085" s="148"/>
      <c r="AO1085" s="148"/>
      <c r="AP1085" s="148"/>
      <c r="AQ1085" s="148"/>
      <c r="AR1085" s="148"/>
      <c r="AS1085" s="148"/>
      <c r="AT1085" s="148"/>
      <c r="AU1085" s="148"/>
      <c r="AV1085" s="148"/>
      <c r="AW1085" s="148"/>
      <c r="AX1085" s="148"/>
      <c r="AY1085" s="148"/>
      <c r="AZ1085" s="148"/>
      <c r="BA1085" s="148"/>
      <c r="BB1085" s="148"/>
      <c r="BC1085" s="148"/>
      <c r="BD1085" s="148"/>
      <c r="BE1085" s="148"/>
      <c r="BF1085" s="148"/>
      <c r="BG1085" s="148"/>
      <c r="BH1085" s="148"/>
    </row>
    <row r="1086" spans="1:60" ht="22.5" outlineLevel="1" x14ac:dyDescent="0.2">
      <c r="A1086" s="172">
        <v>172</v>
      </c>
      <c r="B1086" s="173" t="s">
        <v>1677</v>
      </c>
      <c r="C1086" s="181" t="s">
        <v>1678</v>
      </c>
      <c r="D1086" s="174" t="s">
        <v>492</v>
      </c>
      <c r="E1086" s="175">
        <v>648.84</v>
      </c>
      <c r="F1086" s="176"/>
      <c r="G1086" s="177">
        <f>ROUND(E1086*F1086,2)</f>
        <v>0</v>
      </c>
      <c r="H1086" s="176"/>
      <c r="I1086" s="177">
        <f>ROUND(E1086*H1086,2)</f>
        <v>0</v>
      </c>
      <c r="J1086" s="176"/>
      <c r="K1086" s="177">
        <f>ROUND(E1086*J1086,2)</f>
        <v>0</v>
      </c>
      <c r="L1086" s="177">
        <v>21</v>
      </c>
      <c r="M1086" s="177">
        <f>G1086*(1+L1086/100)</f>
        <v>0</v>
      </c>
      <c r="N1086" s="175">
        <v>0.1111</v>
      </c>
      <c r="O1086" s="175">
        <f>ROUND(E1086*N1086,2)</f>
        <v>72.09</v>
      </c>
      <c r="P1086" s="175">
        <v>0</v>
      </c>
      <c r="Q1086" s="175">
        <f>ROUND(E1086*P1086,2)</f>
        <v>0</v>
      </c>
      <c r="R1086" s="177" t="s">
        <v>724</v>
      </c>
      <c r="S1086" s="177" t="s">
        <v>378</v>
      </c>
      <c r="T1086" s="178" t="s">
        <v>378</v>
      </c>
      <c r="U1086" s="159">
        <v>0.153</v>
      </c>
      <c r="V1086" s="159">
        <f>ROUND(E1086*U1086,2)</f>
        <v>99.27</v>
      </c>
      <c r="W1086" s="159"/>
      <c r="X1086" s="159" t="s">
        <v>429</v>
      </c>
      <c r="Y1086" s="159" t="s">
        <v>475</v>
      </c>
      <c r="Z1086" s="214">
        <v>0.32</v>
      </c>
      <c r="AA1086" s="215">
        <f t="shared" ref="AA1086" si="334">G1086*Z1086</f>
        <v>0</v>
      </c>
      <c r="AB1086" s="215">
        <f t="shared" ref="AB1086" si="335">G1086-AA1086</f>
        <v>0</v>
      </c>
      <c r="AC1086" s="148"/>
      <c r="AD1086" s="148"/>
      <c r="AE1086" s="148"/>
      <c r="AF1086" s="148"/>
      <c r="AG1086" s="148" t="s">
        <v>431</v>
      </c>
      <c r="AH1086" s="148"/>
      <c r="AI1086" s="148"/>
      <c r="AJ1086" s="148"/>
      <c r="AK1086" s="148"/>
      <c r="AL1086" s="148"/>
      <c r="AM1086" s="148"/>
      <c r="AN1086" s="148"/>
      <c r="AO1086" s="148"/>
      <c r="AP1086" s="148"/>
      <c r="AQ1086" s="148"/>
      <c r="AR1086" s="148"/>
      <c r="AS1086" s="148"/>
      <c r="AT1086" s="148"/>
      <c r="AU1086" s="148"/>
      <c r="AV1086" s="148"/>
      <c r="AW1086" s="148"/>
      <c r="AX1086" s="148"/>
      <c r="AY1086" s="148"/>
      <c r="AZ1086" s="148"/>
      <c r="BA1086" s="148"/>
      <c r="BB1086" s="148"/>
      <c r="BC1086" s="148"/>
      <c r="BD1086" s="148"/>
      <c r="BE1086" s="148"/>
      <c r="BF1086" s="148"/>
      <c r="BG1086" s="148"/>
      <c r="BH1086" s="148"/>
    </row>
    <row r="1087" spans="1:60" outlineLevel="2" x14ac:dyDescent="0.2">
      <c r="A1087" s="155"/>
      <c r="B1087" s="156"/>
      <c r="C1087" s="306" t="s">
        <v>1679</v>
      </c>
      <c r="D1087" s="307"/>
      <c r="E1087" s="307"/>
      <c r="F1087" s="307"/>
      <c r="G1087" s="307"/>
      <c r="H1087" s="159"/>
      <c r="I1087" s="159"/>
      <c r="J1087" s="159"/>
      <c r="K1087" s="159"/>
      <c r="L1087" s="159"/>
      <c r="M1087" s="159"/>
      <c r="N1087" s="158"/>
      <c r="O1087" s="158"/>
      <c r="P1087" s="158"/>
      <c r="Q1087" s="158"/>
      <c r="R1087" s="159"/>
      <c r="S1087" s="159"/>
      <c r="T1087" s="159"/>
      <c r="U1087" s="159"/>
      <c r="V1087" s="159"/>
      <c r="W1087" s="159"/>
      <c r="X1087" s="159"/>
      <c r="Y1087" s="159"/>
      <c r="Z1087" s="148"/>
      <c r="AA1087" s="148"/>
      <c r="AB1087" s="148"/>
      <c r="AC1087" s="148"/>
      <c r="AD1087" s="148"/>
      <c r="AE1087" s="148"/>
      <c r="AF1087" s="148"/>
      <c r="AG1087" s="148" t="s">
        <v>433</v>
      </c>
      <c r="AH1087" s="148"/>
      <c r="AI1087" s="148"/>
      <c r="AJ1087" s="148"/>
      <c r="AK1087" s="148"/>
      <c r="AL1087" s="148"/>
      <c r="AM1087" s="148"/>
      <c r="AN1087" s="148"/>
      <c r="AO1087" s="148"/>
      <c r="AP1087" s="148"/>
      <c r="AQ1087" s="148"/>
      <c r="AR1087" s="148"/>
      <c r="AS1087" s="148"/>
      <c r="AT1087" s="148"/>
      <c r="AU1087" s="148"/>
      <c r="AV1087" s="148"/>
      <c r="AW1087" s="148"/>
      <c r="AX1087" s="148"/>
      <c r="AY1087" s="148"/>
      <c r="AZ1087" s="148"/>
      <c r="BA1087" s="148"/>
      <c r="BB1087" s="148"/>
      <c r="BC1087" s="148"/>
      <c r="BD1087" s="148"/>
      <c r="BE1087" s="148"/>
      <c r="BF1087" s="148"/>
      <c r="BG1087" s="148"/>
      <c r="BH1087" s="148"/>
    </row>
    <row r="1088" spans="1:60" outlineLevel="2" x14ac:dyDescent="0.2">
      <c r="A1088" s="155"/>
      <c r="B1088" s="156"/>
      <c r="C1088" s="194" t="s">
        <v>1680</v>
      </c>
      <c r="D1088" s="185"/>
      <c r="E1088" s="186">
        <v>98.79</v>
      </c>
      <c r="F1088" s="159"/>
      <c r="G1088" s="159"/>
      <c r="H1088" s="159"/>
      <c r="I1088" s="159"/>
      <c r="J1088" s="159"/>
      <c r="K1088" s="159"/>
      <c r="L1088" s="159"/>
      <c r="M1088" s="159"/>
      <c r="N1088" s="158"/>
      <c r="O1088" s="158"/>
      <c r="P1088" s="158"/>
      <c r="Q1088" s="158"/>
      <c r="R1088" s="159"/>
      <c r="S1088" s="159"/>
      <c r="T1088" s="159"/>
      <c r="U1088" s="159"/>
      <c r="V1088" s="159"/>
      <c r="W1088" s="159"/>
      <c r="X1088" s="159"/>
      <c r="Y1088" s="159"/>
      <c r="Z1088" s="148"/>
      <c r="AA1088" s="148"/>
      <c r="AB1088" s="148"/>
      <c r="AC1088" s="148"/>
      <c r="AD1088" s="148"/>
      <c r="AE1088" s="148"/>
      <c r="AF1088" s="148"/>
      <c r="AG1088" s="148" t="s">
        <v>435</v>
      </c>
      <c r="AH1088" s="148">
        <v>0</v>
      </c>
      <c r="AI1088" s="148"/>
      <c r="AJ1088" s="148"/>
      <c r="AK1088" s="148"/>
      <c r="AL1088" s="148"/>
      <c r="AM1088" s="148"/>
      <c r="AN1088" s="148"/>
      <c r="AO1088" s="148"/>
      <c r="AP1088" s="148"/>
      <c r="AQ1088" s="148"/>
      <c r="AR1088" s="148"/>
      <c r="AS1088" s="148"/>
      <c r="AT1088" s="148"/>
      <c r="AU1088" s="148"/>
      <c r="AV1088" s="148"/>
      <c r="AW1088" s="148"/>
      <c r="AX1088" s="148"/>
      <c r="AY1088" s="148"/>
      <c r="AZ1088" s="148"/>
      <c r="BA1088" s="148"/>
      <c r="BB1088" s="148"/>
      <c r="BC1088" s="148"/>
      <c r="BD1088" s="148"/>
      <c r="BE1088" s="148"/>
      <c r="BF1088" s="148"/>
      <c r="BG1088" s="148"/>
      <c r="BH1088" s="148"/>
    </row>
    <row r="1089" spans="1:60" outlineLevel="3" x14ac:dyDescent="0.2">
      <c r="A1089" s="155"/>
      <c r="B1089" s="156"/>
      <c r="C1089" s="194" t="s">
        <v>1681</v>
      </c>
      <c r="D1089" s="185"/>
      <c r="E1089" s="186">
        <v>121.53</v>
      </c>
      <c r="F1089" s="159"/>
      <c r="G1089" s="159"/>
      <c r="H1089" s="159"/>
      <c r="I1089" s="159"/>
      <c r="J1089" s="159"/>
      <c r="K1089" s="159"/>
      <c r="L1089" s="159"/>
      <c r="M1089" s="159"/>
      <c r="N1089" s="158"/>
      <c r="O1089" s="158"/>
      <c r="P1089" s="158"/>
      <c r="Q1089" s="158"/>
      <c r="R1089" s="159"/>
      <c r="S1089" s="159"/>
      <c r="T1089" s="159"/>
      <c r="U1089" s="159"/>
      <c r="V1089" s="159"/>
      <c r="W1089" s="159"/>
      <c r="X1089" s="159"/>
      <c r="Y1089" s="159"/>
      <c r="Z1089" s="148"/>
      <c r="AA1089" s="148"/>
      <c r="AB1089" s="148"/>
      <c r="AC1089" s="148"/>
      <c r="AD1089" s="148"/>
      <c r="AE1089" s="148"/>
      <c r="AF1089" s="148"/>
      <c r="AG1089" s="148" t="s">
        <v>435</v>
      </c>
      <c r="AH1089" s="148">
        <v>0</v>
      </c>
      <c r="AI1089" s="148"/>
      <c r="AJ1089" s="148"/>
      <c r="AK1089" s="148"/>
      <c r="AL1089" s="148"/>
      <c r="AM1089" s="148"/>
      <c r="AN1089" s="148"/>
      <c r="AO1089" s="148"/>
      <c r="AP1089" s="148"/>
      <c r="AQ1089" s="148"/>
      <c r="AR1089" s="148"/>
      <c r="AS1089" s="148"/>
      <c r="AT1089" s="148"/>
      <c r="AU1089" s="148"/>
      <c r="AV1089" s="148"/>
      <c r="AW1089" s="148"/>
      <c r="AX1089" s="148"/>
      <c r="AY1089" s="148"/>
      <c r="AZ1089" s="148"/>
      <c r="BA1089" s="148"/>
      <c r="BB1089" s="148"/>
      <c r="BC1089" s="148"/>
      <c r="BD1089" s="148"/>
      <c r="BE1089" s="148"/>
      <c r="BF1089" s="148"/>
      <c r="BG1089" s="148"/>
      <c r="BH1089" s="148"/>
    </row>
    <row r="1090" spans="1:60" outlineLevel="3" x14ac:dyDescent="0.2">
      <c r="A1090" s="155"/>
      <c r="B1090" s="156"/>
      <c r="C1090" s="194" t="s">
        <v>1682</v>
      </c>
      <c r="D1090" s="185"/>
      <c r="E1090" s="186">
        <v>428.52</v>
      </c>
      <c r="F1090" s="159"/>
      <c r="G1090" s="159"/>
      <c r="H1090" s="159"/>
      <c r="I1090" s="159"/>
      <c r="J1090" s="159"/>
      <c r="K1090" s="159"/>
      <c r="L1090" s="159"/>
      <c r="M1090" s="159"/>
      <c r="N1090" s="158"/>
      <c r="O1090" s="158"/>
      <c r="P1090" s="158"/>
      <c r="Q1090" s="158"/>
      <c r="R1090" s="159"/>
      <c r="S1090" s="159"/>
      <c r="T1090" s="159"/>
      <c r="U1090" s="159"/>
      <c r="V1090" s="159"/>
      <c r="W1090" s="159"/>
      <c r="X1090" s="159"/>
      <c r="Y1090" s="159"/>
      <c r="Z1090" s="148"/>
      <c r="AA1090" s="148"/>
      <c r="AB1090" s="148"/>
      <c r="AC1090" s="148"/>
      <c r="AD1090" s="148"/>
      <c r="AE1090" s="148"/>
      <c r="AF1090" s="148"/>
      <c r="AG1090" s="148" t="s">
        <v>435</v>
      </c>
      <c r="AH1090" s="148">
        <v>0</v>
      </c>
      <c r="AI1090" s="148"/>
      <c r="AJ1090" s="148"/>
      <c r="AK1090" s="148"/>
      <c r="AL1090" s="148"/>
      <c r="AM1090" s="148"/>
      <c r="AN1090" s="148"/>
      <c r="AO1090" s="148"/>
      <c r="AP1090" s="148"/>
      <c r="AQ1090" s="148"/>
      <c r="AR1090" s="148"/>
      <c r="AS1090" s="148"/>
      <c r="AT1090" s="148"/>
      <c r="AU1090" s="148"/>
      <c r="AV1090" s="148"/>
      <c r="AW1090" s="148"/>
      <c r="AX1090" s="148"/>
      <c r="AY1090" s="148"/>
      <c r="AZ1090" s="148"/>
      <c r="BA1090" s="148"/>
      <c r="BB1090" s="148"/>
      <c r="BC1090" s="148"/>
      <c r="BD1090" s="148"/>
      <c r="BE1090" s="148"/>
      <c r="BF1090" s="148"/>
      <c r="BG1090" s="148"/>
      <c r="BH1090" s="148"/>
    </row>
    <row r="1091" spans="1:60" outlineLevel="1" x14ac:dyDescent="0.2">
      <c r="A1091" s="172">
        <v>173</v>
      </c>
      <c r="B1091" s="173" t="s">
        <v>1683</v>
      </c>
      <c r="C1091" s="181" t="s">
        <v>1684</v>
      </c>
      <c r="D1091" s="174" t="s">
        <v>492</v>
      </c>
      <c r="E1091" s="175">
        <v>648.84</v>
      </c>
      <c r="F1091" s="176"/>
      <c r="G1091" s="177">
        <f>ROUND(E1091*F1091,2)</f>
        <v>0</v>
      </c>
      <c r="H1091" s="176"/>
      <c r="I1091" s="177">
        <f>ROUND(E1091*H1091,2)</f>
        <v>0</v>
      </c>
      <c r="J1091" s="176"/>
      <c r="K1091" s="177">
        <f>ROUND(E1091*J1091,2)</f>
        <v>0</v>
      </c>
      <c r="L1091" s="177">
        <v>21</v>
      </c>
      <c r="M1091" s="177">
        <f>G1091*(1+L1091/100)</f>
        <v>0</v>
      </c>
      <c r="N1091" s="175">
        <v>0</v>
      </c>
      <c r="O1091" s="175">
        <f>ROUND(E1091*N1091,2)</f>
        <v>0</v>
      </c>
      <c r="P1091" s="175">
        <v>0</v>
      </c>
      <c r="Q1091" s="175">
        <f>ROUND(E1091*P1091,2)</f>
        <v>0</v>
      </c>
      <c r="R1091" s="177"/>
      <c r="S1091" s="177" t="s">
        <v>394</v>
      </c>
      <c r="T1091" s="178" t="s">
        <v>378</v>
      </c>
      <c r="U1091" s="159">
        <v>0.05</v>
      </c>
      <c r="V1091" s="159">
        <f>ROUND(E1091*U1091,2)</f>
        <v>32.44</v>
      </c>
      <c r="W1091" s="159"/>
      <c r="X1091" s="159" t="s">
        <v>429</v>
      </c>
      <c r="Y1091" s="159" t="s">
        <v>475</v>
      </c>
      <c r="Z1091" s="214">
        <v>0.32</v>
      </c>
      <c r="AA1091" s="215">
        <f t="shared" ref="AA1091" si="336">G1091*Z1091</f>
        <v>0</v>
      </c>
      <c r="AB1091" s="215">
        <f t="shared" ref="AB1091" si="337">G1091-AA1091</f>
        <v>0</v>
      </c>
      <c r="AC1091" s="148"/>
      <c r="AD1091" s="148"/>
      <c r="AE1091" s="148"/>
      <c r="AF1091" s="148"/>
      <c r="AG1091" s="148" t="s">
        <v>431</v>
      </c>
      <c r="AH1091" s="148"/>
      <c r="AI1091" s="148"/>
      <c r="AJ1091" s="148"/>
      <c r="AK1091" s="148"/>
      <c r="AL1091" s="148"/>
      <c r="AM1091" s="148"/>
      <c r="AN1091" s="148"/>
      <c r="AO1091" s="148"/>
      <c r="AP1091" s="148"/>
      <c r="AQ1091" s="148"/>
      <c r="AR1091" s="148"/>
      <c r="AS1091" s="148"/>
      <c r="AT1091" s="148"/>
      <c r="AU1091" s="148"/>
      <c r="AV1091" s="148"/>
      <c r="AW1091" s="148"/>
      <c r="AX1091" s="148"/>
      <c r="AY1091" s="148"/>
      <c r="AZ1091" s="148"/>
      <c r="BA1091" s="148"/>
      <c r="BB1091" s="148"/>
      <c r="BC1091" s="148"/>
      <c r="BD1091" s="148"/>
      <c r="BE1091" s="148"/>
      <c r="BF1091" s="148"/>
      <c r="BG1091" s="148"/>
      <c r="BH1091" s="148"/>
    </row>
    <row r="1092" spans="1:60" outlineLevel="2" x14ac:dyDescent="0.2">
      <c r="A1092" s="155"/>
      <c r="B1092" s="156"/>
      <c r="C1092" s="194" t="s">
        <v>1685</v>
      </c>
      <c r="D1092" s="185"/>
      <c r="E1092" s="186">
        <v>648.84</v>
      </c>
      <c r="F1092" s="159"/>
      <c r="G1092" s="159"/>
      <c r="H1092" s="159"/>
      <c r="I1092" s="159"/>
      <c r="J1092" s="159"/>
      <c r="K1092" s="159"/>
      <c r="L1092" s="159"/>
      <c r="M1092" s="159"/>
      <c r="N1092" s="158"/>
      <c r="O1092" s="158"/>
      <c r="P1092" s="158"/>
      <c r="Q1092" s="158"/>
      <c r="R1092" s="159"/>
      <c r="S1092" s="159"/>
      <c r="T1092" s="159"/>
      <c r="U1092" s="159"/>
      <c r="V1092" s="159"/>
      <c r="W1092" s="159"/>
      <c r="X1092" s="159"/>
      <c r="Y1092" s="159"/>
      <c r="Z1092" s="148"/>
      <c r="AA1092" s="148"/>
      <c r="AB1092" s="148"/>
      <c r="AC1092" s="148"/>
      <c r="AD1092" s="148"/>
      <c r="AE1092" s="148"/>
      <c r="AF1092" s="148"/>
      <c r="AG1092" s="148" t="s">
        <v>435</v>
      </c>
      <c r="AH1092" s="148">
        <v>5</v>
      </c>
      <c r="AI1092" s="148"/>
      <c r="AJ1092" s="148"/>
      <c r="AK1092" s="148"/>
      <c r="AL1092" s="148"/>
      <c r="AM1092" s="148"/>
      <c r="AN1092" s="148"/>
      <c r="AO1092" s="148"/>
      <c r="AP1092" s="148"/>
      <c r="AQ1092" s="148"/>
      <c r="AR1092" s="148"/>
      <c r="AS1092" s="148"/>
      <c r="AT1092" s="148"/>
      <c r="AU1092" s="148"/>
      <c r="AV1092" s="148"/>
      <c r="AW1092" s="148"/>
      <c r="AX1092" s="148"/>
      <c r="AY1092" s="148"/>
      <c r="AZ1092" s="148"/>
      <c r="BA1092" s="148"/>
      <c r="BB1092" s="148"/>
      <c r="BC1092" s="148"/>
      <c r="BD1092" s="148"/>
      <c r="BE1092" s="148"/>
      <c r="BF1092" s="148"/>
      <c r="BG1092" s="148"/>
      <c r="BH1092" s="148"/>
    </row>
    <row r="1093" spans="1:60" ht="22.5" outlineLevel="1" x14ac:dyDescent="0.2">
      <c r="A1093" s="172">
        <v>174</v>
      </c>
      <c r="B1093" s="173" t="s">
        <v>1686</v>
      </c>
      <c r="C1093" s="181" t="s">
        <v>1687</v>
      </c>
      <c r="D1093" s="174" t="s">
        <v>488</v>
      </c>
      <c r="E1093" s="175">
        <v>2.4900799999999998</v>
      </c>
      <c r="F1093" s="176"/>
      <c r="G1093" s="177">
        <f>ROUND(E1093*F1093,2)</f>
        <v>0</v>
      </c>
      <c r="H1093" s="176"/>
      <c r="I1093" s="177">
        <f>ROUND(E1093*H1093,2)</f>
        <v>0</v>
      </c>
      <c r="J1093" s="176"/>
      <c r="K1093" s="177">
        <f>ROUND(E1093*J1093,2)</f>
        <v>0</v>
      </c>
      <c r="L1093" s="177">
        <v>21</v>
      </c>
      <c r="M1093" s="177">
        <f>G1093*(1+L1093/100)</f>
        <v>0</v>
      </c>
      <c r="N1093" s="175">
        <v>1.0662499999999999</v>
      </c>
      <c r="O1093" s="175">
        <f>ROUND(E1093*N1093,2)</f>
        <v>2.66</v>
      </c>
      <c r="P1093" s="175">
        <v>0</v>
      </c>
      <c r="Q1093" s="175">
        <f>ROUND(E1093*P1093,2)</f>
        <v>0</v>
      </c>
      <c r="R1093" s="177" t="s">
        <v>724</v>
      </c>
      <c r="S1093" s="177" t="s">
        <v>378</v>
      </c>
      <c r="T1093" s="178" t="s">
        <v>378</v>
      </c>
      <c r="U1093" s="159">
        <v>15.231</v>
      </c>
      <c r="V1093" s="159">
        <f>ROUND(E1093*U1093,2)</f>
        <v>37.93</v>
      </c>
      <c r="W1093" s="159"/>
      <c r="X1093" s="159" t="s">
        <v>429</v>
      </c>
      <c r="Y1093" s="159" t="s">
        <v>381</v>
      </c>
      <c r="Z1093" s="214">
        <v>0.32</v>
      </c>
      <c r="AA1093" s="215">
        <f t="shared" ref="AA1093" si="338">G1093*Z1093</f>
        <v>0</v>
      </c>
      <c r="AB1093" s="215">
        <f t="shared" ref="AB1093" si="339">G1093-AA1093</f>
        <v>0</v>
      </c>
      <c r="AC1093" s="148"/>
      <c r="AD1093" s="148"/>
      <c r="AE1093" s="148"/>
      <c r="AF1093" s="148"/>
      <c r="AG1093" s="148" t="s">
        <v>431</v>
      </c>
      <c r="AH1093" s="148"/>
      <c r="AI1093" s="148"/>
      <c r="AJ1093" s="148"/>
      <c r="AK1093" s="148"/>
      <c r="AL1093" s="148"/>
      <c r="AM1093" s="148"/>
      <c r="AN1093" s="148"/>
      <c r="AO1093" s="148"/>
      <c r="AP1093" s="148"/>
      <c r="AQ1093" s="148"/>
      <c r="AR1093" s="148"/>
      <c r="AS1093" s="148"/>
      <c r="AT1093" s="148"/>
      <c r="AU1093" s="148"/>
      <c r="AV1093" s="148"/>
      <c r="AW1093" s="148"/>
      <c r="AX1093" s="148"/>
      <c r="AY1093" s="148"/>
      <c r="AZ1093" s="148"/>
      <c r="BA1093" s="148"/>
      <c r="BB1093" s="148"/>
      <c r="BC1093" s="148"/>
      <c r="BD1093" s="148"/>
      <c r="BE1093" s="148"/>
      <c r="BF1093" s="148"/>
      <c r="BG1093" s="148"/>
      <c r="BH1093" s="148"/>
    </row>
    <row r="1094" spans="1:60" outlineLevel="2" x14ac:dyDescent="0.2">
      <c r="A1094" s="155"/>
      <c r="B1094" s="156"/>
      <c r="C1094" s="306" t="s">
        <v>744</v>
      </c>
      <c r="D1094" s="307"/>
      <c r="E1094" s="307"/>
      <c r="F1094" s="307"/>
      <c r="G1094" s="307"/>
      <c r="H1094" s="159"/>
      <c r="I1094" s="159"/>
      <c r="J1094" s="159"/>
      <c r="K1094" s="159"/>
      <c r="L1094" s="159"/>
      <c r="M1094" s="159"/>
      <c r="N1094" s="158"/>
      <c r="O1094" s="158"/>
      <c r="P1094" s="158"/>
      <c r="Q1094" s="158"/>
      <c r="R1094" s="159"/>
      <c r="S1094" s="159"/>
      <c r="T1094" s="159"/>
      <c r="U1094" s="159"/>
      <c r="V1094" s="159"/>
      <c r="W1094" s="159"/>
      <c r="X1094" s="159"/>
      <c r="Y1094" s="159"/>
      <c r="Z1094" s="148"/>
      <c r="AA1094" s="148"/>
      <c r="AB1094" s="148"/>
      <c r="AC1094" s="148"/>
      <c r="AD1094" s="148"/>
      <c r="AE1094" s="148"/>
      <c r="AF1094" s="148"/>
      <c r="AG1094" s="148" t="s">
        <v>433</v>
      </c>
      <c r="AH1094" s="148"/>
      <c r="AI1094" s="148"/>
      <c r="AJ1094" s="148"/>
      <c r="AK1094" s="148"/>
      <c r="AL1094" s="148"/>
      <c r="AM1094" s="148"/>
      <c r="AN1094" s="148"/>
      <c r="AO1094" s="148"/>
      <c r="AP1094" s="148"/>
      <c r="AQ1094" s="148"/>
      <c r="AR1094" s="148"/>
      <c r="AS1094" s="148"/>
      <c r="AT1094" s="148"/>
      <c r="AU1094" s="148"/>
      <c r="AV1094" s="148"/>
      <c r="AW1094" s="148"/>
      <c r="AX1094" s="148"/>
      <c r="AY1094" s="148"/>
      <c r="AZ1094" s="148"/>
      <c r="BA1094" s="148"/>
      <c r="BB1094" s="148"/>
      <c r="BC1094" s="148"/>
      <c r="BD1094" s="148"/>
      <c r="BE1094" s="148"/>
      <c r="BF1094" s="148"/>
      <c r="BG1094" s="148"/>
      <c r="BH1094" s="148"/>
    </row>
    <row r="1095" spans="1:60" outlineLevel="2" x14ac:dyDescent="0.2">
      <c r="A1095" s="155"/>
      <c r="B1095" s="156"/>
      <c r="C1095" s="194" t="s">
        <v>1688</v>
      </c>
      <c r="D1095" s="185"/>
      <c r="E1095" s="186">
        <v>0.13089999999999999</v>
      </c>
      <c r="F1095" s="159"/>
      <c r="G1095" s="159"/>
      <c r="H1095" s="159"/>
      <c r="I1095" s="159"/>
      <c r="J1095" s="159"/>
      <c r="K1095" s="159"/>
      <c r="L1095" s="159"/>
      <c r="M1095" s="159"/>
      <c r="N1095" s="158"/>
      <c r="O1095" s="158"/>
      <c r="P1095" s="158"/>
      <c r="Q1095" s="158"/>
      <c r="R1095" s="159"/>
      <c r="S1095" s="159"/>
      <c r="T1095" s="159"/>
      <c r="U1095" s="159"/>
      <c r="V1095" s="159"/>
      <c r="W1095" s="159"/>
      <c r="X1095" s="159"/>
      <c r="Y1095" s="159"/>
      <c r="Z1095" s="148"/>
      <c r="AA1095" s="148"/>
      <c r="AB1095" s="148"/>
      <c r="AC1095" s="148"/>
      <c r="AD1095" s="148"/>
      <c r="AE1095" s="148"/>
      <c r="AF1095" s="148"/>
      <c r="AG1095" s="148" t="s">
        <v>435</v>
      </c>
      <c r="AH1095" s="148">
        <v>0</v>
      </c>
      <c r="AI1095" s="148"/>
      <c r="AJ1095" s="148"/>
      <c r="AK1095" s="148"/>
      <c r="AL1095" s="148"/>
      <c r="AM1095" s="148"/>
      <c r="AN1095" s="148"/>
      <c r="AO1095" s="148"/>
      <c r="AP1095" s="148"/>
      <c r="AQ1095" s="148"/>
      <c r="AR1095" s="148"/>
      <c r="AS1095" s="148"/>
      <c r="AT1095" s="148"/>
      <c r="AU1095" s="148"/>
      <c r="AV1095" s="148"/>
      <c r="AW1095" s="148"/>
      <c r="AX1095" s="148"/>
      <c r="AY1095" s="148"/>
      <c r="AZ1095" s="148"/>
      <c r="BA1095" s="148"/>
      <c r="BB1095" s="148"/>
      <c r="BC1095" s="148"/>
      <c r="BD1095" s="148"/>
      <c r="BE1095" s="148"/>
      <c r="BF1095" s="148"/>
      <c r="BG1095" s="148"/>
      <c r="BH1095" s="148"/>
    </row>
    <row r="1096" spans="1:60" outlineLevel="3" x14ac:dyDescent="0.2">
      <c r="A1096" s="155"/>
      <c r="B1096" s="156"/>
      <c r="C1096" s="194" t="s">
        <v>1689</v>
      </c>
      <c r="D1096" s="185"/>
      <c r="E1096" s="186">
        <v>0.35920000000000002</v>
      </c>
      <c r="F1096" s="159"/>
      <c r="G1096" s="159"/>
      <c r="H1096" s="159"/>
      <c r="I1096" s="159"/>
      <c r="J1096" s="159"/>
      <c r="K1096" s="159"/>
      <c r="L1096" s="159"/>
      <c r="M1096" s="159"/>
      <c r="N1096" s="158"/>
      <c r="O1096" s="158"/>
      <c r="P1096" s="158"/>
      <c r="Q1096" s="158"/>
      <c r="R1096" s="159"/>
      <c r="S1096" s="159"/>
      <c r="T1096" s="159"/>
      <c r="U1096" s="159"/>
      <c r="V1096" s="159"/>
      <c r="W1096" s="159"/>
      <c r="X1096" s="159"/>
      <c r="Y1096" s="159"/>
      <c r="Z1096" s="148"/>
      <c r="AA1096" s="148"/>
      <c r="AB1096" s="148"/>
      <c r="AC1096" s="148"/>
      <c r="AD1096" s="148"/>
      <c r="AE1096" s="148"/>
      <c r="AF1096" s="148"/>
      <c r="AG1096" s="148" t="s">
        <v>435</v>
      </c>
      <c r="AH1096" s="148">
        <v>0</v>
      </c>
      <c r="AI1096" s="148"/>
      <c r="AJ1096" s="148"/>
      <c r="AK1096" s="148"/>
      <c r="AL1096" s="148"/>
      <c r="AM1096" s="148"/>
      <c r="AN1096" s="148"/>
      <c r="AO1096" s="148"/>
      <c r="AP1096" s="148"/>
      <c r="AQ1096" s="148"/>
      <c r="AR1096" s="148"/>
      <c r="AS1096" s="148"/>
      <c r="AT1096" s="148"/>
      <c r="AU1096" s="148"/>
      <c r="AV1096" s="148"/>
      <c r="AW1096" s="148"/>
      <c r="AX1096" s="148"/>
      <c r="AY1096" s="148"/>
      <c r="AZ1096" s="148"/>
      <c r="BA1096" s="148"/>
      <c r="BB1096" s="148"/>
      <c r="BC1096" s="148"/>
      <c r="BD1096" s="148"/>
      <c r="BE1096" s="148"/>
      <c r="BF1096" s="148"/>
      <c r="BG1096" s="148"/>
      <c r="BH1096" s="148"/>
    </row>
    <row r="1097" spans="1:60" outlineLevel="3" x14ac:dyDescent="0.2">
      <c r="A1097" s="155"/>
      <c r="B1097" s="156"/>
      <c r="C1097" s="194" t="s">
        <v>1690</v>
      </c>
      <c r="D1097" s="185"/>
      <c r="E1097" s="186">
        <v>0.44188</v>
      </c>
      <c r="F1097" s="159"/>
      <c r="G1097" s="159"/>
      <c r="H1097" s="159"/>
      <c r="I1097" s="159"/>
      <c r="J1097" s="159"/>
      <c r="K1097" s="159"/>
      <c r="L1097" s="159"/>
      <c r="M1097" s="159"/>
      <c r="N1097" s="158"/>
      <c r="O1097" s="158"/>
      <c r="P1097" s="158"/>
      <c r="Q1097" s="158"/>
      <c r="R1097" s="159"/>
      <c r="S1097" s="159"/>
      <c r="T1097" s="159"/>
      <c r="U1097" s="159"/>
      <c r="V1097" s="159"/>
      <c r="W1097" s="159"/>
      <c r="X1097" s="159"/>
      <c r="Y1097" s="159"/>
      <c r="Z1097" s="148"/>
      <c r="AA1097" s="148"/>
      <c r="AB1097" s="148"/>
      <c r="AC1097" s="148"/>
      <c r="AD1097" s="148"/>
      <c r="AE1097" s="148"/>
      <c r="AF1097" s="148"/>
      <c r="AG1097" s="148" t="s">
        <v>435</v>
      </c>
      <c r="AH1097" s="148">
        <v>0</v>
      </c>
      <c r="AI1097" s="148"/>
      <c r="AJ1097" s="148"/>
      <c r="AK1097" s="148"/>
      <c r="AL1097" s="148"/>
      <c r="AM1097" s="148"/>
      <c r="AN1097" s="148"/>
      <c r="AO1097" s="148"/>
      <c r="AP1097" s="148"/>
      <c r="AQ1097" s="148"/>
      <c r="AR1097" s="148"/>
      <c r="AS1097" s="148"/>
      <c r="AT1097" s="148"/>
      <c r="AU1097" s="148"/>
      <c r="AV1097" s="148"/>
      <c r="AW1097" s="148"/>
      <c r="AX1097" s="148"/>
      <c r="AY1097" s="148"/>
      <c r="AZ1097" s="148"/>
      <c r="BA1097" s="148"/>
      <c r="BB1097" s="148"/>
      <c r="BC1097" s="148"/>
      <c r="BD1097" s="148"/>
      <c r="BE1097" s="148"/>
      <c r="BF1097" s="148"/>
      <c r="BG1097" s="148"/>
      <c r="BH1097" s="148"/>
    </row>
    <row r="1098" spans="1:60" outlineLevel="3" x14ac:dyDescent="0.2">
      <c r="A1098" s="155"/>
      <c r="B1098" s="156"/>
      <c r="C1098" s="194" t="s">
        <v>1691</v>
      </c>
      <c r="D1098" s="185"/>
      <c r="E1098" s="186">
        <v>1.5581</v>
      </c>
      <c r="F1098" s="159"/>
      <c r="G1098" s="159"/>
      <c r="H1098" s="159"/>
      <c r="I1098" s="159"/>
      <c r="J1098" s="159"/>
      <c r="K1098" s="159"/>
      <c r="L1098" s="159"/>
      <c r="M1098" s="159"/>
      <c r="N1098" s="158"/>
      <c r="O1098" s="158"/>
      <c r="P1098" s="158"/>
      <c r="Q1098" s="158"/>
      <c r="R1098" s="159"/>
      <c r="S1098" s="159"/>
      <c r="T1098" s="159"/>
      <c r="U1098" s="159"/>
      <c r="V1098" s="159"/>
      <c r="W1098" s="159"/>
      <c r="X1098" s="159"/>
      <c r="Y1098" s="159"/>
      <c r="Z1098" s="148"/>
      <c r="AA1098" s="148"/>
      <c r="AB1098" s="148"/>
      <c r="AC1098" s="148"/>
      <c r="AD1098" s="148"/>
      <c r="AE1098" s="148"/>
      <c r="AF1098" s="148"/>
      <c r="AG1098" s="148" t="s">
        <v>435</v>
      </c>
      <c r="AH1098" s="148">
        <v>0</v>
      </c>
      <c r="AI1098" s="148"/>
      <c r="AJ1098" s="148"/>
      <c r="AK1098" s="148"/>
      <c r="AL1098" s="148"/>
      <c r="AM1098" s="148"/>
      <c r="AN1098" s="148"/>
      <c r="AO1098" s="148"/>
      <c r="AP1098" s="148"/>
      <c r="AQ1098" s="148"/>
      <c r="AR1098" s="148"/>
      <c r="AS1098" s="148"/>
      <c r="AT1098" s="148"/>
      <c r="AU1098" s="148"/>
      <c r="AV1098" s="148"/>
      <c r="AW1098" s="148"/>
      <c r="AX1098" s="148"/>
      <c r="AY1098" s="148"/>
      <c r="AZ1098" s="148"/>
      <c r="BA1098" s="148"/>
      <c r="BB1098" s="148"/>
      <c r="BC1098" s="148"/>
      <c r="BD1098" s="148"/>
      <c r="BE1098" s="148"/>
      <c r="BF1098" s="148"/>
      <c r="BG1098" s="148"/>
      <c r="BH1098" s="148"/>
    </row>
    <row r="1099" spans="1:60" outlineLevel="1" x14ac:dyDescent="0.2">
      <c r="A1099" s="172">
        <v>175</v>
      </c>
      <c r="B1099" s="173" t="s">
        <v>1692</v>
      </c>
      <c r="C1099" s="181" t="s">
        <v>1693</v>
      </c>
      <c r="D1099" s="174" t="s">
        <v>442</v>
      </c>
      <c r="E1099" s="175">
        <v>32.442</v>
      </c>
      <c r="F1099" s="176"/>
      <c r="G1099" s="177">
        <f>ROUND(E1099*F1099,2)</f>
        <v>0</v>
      </c>
      <c r="H1099" s="176"/>
      <c r="I1099" s="177">
        <f>ROUND(E1099*H1099,2)</f>
        <v>0</v>
      </c>
      <c r="J1099" s="176"/>
      <c r="K1099" s="177">
        <f>ROUND(E1099*J1099,2)</f>
        <v>0</v>
      </c>
      <c r="L1099" s="177">
        <v>21</v>
      </c>
      <c r="M1099" s="177">
        <f>G1099*(1+L1099/100)</f>
        <v>0</v>
      </c>
      <c r="N1099" s="175">
        <v>0</v>
      </c>
      <c r="O1099" s="175">
        <f>ROUND(E1099*N1099,2)</f>
        <v>0</v>
      </c>
      <c r="P1099" s="175">
        <v>0</v>
      </c>
      <c r="Q1099" s="175">
        <f>ROUND(E1099*P1099,2)</f>
        <v>0</v>
      </c>
      <c r="R1099" s="177" t="s">
        <v>724</v>
      </c>
      <c r="S1099" s="177" t="s">
        <v>378</v>
      </c>
      <c r="T1099" s="178" t="s">
        <v>378</v>
      </c>
      <c r="U1099" s="159">
        <v>0.82</v>
      </c>
      <c r="V1099" s="159">
        <f>ROUND(E1099*U1099,2)</f>
        <v>26.6</v>
      </c>
      <c r="W1099" s="159"/>
      <c r="X1099" s="159" t="s">
        <v>429</v>
      </c>
      <c r="Y1099" s="159" t="s">
        <v>381</v>
      </c>
      <c r="Z1099" s="214">
        <v>0.32</v>
      </c>
      <c r="AA1099" s="215">
        <f t="shared" ref="AA1099" si="340">G1099*Z1099</f>
        <v>0</v>
      </c>
      <c r="AB1099" s="215">
        <f t="shared" ref="AB1099" si="341">G1099-AA1099</f>
        <v>0</v>
      </c>
      <c r="AC1099" s="148"/>
      <c r="AD1099" s="148"/>
      <c r="AE1099" s="148"/>
      <c r="AF1099" s="148"/>
      <c r="AG1099" s="148" t="s">
        <v>431</v>
      </c>
      <c r="AH1099" s="148"/>
      <c r="AI1099" s="148"/>
      <c r="AJ1099" s="148"/>
      <c r="AK1099" s="148"/>
      <c r="AL1099" s="148"/>
      <c r="AM1099" s="148"/>
      <c r="AN1099" s="148"/>
      <c r="AO1099" s="148"/>
      <c r="AP1099" s="148"/>
      <c r="AQ1099" s="148"/>
      <c r="AR1099" s="148"/>
      <c r="AS1099" s="148"/>
      <c r="AT1099" s="148"/>
      <c r="AU1099" s="148"/>
      <c r="AV1099" s="148"/>
      <c r="AW1099" s="148"/>
      <c r="AX1099" s="148"/>
      <c r="AY1099" s="148"/>
      <c r="AZ1099" s="148"/>
      <c r="BA1099" s="148"/>
      <c r="BB1099" s="148"/>
      <c r="BC1099" s="148"/>
      <c r="BD1099" s="148"/>
      <c r="BE1099" s="148"/>
      <c r="BF1099" s="148"/>
      <c r="BG1099" s="148"/>
      <c r="BH1099" s="148"/>
    </row>
    <row r="1100" spans="1:60" outlineLevel="2" x14ac:dyDescent="0.2">
      <c r="A1100" s="155"/>
      <c r="B1100" s="156"/>
      <c r="C1100" s="306" t="s">
        <v>1694</v>
      </c>
      <c r="D1100" s="307"/>
      <c r="E1100" s="307"/>
      <c r="F1100" s="307"/>
      <c r="G1100" s="307"/>
      <c r="H1100" s="159"/>
      <c r="I1100" s="159"/>
      <c r="J1100" s="159"/>
      <c r="K1100" s="159"/>
      <c r="L1100" s="159"/>
      <c r="M1100" s="159"/>
      <c r="N1100" s="158"/>
      <c r="O1100" s="158"/>
      <c r="P1100" s="158"/>
      <c r="Q1100" s="158"/>
      <c r="R1100" s="159"/>
      <c r="S1100" s="159"/>
      <c r="T1100" s="159"/>
      <c r="U1100" s="159"/>
      <c r="V1100" s="159"/>
      <c r="W1100" s="159"/>
      <c r="X1100" s="159"/>
      <c r="Y1100" s="159"/>
      <c r="Z1100" s="148"/>
      <c r="AA1100" s="148"/>
      <c r="AB1100" s="148"/>
      <c r="AC1100" s="148"/>
      <c r="AD1100" s="148"/>
      <c r="AE1100" s="148"/>
      <c r="AF1100" s="148"/>
      <c r="AG1100" s="148" t="s">
        <v>433</v>
      </c>
      <c r="AH1100" s="148"/>
      <c r="AI1100" s="148"/>
      <c r="AJ1100" s="148"/>
      <c r="AK1100" s="148"/>
      <c r="AL1100" s="148"/>
      <c r="AM1100" s="148"/>
      <c r="AN1100" s="148"/>
      <c r="AO1100" s="148"/>
      <c r="AP1100" s="148"/>
      <c r="AQ1100" s="148"/>
      <c r="AR1100" s="148"/>
      <c r="AS1100" s="148"/>
      <c r="AT1100" s="148"/>
      <c r="AU1100" s="148"/>
      <c r="AV1100" s="148"/>
      <c r="AW1100" s="148"/>
      <c r="AX1100" s="148"/>
      <c r="AY1100" s="148"/>
      <c r="AZ1100" s="148"/>
      <c r="BA1100" s="148"/>
      <c r="BB1100" s="148"/>
      <c r="BC1100" s="148"/>
      <c r="BD1100" s="148"/>
      <c r="BE1100" s="148"/>
      <c r="BF1100" s="148"/>
      <c r="BG1100" s="148"/>
      <c r="BH1100" s="148"/>
    </row>
    <row r="1101" spans="1:60" outlineLevel="2" x14ac:dyDescent="0.2">
      <c r="A1101" s="155"/>
      <c r="B1101" s="156"/>
      <c r="C1101" s="194" t="s">
        <v>1695</v>
      </c>
      <c r="D1101" s="185"/>
      <c r="E1101" s="186">
        <v>4.9394999999999998</v>
      </c>
      <c r="F1101" s="159"/>
      <c r="G1101" s="159"/>
      <c r="H1101" s="159"/>
      <c r="I1101" s="159"/>
      <c r="J1101" s="159"/>
      <c r="K1101" s="159"/>
      <c r="L1101" s="159"/>
      <c r="M1101" s="159"/>
      <c r="N1101" s="158"/>
      <c r="O1101" s="158"/>
      <c r="P1101" s="158"/>
      <c r="Q1101" s="158"/>
      <c r="R1101" s="159"/>
      <c r="S1101" s="159"/>
      <c r="T1101" s="159"/>
      <c r="U1101" s="159"/>
      <c r="V1101" s="159"/>
      <c r="W1101" s="159"/>
      <c r="X1101" s="159"/>
      <c r="Y1101" s="159"/>
      <c r="Z1101" s="148"/>
      <c r="AA1101" s="148"/>
      <c r="AB1101" s="148"/>
      <c r="AC1101" s="148"/>
      <c r="AD1101" s="148"/>
      <c r="AE1101" s="148"/>
      <c r="AF1101" s="148"/>
      <c r="AG1101" s="148" t="s">
        <v>435</v>
      </c>
      <c r="AH1101" s="148">
        <v>0</v>
      </c>
      <c r="AI1101" s="148"/>
      <c r="AJ1101" s="148"/>
      <c r="AK1101" s="148"/>
      <c r="AL1101" s="148"/>
      <c r="AM1101" s="148"/>
      <c r="AN1101" s="148"/>
      <c r="AO1101" s="148"/>
      <c r="AP1101" s="148"/>
      <c r="AQ1101" s="148"/>
      <c r="AR1101" s="148"/>
      <c r="AS1101" s="148"/>
      <c r="AT1101" s="148"/>
      <c r="AU1101" s="148"/>
      <c r="AV1101" s="148"/>
      <c r="AW1101" s="148"/>
      <c r="AX1101" s="148"/>
      <c r="AY1101" s="148"/>
      <c r="AZ1101" s="148"/>
      <c r="BA1101" s="148"/>
      <c r="BB1101" s="148"/>
      <c r="BC1101" s="148"/>
      <c r="BD1101" s="148"/>
      <c r="BE1101" s="148"/>
      <c r="BF1101" s="148"/>
      <c r="BG1101" s="148"/>
      <c r="BH1101" s="148"/>
    </row>
    <row r="1102" spans="1:60" outlineLevel="3" x14ac:dyDescent="0.2">
      <c r="A1102" s="155"/>
      <c r="B1102" s="156"/>
      <c r="C1102" s="194" t="s">
        <v>1696</v>
      </c>
      <c r="D1102" s="185"/>
      <c r="E1102" s="186">
        <v>6.0765000000000002</v>
      </c>
      <c r="F1102" s="159"/>
      <c r="G1102" s="159"/>
      <c r="H1102" s="159"/>
      <c r="I1102" s="159"/>
      <c r="J1102" s="159"/>
      <c r="K1102" s="159"/>
      <c r="L1102" s="159"/>
      <c r="M1102" s="159"/>
      <c r="N1102" s="158"/>
      <c r="O1102" s="158"/>
      <c r="P1102" s="158"/>
      <c r="Q1102" s="158"/>
      <c r="R1102" s="159"/>
      <c r="S1102" s="159"/>
      <c r="T1102" s="159"/>
      <c r="U1102" s="159"/>
      <c r="V1102" s="159"/>
      <c r="W1102" s="159"/>
      <c r="X1102" s="159"/>
      <c r="Y1102" s="159"/>
      <c r="Z1102" s="148"/>
      <c r="AA1102" s="148"/>
      <c r="AB1102" s="148"/>
      <c r="AC1102" s="148"/>
      <c r="AD1102" s="148"/>
      <c r="AE1102" s="148"/>
      <c r="AF1102" s="148"/>
      <c r="AG1102" s="148" t="s">
        <v>435</v>
      </c>
      <c r="AH1102" s="148">
        <v>0</v>
      </c>
      <c r="AI1102" s="148"/>
      <c r="AJ1102" s="148"/>
      <c r="AK1102" s="148"/>
      <c r="AL1102" s="148"/>
      <c r="AM1102" s="148"/>
      <c r="AN1102" s="148"/>
      <c r="AO1102" s="148"/>
      <c r="AP1102" s="148"/>
      <c r="AQ1102" s="148"/>
      <c r="AR1102" s="148"/>
      <c r="AS1102" s="148"/>
      <c r="AT1102" s="148"/>
      <c r="AU1102" s="148"/>
      <c r="AV1102" s="148"/>
      <c r="AW1102" s="148"/>
      <c r="AX1102" s="148"/>
      <c r="AY1102" s="148"/>
      <c r="AZ1102" s="148"/>
      <c r="BA1102" s="148"/>
      <c r="BB1102" s="148"/>
      <c r="BC1102" s="148"/>
      <c r="BD1102" s="148"/>
      <c r="BE1102" s="148"/>
      <c r="BF1102" s="148"/>
      <c r="BG1102" s="148"/>
      <c r="BH1102" s="148"/>
    </row>
    <row r="1103" spans="1:60" outlineLevel="3" x14ac:dyDescent="0.2">
      <c r="A1103" s="155"/>
      <c r="B1103" s="156"/>
      <c r="C1103" s="194" t="s">
        <v>1697</v>
      </c>
      <c r="D1103" s="185"/>
      <c r="E1103" s="186">
        <v>21.425999999999998</v>
      </c>
      <c r="F1103" s="159"/>
      <c r="G1103" s="159"/>
      <c r="H1103" s="159"/>
      <c r="I1103" s="159"/>
      <c r="J1103" s="159"/>
      <c r="K1103" s="159"/>
      <c r="L1103" s="159"/>
      <c r="M1103" s="159"/>
      <c r="N1103" s="158"/>
      <c r="O1103" s="158"/>
      <c r="P1103" s="158"/>
      <c r="Q1103" s="158"/>
      <c r="R1103" s="159"/>
      <c r="S1103" s="159"/>
      <c r="T1103" s="159"/>
      <c r="U1103" s="159"/>
      <c r="V1103" s="159"/>
      <c r="W1103" s="159"/>
      <c r="X1103" s="159"/>
      <c r="Y1103" s="159"/>
      <c r="Z1103" s="148"/>
      <c r="AA1103" s="148"/>
      <c r="AB1103" s="148"/>
      <c r="AC1103" s="148"/>
      <c r="AD1103" s="148"/>
      <c r="AE1103" s="148"/>
      <c r="AF1103" s="148"/>
      <c r="AG1103" s="148" t="s">
        <v>435</v>
      </c>
      <c r="AH1103" s="148">
        <v>0</v>
      </c>
      <c r="AI1103" s="148"/>
      <c r="AJ1103" s="148"/>
      <c r="AK1103" s="148"/>
      <c r="AL1103" s="148"/>
      <c r="AM1103" s="148"/>
      <c r="AN1103" s="148"/>
      <c r="AO1103" s="148"/>
      <c r="AP1103" s="148"/>
      <c r="AQ1103" s="148"/>
      <c r="AR1103" s="148"/>
      <c r="AS1103" s="148"/>
      <c r="AT1103" s="148"/>
      <c r="AU1103" s="148"/>
      <c r="AV1103" s="148"/>
      <c r="AW1103" s="148"/>
      <c r="AX1103" s="148"/>
      <c r="AY1103" s="148"/>
      <c r="AZ1103" s="148"/>
      <c r="BA1103" s="148"/>
      <c r="BB1103" s="148"/>
      <c r="BC1103" s="148"/>
      <c r="BD1103" s="148"/>
      <c r="BE1103" s="148"/>
      <c r="BF1103" s="148"/>
      <c r="BG1103" s="148"/>
      <c r="BH1103" s="148"/>
    </row>
    <row r="1104" spans="1:60" outlineLevel="1" x14ac:dyDescent="0.2">
      <c r="A1104" s="172">
        <v>176</v>
      </c>
      <c r="B1104" s="173" t="s">
        <v>1698</v>
      </c>
      <c r="C1104" s="181" t="s">
        <v>1699</v>
      </c>
      <c r="D1104" s="174" t="s">
        <v>442</v>
      </c>
      <c r="E1104" s="175">
        <v>7.2</v>
      </c>
      <c r="F1104" s="176"/>
      <c r="G1104" s="177">
        <f>ROUND(E1104*F1104,2)</f>
        <v>0</v>
      </c>
      <c r="H1104" s="176"/>
      <c r="I1104" s="177">
        <f>ROUND(E1104*H1104,2)</f>
        <v>0</v>
      </c>
      <c r="J1104" s="176"/>
      <c r="K1104" s="177">
        <f>ROUND(E1104*J1104,2)</f>
        <v>0</v>
      </c>
      <c r="L1104" s="177">
        <v>21</v>
      </c>
      <c r="M1104" s="177">
        <f>G1104*(1+L1104/100)</f>
        <v>0</v>
      </c>
      <c r="N1104" s="175">
        <v>0</v>
      </c>
      <c r="O1104" s="175">
        <f>ROUND(E1104*N1104,2)</f>
        <v>0</v>
      </c>
      <c r="P1104" s="175">
        <v>0</v>
      </c>
      <c r="Q1104" s="175">
        <f>ROUND(E1104*P1104,2)</f>
        <v>0</v>
      </c>
      <c r="R1104" s="177" t="s">
        <v>724</v>
      </c>
      <c r="S1104" s="177" t="s">
        <v>378</v>
      </c>
      <c r="T1104" s="178" t="s">
        <v>378</v>
      </c>
      <c r="U1104" s="159">
        <v>0.20499999999999999</v>
      </c>
      <c r="V1104" s="159">
        <f>ROUND(E1104*U1104,2)</f>
        <v>1.48</v>
      </c>
      <c r="W1104" s="159"/>
      <c r="X1104" s="159" t="s">
        <v>429</v>
      </c>
      <c r="Y1104" s="159" t="s">
        <v>381</v>
      </c>
      <c r="Z1104" s="214">
        <v>0.32</v>
      </c>
      <c r="AA1104" s="215">
        <f t="shared" ref="AA1104" si="342">G1104*Z1104</f>
        <v>0</v>
      </c>
      <c r="AB1104" s="215">
        <f t="shared" ref="AB1104" si="343">G1104-AA1104</f>
        <v>0</v>
      </c>
      <c r="AC1104" s="148"/>
      <c r="AD1104" s="148"/>
      <c r="AE1104" s="148"/>
      <c r="AF1104" s="148"/>
      <c r="AG1104" s="148" t="s">
        <v>431</v>
      </c>
      <c r="AH1104" s="148"/>
      <c r="AI1104" s="148"/>
      <c r="AJ1104" s="148"/>
      <c r="AK1104" s="148"/>
      <c r="AL1104" s="148"/>
      <c r="AM1104" s="148"/>
      <c r="AN1104" s="148"/>
      <c r="AO1104" s="148"/>
      <c r="AP1104" s="148"/>
      <c r="AQ1104" s="148"/>
      <c r="AR1104" s="148"/>
      <c r="AS1104" s="148"/>
      <c r="AT1104" s="148"/>
      <c r="AU1104" s="148"/>
      <c r="AV1104" s="148"/>
      <c r="AW1104" s="148"/>
      <c r="AX1104" s="148"/>
      <c r="AY1104" s="148"/>
      <c r="AZ1104" s="148"/>
      <c r="BA1104" s="148"/>
      <c r="BB1104" s="148"/>
      <c r="BC1104" s="148"/>
      <c r="BD1104" s="148"/>
      <c r="BE1104" s="148"/>
      <c r="BF1104" s="148"/>
      <c r="BG1104" s="148"/>
      <c r="BH1104" s="148"/>
    </row>
    <row r="1105" spans="1:60" outlineLevel="2" x14ac:dyDescent="0.2">
      <c r="A1105" s="155"/>
      <c r="B1105" s="156"/>
      <c r="C1105" s="306" t="s">
        <v>1694</v>
      </c>
      <c r="D1105" s="307"/>
      <c r="E1105" s="307"/>
      <c r="F1105" s="307"/>
      <c r="G1105" s="307"/>
      <c r="H1105" s="159"/>
      <c r="I1105" s="159"/>
      <c r="J1105" s="159"/>
      <c r="K1105" s="159"/>
      <c r="L1105" s="159"/>
      <c r="M1105" s="159"/>
      <c r="N1105" s="158"/>
      <c r="O1105" s="158"/>
      <c r="P1105" s="158"/>
      <c r="Q1105" s="158"/>
      <c r="R1105" s="159"/>
      <c r="S1105" s="159"/>
      <c r="T1105" s="159"/>
      <c r="U1105" s="159"/>
      <c r="V1105" s="159"/>
      <c r="W1105" s="159"/>
      <c r="X1105" s="159"/>
      <c r="Y1105" s="159"/>
      <c r="Z1105" s="148"/>
      <c r="AA1105" s="148"/>
      <c r="AB1105" s="148"/>
      <c r="AC1105" s="148"/>
      <c r="AD1105" s="148"/>
      <c r="AE1105" s="148"/>
      <c r="AF1105" s="148"/>
      <c r="AG1105" s="148" t="s">
        <v>433</v>
      </c>
      <c r="AH1105" s="148"/>
      <c r="AI1105" s="148"/>
      <c r="AJ1105" s="148"/>
      <c r="AK1105" s="148"/>
      <c r="AL1105" s="148"/>
      <c r="AM1105" s="148"/>
      <c r="AN1105" s="148"/>
      <c r="AO1105" s="148"/>
      <c r="AP1105" s="148"/>
      <c r="AQ1105" s="148"/>
      <c r="AR1105" s="148"/>
      <c r="AS1105" s="148"/>
      <c r="AT1105" s="148"/>
      <c r="AU1105" s="148"/>
      <c r="AV1105" s="148"/>
      <c r="AW1105" s="148"/>
      <c r="AX1105" s="148"/>
      <c r="AY1105" s="148"/>
      <c r="AZ1105" s="148"/>
      <c r="BA1105" s="148"/>
      <c r="BB1105" s="148"/>
      <c r="BC1105" s="148"/>
      <c r="BD1105" s="148"/>
      <c r="BE1105" s="148"/>
      <c r="BF1105" s="148"/>
      <c r="BG1105" s="148"/>
      <c r="BH1105" s="148"/>
    </row>
    <row r="1106" spans="1:60" outlineLevel="2" x14ac:dyDescent="0.2">
      <c r="A1106" s="155"/>
      <c r="B1106" s="156"/>
      <c r="C1106" s="194" t="s">
        <v>1700</v>
      </c>
      <c r="D1106" s="185"/>
      <c r="E1106" s="186">
        <v>7.2</v>
      </c>
      <c r="F1106" s="159"/>
      <c r="G1106" s="159"/>
      <c r="H1106" s="159"/>
      <c r="I1106" s="159"/>
      <c r="J1106" s="159"/>
      <c r="K1106" s="159"/>
      <c r="L1106" s="159"/>
      <c r="M1106" s="159"/>
      <c r="N1106" s="158"/>
      <c r="O1106" s="158"/>
      <c r="P1106" s="158"/>
      <c r="Q1106" s="158"/>
      <c r="R1106" s="159"/>
      <c r="S1106" s="159"/>
      <c r="T1106" s="159"/>
      <c r="U1106" s="159"/>
      <c r="V1106" s="159"/>
      <c r="W1106" s="159"/>
      <c r="X1106" s="159"/>
      <c r="Y1106" s="159"/>
      <c r="Z1106" s="148"/>
      <c r="AA1106" s="148"/>
      <c r="AB1106" s="148"/>
      <c r="AC1106" s="148"/>
      <c r="AD1106" s="148"/>
      <c r="AE1106" s="148"/>
      <c r="AF1106" s="148"/>
      <c r="AG1106" s="148" t="s">
        <v>435</v>
      </c>
      <c r="AH1106" s="148">
        <v>0</v>
      </c>
      <c r="AI1106" s="148"/>
      <c r="AJ1106" s="148"/>
      <c r="AK1106" s="148"/>
      <c r="AL1106" s="148"/>
      <c r="AM1106" s="148"/>
      <c r="AN1106" s="148"/>
      <c r="AO1106" s="148"/>
      <c r="AP1106" s="148"/>
      <c r="AQ1106" s="148"/>
      <c r="AR1106" s="148"/>
      <c r="AS1106" s="148"/>
      <c r="AT1106" s="148"/>
      <c r="AU1106" s="148"/>
      <c r="AV1106" s="148"/>
      <c r="AW1106" s="148"/>
      <c r="AX1106" s="148"/>
      <c r="AY1106" s="148"/>
      <c r="AZ1106" s="148"/>
      <c r="BA1106" s="148"/>
      <c r="BB1106" s="148"/>
      <c r="BC1106" s="148"/>
      <c r="BD1106" s="148"/>
      <c r="BE1106" s="148"/>
      <c r="BF1106" s="148"/>
      <c r="BG1106" s="148"/>
      <c r="BH1106" s="148"/>
    </row>
    <row r="1107" spans="1:60" outlineLevel="1" x14ac:dyDescent="0.2">
      <c r="A1107" s="172">
        <v>177</v>
      </c>
      <c r="B1107" s="173" t="s">
        <v>1701</v>
      </c>
      <c r="C1107" s="181" t="s">
        <v>1702</v>
      </c>
      <c r="D1107" s="174" t="s">
        <v>442</v>
      </c>
      <c r="E1107" s="175">
        <v>52.271999999999998</v>
      </c>
      <c r="F1107" s="176"/>
      <c r="G1107" s="177">
        <f>ROUND(E1107*F1107,2)</f>
        <v>0</v>
      </c>
      <c r="H1107" s="176"/>
      <c r="I1107" s="177">
        <f>ROUND(E1107*H1107,2)</f>
        <v>0</v>
      </c>
      <c r="J1107" s="176"/>
      <c r="K1107" s="177">
        <f>ROUND(E1107*J1107,2)</f>
        <v>0</v>
      </c>
      <c r="L1107" s="177">
        <v>21</v>
      </c>
      <c r="M1107" s="177">
        <f>G1107*(1+L1107/100)</f>
        <v>0</v>
      </c>
      <c r="N1107" s="175">
        <v>1.837</v>
      </c>
      <c r="O1107" s="175">
        <f>ROUND(E1107*N1107,2)</f>
        <v>96.02</v>
      </c>
      <c r="P1107" s="175">
        <v>0</v>
      </c>
      <c r="Q1107" s="175">
        <f>ROUND(E1107*P1107,2)</f>
        <v>0</v>
      </c>
      <c r="R1107" s="177"/>
      <c r="S1107" s="177" t="s">
        <v>394</v>
      </c>
      <c r="T1107" s="178" t="s">
        <v>378</v>
      </c>
      <c r="U1107" s="159">
        <v>1.8360000000000001</v>
      </c>
      <c r="V1107" s="159">
        <f>ROUND(E1107*U1107,2)</f>
        <v>95.97</v>
      </c>
      <c r="W1107" s="159"/>
      <c r="X1107" s="159" t="s">
        <v>429</v>
      </c>
      <c r="Y1107" s="159" t="s">
        <v>381</v>
      </c>
      <c r="Z1107" s="214">
        <v>0.32</v>
      </c>
      <c r="AA1107" s="215">
        <f t="shared" ref="AA1107" si="344">G1107*Z1107</f>
        <v>0</v>
      </c>
      <c r="AB1107" s="215">
        <f t="shared" ref="AB1107" si="345">G1107-AA1107</f>
        <v>0</v>
      </c>
      <c r="AC1107" s="148"/>
      <c r="AD1107" s="148"/>
      <c r="AE1107" s="148"/>
      <c r="AF1107" s="148"/>
      <c r="AG1107" s="148" t="s">
        <v>431</v>
      </c>
      <c r="AH1107" s="148"/>
      <c r="AI1107" s="148"/>
      <c r="AJ1107" s="148"/>
      <c r="AK1107" s="148"/>
      <c r="AL1107" s="148"/>
      <c r="AM1107" s="148"/>
      <c r="AN1107" s="148"/>
      <c r="AO1107" s="148"/>
      <c r="AP1107" s="148"/>
      <c r="AQ1107" s="148"/>
      <c r="AR1107" s="148"/>
      <c r="AS1107" s="148"/>
      <c r="AT1107" s="148"/>
      <c r="AU1107" s="148"/>
      <c r="AV1107" s="148"/>
      <c r="AW1107" s="148"/>
      <c r="AX1107" s="148"/>
      <c r="AY1107" s="148"/>
      <c r="AZ1107" s="148"/>
      <c r="BA1107" s="148"/>
      <c r="BB1107" s="148"/>
      <c r="BC1107" s="148"/>
      <c r="BD1107" s="148"/>
      <c r="BE1107" s="148"/>
      <c r="BF1107" s="148"/>
      <c r="BG1107" s="148"/>
      <c r="BH1107" s="148"/>
    </row>
    <row r="1108" spans="1:60" outlineLevel="2" x14ac:dyDescent="0.2">
      <c r="A1108" s="155"/>
      <c r="B1108" s="156"/>
      <c r="C1108" s="194" t="s">
        <v>1703</v>
      </c>
      <c r="D1108" s="185"/>
      <c r="E1108" s="186">
        <v>52.271999999999998</v>
      </c>
      <c r="F1108" s="159"/>
      <c r="G1108" s="159"/>
      <c r="H1108" s="159"/>
      <c r="I1108" s="159"/>
      <c r="J1108" s="159"/>
      <c r="K1108" s="159"/>
      <c r="L1108" s="159"/>
      <c r="M1108" s="159"/>
      <c r="N1108" s="158"/>
      <c r="O1108" s="158"/>
      <c r="P1108" s="158"/>
      <c r="Q1108" s="158"/>
      <c r="R1108" s="159"/>
      <c r="S1108" s="159"/>
      <c r="T1108" s="159"/>
      <c r="U1108" s="159"/>
      <c r="V1108" s="159"/>
      <c r="W1108" s="159"/>
      <c r="X1108" s="159"/>
      <c r="Y1108" s="159"/>
      <c r="Z1108" s="148"/>
      <c r="AA1108" s="148"/>
      <c r="AB1108" s="148"/>
      <c r="AC1108" s="148"/>
      <c r="AD1108" s="148"/>
      <c r="AE1108" s="148"/>
      <c r="AF1108" s="148"/>
      <c r="AG1108" s="148" t="s">
        <v>435</v>
      </c>
      <c r="AH1108" s="148">
        <v>0</v>
      </c>
      <c r="AI1108" s="148"/>
      <c r="AJ1108" s="148"/>
      <c r="AK1108" s="148"/>
      <c r="AL1108" s="148"/>
      <c r="AM1108" s="148"/>
      <c r="AN1108" s="148"/>
      <c r="AO1108" s="148"/>
      <c r="AP1108" s="148"/>
      <c r="AQ1108" s="148"/>
      <c r="AR1108" s="148"/>
      <c r="AS1108" s="148"/>
      <c r="AT1108" s="148"/>
      <c r="AU1108" s="148"/>
      <c r="AV1108" s="148"/>
      <c r="AW1108" s="148"/>
      <c r="AX1108" s="148"/>
      <c r="AY1108" s="148"/>
      <c r="AZ1108" s="148"/>
      <c r="BA1108" s="148"/>
      <c r="BB1108" s="148"/>
      <c r="BC1108" s="148"/>
      <c r="BD1108" s="148"/>
      <c r="BE1108" s="148"/>
      <c r="BF1108" s="148"/>
      <c r="BG1108" s="148"/>
      <c r="BH1108" s="148"/>
    </row>
    <row r="1109" spans="1:60" outlineLevel="1" x14ac:dyDescent="0.2">
      <c r="A1109" s="172">
        <v>178</v>
      </c>
      <c r="B1109" s="173" t="s">
        <v>1704</v>
      </c>
      <c r="C1109" s="181" t="s">
        <v>1705</v>
      </c>
      <c r="D1109" s="174" t="s">
        <v>442</v>
      </c>
      <c r="E1109" s="175">
        <v>50.955919999999999</v>
      </c>
      <c r="F1109" s="176"/>
      <c r="G1109" s="177">
        <f>ROUND(E1109*F1109,2)</f>
        <v>0</v>
      </c>
      <c r="H1109" s="176"/>
      <c r="I1109" s="177">
        <f>ROUND(E1109*H1109,2)</f>
        <v>0</v>
      </c>
      <c r="J1109" s="176"/>
      <c r="K1109" s="177">
        <f>ROUND(E1109*J1109,2)</f>
        <v>0</v>
      </c>
      <c r="L1109" s="177">
        <v>21</v>
      </c>
      <c r="M1109" s="177">
        <f>G1109*(1+L1109/100)</f>
        <v>0</v>
      </c>
      <c r="N1109" s="175">
        <v>1.6</v>
      </c>
      <c r="O1109" s="175">
        <f>ROUND(E1109*N1109,2)</f>
        <v>81.53</v>
      </c>
      <c r="P1109" s="175">
        <v>0</v>
      </c>
      <c r="Q1109" s="175">
        <f>ROUND(E1109*P1109,2)</f>
        <v>0</v>
      </c>
      <c r="R1109" s="177" t="s">
        <v>724</v>
      </c>
      <c r="S1109" s="177" t="s">
        <v>378</v>
      </c>
      <c r="T1109" s="178" t="s">
        <v>378</v>
      </c>
      <c r="U1109" s="159">
        <v>1.8360000000000001</v>
      </c>
      <c r="V1109" s="159">
        <f>ROUND(E1109*U1109,2)</f>
        <v>93.56</v>
      </c>
      <c r="W1109" s="159"/>
      <c r="X1109" s="159" t="s">
        <v>429</v>
      </c>
      <c r="Y1109" s="159" t="s">
        <v>381</v>
      </c>
      <c r="Z1109" s="214">
        <v>0.32</v>
      </c>
      <c r="AA1109" s="215">
        <f t="shared" ref="AA1109" si="346">G1109*Z1109</f>
        <v>0</v>
      </c>
      <c r="AB1109" s="215">
        <f t="shared" ref="AB1109" si="347">G1109-AA1109</f>
        <v>0</v>
      </c>
      <c r="AC1109" s="148"/>
      <c r="AD1109" s="148"/>
      <c r="AE1109" s="148"/>
      <c r="AF1109" s="148"/>
      <c r="AG1109" s="148" t="s">
        <v>431</v>
      </c>
      <c r="AH1109" s="148"/>
      <c r="AI1109" s="148"/>
      <c r="AJ1109" s="148"/>
      <c r="AK1109" s="148"/>
      <c r="AL1109" s="148"/>
      <c r="AM1109" s="148"/>
      <c r="AN1109" s="148"/>
      <c r="AO1109" s="148"/>
      <c r="AP1109" s="148"/>
      <c r="AQ1109" s="148"/>
      <c r="AR1109" s="148"/>
      <c r="AS1109" s="148"/>
      <c r="AT1109" s="148"/>
      <c r="AU1109" s="148"/>
      <c r="AV1109" s="148"/>
      <c r="AW1109" s="148"/>
      <c r="AX1109" s="148"/>
      <c r="AY1109" s="148"/>
      <c r="AZ1109" s="148"/>
      <c r="BA1109" s="148"/>
      <c r="BB1109" s="148"/>
      <c r="BC1109" s="148"/>
      <c r="BD1109" s="148"/>
      <c r="BE1109" s="148"/>
      <c r="BF1109" s="148"/>
      <c r="BG1109" s="148"/>
      <c r="BH1109" s="148"/>
    </row>
    <row r="1110" spans="1:60" outlineLevel="2" x14ac:dyDescent="0.2">
      <c r="A1110" s="155"/>
      <c r="B1110" s="156"/>
      <c r="C1110" s="306" t="s">
        <v>1649</v>
      </c>
      <c r="D1110" s="307"/>
      <c r="E1110" s="307"/>
      <c r="F1110" s="307"/>
      <c r="G1110" s="307"/>
      <c r="H1110" s="159"/>
      <c r="I1110" s="159"/>
      <c r="J1110" s="159"/>
      <c r="K1110" s="159"/>
      <c r="L1110" s="159"/>
      <c r="M1110" s="159"/>
      <c r="N1110" s="158"/>
      <c r="O1110" s="158"/>
      <c r="P1110" s="158"/>
      <c r="Q1110" s="158"/>
      <c r="R1110" s="159"/>
      <c r="S1110" s="159"/>
      <c r="T1110" s="159"/>
      <c r="U1110" s="159"/>
      <c r="V1110" s="159"/>
      <c r="W1110" s="159"/>
      <c r="X1110" s="159"/>
      <c r="Y1110" s="159"/>
      <c r="Z1110" s="148"/>
      <c r="AA1110" s="148"/>
      <c r="AB1110" s="148"/>
      <c r="AC1110" s="148"/>
      <c r="AD1110" s="148"/>
      <c r="AE1110" s="148"/>
      <c r="AF1110" s="148"/>
      <c r="AG1110" s="148" t="s">
        <v>433</v>
      </c>
      <c r="AH1110" s="148"/>
      <c r="AI1110" s="148"/>
      <c r="AJ1110" s="148"/>
      <c r="AK1110" s="148"/>
      <c r="AL1110" s="148"/>
      <c r="AM1110" s="148"/>
      <c r="AN1110" s="148"/>
      <c r="AO1110" s="148"/>
      <c r="AP1110" s="148"/>
      <c r="AQ1110" s="148"/>
      <c r="AR1110" s="148"/>
      <c r="AS1110" s="148"/>
      <c r="AT1110" s="148"/>
      <c r="AU1110" s="148"/>
      <c r="AV1110" s="148"/>
      <c r="AW1110" s="148"/>
      <c r="AX1110" s="148"/>
      <c r="AY1110" s="148"/>
      <c r="AZ1110" s="148"/>
      <c r="BA1110" s="179" t="str">
        <f>C1110</f>
        <v>pod mazaniny a dlažby, popř. na plochých střechách, vodorovný nebo ve spádu, s udusáním a urovnáním povrchu,</v>
      </c>
      <c r="BB1110" s="148"/>
      <c r="BC1110" s="148"/>
      <c r="BD1110" s="148"/>
      <c r="BE1110" s="148"/>
      <c r="BF1110" s="148"/>
      <c r="BG1110" s="148"/>
      <c r="BH1110" s="148"/>
    </row>
    <row r="1111" spans="1:60" outlineLevel="2" x14ac:dyDescent="0.2">
      <c r="A1111" s="155"/>
      <c r="B1111" s="156"/>
      <c r="C1111" s="194" t="s">
        <v>1706</v>
      </c>
      <c r="D1111" s="185"/>
      <c r="E1111" s="186"/>
      <c r="F1111" s="159"/>
      <c r="G1111" s="159"/>
      <c r="H1111" s="159"/>
      <c r="I1111" s="159"/>
      <c r="J1111" s="159"/>
      <c r="K1111" s="159"/>
      <c r="L1111" s="159"/>
      <c r="M1111" s="159"/>
      <c r="N1111" s="158"/>
      <c r="O1111" s="158"/>
      <c r="P1111" s="158"/>
      <c r="Q1111" s="158"/>
      <c r="R1111" s="159"/>
      <c r="S1111" s="159"/>
      <c r="T1111" s="159"/>
      <c r="U1111" s="159"/>
      <c r="V1111" s="159"/>
      <c r="W1111" s="159"/>
      <c r="X1111" s="159"/>
      <c r="Y1111" s="159"/>
      <c r="Z1111" s="148"/>
      <c r="AA1111" s="148"/>
      <c r="AB1111" s="148"/>
      <c r="AC1111" s="148"/>
      <c r="AD1111" s="148"/>
      <c r="AE1111" s="148"/>
      <c r="AF1111" s="148"/>
      <c r="AG1111" s="148" t="s">
        <v>435</v>
      </c>
      <c r="AH1111" s="148">
        <v>0</v>
      </c>
      <c r="AI1111" s="148"/>
      <c r="AJ1111" s="148"/>
      <c r="AK1111" s="148"/>
      <c r="AL1111" s="148"/>
      <c r="AM1111" s="148"/>
      <c r="AN1111" s="148"/>
      <c r="AO1111" s="148"/>
      <c r="AP1111" s="148"/>
      <c r="AQ1111" s="148"/>
      <c r="AR1111" s="148"/>
      <c r="AS1111" s="148"/>
      <c r="AT1111" s="148"/>
      <c r="AU1111" s="148"/>
      <c r="AV1111" s="148"/>
      <c r="AW1111" s="148"/>
      <c r="AX1111" s="148"/>
      <c r="AY1111" s="148"/>
      <c r="AZ1111" s="148"/>
      <c r="BA1111" s="148"/>
      <c r="BB1111" s="148"/>
      <c r="BC1111" s="148"/>
      <c r="BD1111" s="148"/>
      <c r="BE1111" s="148"/>
      <c r="BF1111" s="148"/>
      <c r="BG1111" s="148"/>
      <c r="BH1111" s="148"/>
    </row>
    <row r="1112" spans="1:60" outlineLevel="3" x14ac:dyDescent="0.2">
      <c r="A1112" s="155"/>
      <c r="B1112" s="156"/>
      <c r="C1112" s="194" t="s">
        <v>1707</v>
      </c>
      <c r="D1112" s="185"/>
      <c r="E1112" s="186">
        <v>25.587420000000002</v>
      </c>
      <c r="F1112" s="159"/>
      <c r="G1112" s="159"/>
      <c r="H1112" s="159"/>
      <c r="I1112" s="159"/>
      <c r="J1112" s="159"/>
      <c r="K1112" s="159"/>
      <c r="L1112" s="159"/>
      <c r="M1112" s="159"/>
      <c r="N1112" s="158"/>
      <c r="O1112" s="158"/>
      <c r="P1112" s="158"/>
      <c r="Q1112" s="158"/>
      <c r="R1112" s="159"/>
      <c r="S1112" s="159"/>
      <c r="T1112" s="159"/>
      <c r="U1112" s="159"/>
      <c r="V1112" s="159"/>
      <c r="W1112" s="159"/>
      <c r="X1112" s="159"/>
      <c r="Y1112" s="159"/>
      <c r="Z1112" s="148"/>
      <c r="AA1112" s="148"/>
      <c r="AB1112" s="148"/>
      <c r="AC1112" s="148"/>
      <c r="AD1112" s="148"/>
      <c r="AE1112" s="148"/>
      <c r="AF1112" s="148"/>
      <c r="AG1112" s="148" t="s">
        <v>435</v>
      </c>
      <c r="AH1112" s="148">
        <v>0</v>
      </c>
      <c r="AI1112" s="148"/>
      <c r="AJ1112" s="148"/>
      <c r="AK1112" s="148"/>
      <c r="AL1112" s="148"/>
      <c r="AM1112" s="148"/>
      <c r="AN1112" s="148"/>
      <c r="AO1112" s="148"/>
      <c r="AP1112" s="148"/>
      <c r="AQ1112" s="148"/>
      <c r="AR1112" s="148"/>
      <c r="AS1112" s="148"/>
      <c r="AT1112" s="148"/>
      <c r="AU1112" s="148"/>
      <c r="AV1112" s="148"/>
      <c r="AW1112" s="148"/>
      <c r="AX1112" s="148"/>
      <c r="AY1112" s="148"/>
      <c r="AZ1112" s="148"/>
      <c r="BA1112" s="148"/>
      <c r="BB1112" s="148"/>
      <c r="BC1112" s="148"/>
      <c r="BD1112" s="148"/>
      <c r="BE1112" s="148"/>
      <c r="BF1112" s="148"/>
      <c r="BG1112" s="148"/>
      <c r="BH1112" s="148"/>
    </row>
    <row r="1113" spans="1:60" outlineLevel="3" x14ac:dyDescent="0.2">
      <c r="A1113" s="155"/>
      <c r="B1113" s="156"/>
      <c r="C1113" s="194" t="s">
        <v>1708</v>
      </c>
      <c r="D1113" s="185"/>
      <c r="E1113" s="186">
        <v>9.3125</v>
      </c>
      <c r="F1113" s="159"/>
      <c r="G1113" s="159"/>
      <c r="H1113" s="159"/>
      <c r="I1113" s="159"/>
      <c r="J1113" s="159"/>
      <c r="K1113" s="159"/>
      <c r="L1113" s="159"/>
      <c r="M1113" s="159"/>
      <c r="N1113" s="158"/>
      <c r="O1113" s="158"/>
      <c r="P1113" s="158"/>
      <c r="Q1113" s="158"/>
      <c r="R1113" s="159"/>
      <c r="S1113" s="159"/>
      <c r="T1113" s="159"/>
      <c r="U1113" s="159"/>
      <c r="V1113" s="159"/>
      <c r="W1113" s="159"/>
      <c r="X1113" s="159"/>
      <c r="Y1113" s="159"/>
      <c r="Z1113" s="148"/>
      <c r="AA1113" s="148"/>
      <c r="AB1113" s="148"/>
      <c r="AC1113" s="148"/>
      <c r="AD1113" s="148"/>
      <c r="AE1113" s="148"/>
      <c r="AF1113" s="148"/>
      <c r="AG1113" s="148" t="s">
        <v>435</v>
      </c>
      <c r="AH1113" s="148">
        <v>0</v>
      </c>
      <c r="AI1113" s="148"/>
      <c r="AJ1113" s="148"/>
      <c r="AK1113" s="148"/>
      <c r="AL1113" s="148"/>
      <c r="AM1113" s="148"/>
      <c r="AN1113" s="148"/>
      <c r="AO1113" s="148"/>
      <c r="AP1113" s="148"/>
      <c r="AQ1113" s="148"/>
      <c r="AR1113" s="148"/>
      <c r="AS1113" s="148"/>
      <c r="AT1113" s="148"/>
      <c r="AU1113" s="148"/>
      <c r="AV1113" s="148"/>
      <c r="AW1113" s="148"/>
      <c r="AX1113" s="148"/>
      <c r="AY1113" s="148"/>
      <c r="AZ1113" s="148"/>
      <c r="BA1113" s="148"/>
      <c r="BB1113" s="148"/>
      <c r="BC1113" s="148"/>
      <c r="BD1113" s="148"/>
      <c r="BE1113" s="148"/>
      <c r="BF1113" s="148"/>
      <c r="BG1113" s="148"/>
      <c r="BH1113" s="148"/>
    </row>
    <row r="1114" spans="1:60" outlineLevel="3" x14ac:dyDescent="0.2">
      <c r="A1114" s="155"/>
      <c r="B1114" s="156"/>
      <c r="C1114" s="194" t="s">
        <v>1709</v>
      </c>
      <c r="D1114" s="185"/>
      <c r="E1114" s="186">
        <v>16.056000000000001</v>
      </c>
      <c r="F1114" s="159"/>
      <c r="G1114" s="159"/>
      <c r="H1114" s="159"/>
      <c r="I1114" s="159"/>
      <c r="J1114" s="159"/>
      <c r="K1114" s="159"/>
      <c r="L1114" s="159"/>
      <c r="M1114" s="159"/>
      <c r="N1114" s="158"/>
      <c r="O1114" s="158"/>
      <c r="P1114" s="158"/>
      <c r="Q1114" s="158"/>
      <c r="R1114" s="159"/>
      <c r="S1114" s="159"/>
      <c r="T1114" s="159"/>
      <c r="U1114" s="159"/>
      <c r="V1114" s="159"/>
      <c r="W1114" s="159"/>
      <c r="X1114" s="159"/>
      <c r="Y1114" s="159"/>
      <c r="Z1114" s="148"/>
      <c r="AA1114" s="148"/>
      <c r="AB1114" s="148"/>
      <c r="AC1114" s="148"/>
      <c r="AD1114" s="148"/>
      <c r="AE1114" s="148"/>
      <c r="AF1114" s="148"/>
      <c r="AG1114" s="148" t="s">
        <v>435</v>
      </c>
      <c r="AH1114" s="148">
        <v>0</v>
      </c>
      <c r="AI1114" s="148"/>
      <c r="AJ1114" s="148"/>
      <c r="AK1114" s="148"/>
      <c r="AL1114" s="148"/>
      <c r="AM1114" s="148"/>
      <c r="AN1114" s="148"/>
      <c r="AO1114" s="148"/>
      <c r="AP1114" s="148"/>
      <c r="AQ1114" s="148"/>
      <c r="AR1114" s="148"/>
      <c r="AS1114" s="148"/>
      <c r="AT1114" s="148"/>
      <c r="AU1114" s="148"/>
      <c r="AV1114" s="148"/>
      <c r="AW1114" s="148"/>
      <c r="AX1114" s="148"/>
      <c r="AY1114" s="148"/>
      <c r="AZ1114" s="148"/>
      <c r="BA1114" s="148"/>
      <c r="BB1114" s="148"/>
      <c r="BC1114" s="148"/>
      <c r="BD1114" s="148"/>
      <c r="BE1114" s="148"/>
      <c r="BF1114" s="148"/>
      <c r="BG1114" s="148"/>
      <c r="BH1114" s="148"/>
    </row>
    <row r="1115" spans="1:60" ht="22.5" outlineLevel="1" x14ac:dyDescent="0.2">
      <c r="A1115" s="172">
        <v>179</v>
      </c>
      <c r="B1115" s="173" t="s">
        <v>1710</v>
      </c>
      <c r="C1115" s="181" t="s">
        <v>1711</v>
      </c>
      <c r="D1115" s="174" t="s">
        <v>492</v>
      </c>
      <c r="E1115" s="175">
        <v>1434.2</v>
      </c>
      <c r="F1115" s="176"/>
      <c r="G1115" s="177">
        <f>ROUND(E1115*F1115,2)</f>
        <v>0</v>
      </c>
      <c r="H1115" s="176"/>
      <c r="I1115" s="177">
        <f>ROUND(E1115*H1115,2)</f>
        <v>0</v>
      </c>
      <c r="J1115" s="176"/>
      <c r="K1115" s="177">
        <f>ROUND(E1115*J1115,2)</f>
        <v>0</v>
      </c>
      <c r="L1115" s="177">
        <v>21</v>
      </c>
      <c r="M1115" s="177">
        <f>G1115*(1+L1115/100)</f>
        <v>0</v>
      </c>
      <c r="N1115" s="175">
        <v>8.0300000000000007E-3</v>
      </c>
      <c r="O1115" s="175">
        <f>ROUND(E1115*N1115,2)</f>
        <v>11.52</v>
      </c>
      <c r="P1115" s="175">
        <v>0</v>
      </c>
      <c r="Q1115" s="175">
        <f>ROUND(E1115*P1115,2)</f>
        <v>0</v>
      </c>
      <c r="R1115" s="177" t="s">
        <v>724</v>
      </c>
      <c r="S1115" s="177" t="s">
        <v>378</v>
      </c>
      <c r="T1115" s="178" t="s">
        <v>378</v>
      </c>
      <c r="U1115" s="159">
        <v>0.34775</v>
      </c>
      <c r="V1115" s="159">
        <f>ROUND(E1115*U1115,2)</f>
        <v>498.74</v>
      </c>
      <c r="W1115" s="159"/>
      <c r="X1115" s="159" t="s">
        <v>429</v>
      </c>
      <c r="Y1115" s="159" t="s">
        <v>381</v>
      </c>
      <c r="Z1115" s="214">
        <v>0.32</v>
      </c>
      <c r="AA1115" s="215">
        <f t="shared" ref="AA1115" si="348">G1115*Z1115</f>
        <v>0</v>
      </c>
      <c r="AB1115" s="215">
        <f t="shared" ref="AB1115" si="349">G1115-AA1115</f>
        <v>0</v>
      </c>
      <c r="AC1115" s="148"/>
      <c r="AD1115" s="148"/>
      <c r="AE1115" s="148"/>
      <c r="AF1115" s="148"/>
      <c r="AG1115" s="148" t="s">
        <v>431</v>
      </c>
      <c r="AH1115" s="148"/>
      <c r="AI1115" s="148"/>
      <c r="AJ1115" s="148"/>
      <c r="AK1115" s="148"/>
      <c r="AL1115" s="148"/>
      <c r="AM1115" s="148"/>
      <c r="AN1115" s="148"/>
      <c r="AO1115" s="148"/>
      <c r="AP1115" s="148"/>
      <c r="AQ1115" s="148"/>
      <c r="AR1115" s="148"/>
      <c r="AS1115" s="148"/>
      <c r="AT1115" s="148"/>
      <c r="AU1115" s="148"/>
      <c r="AV1115" s="148"/>
      <c r="AW1115" s="148"/>
      <c r="AX1115" s="148"/>
      <c r="AY1115" s="148"/>
      <c r="AZ1115" s="148"/>
      <c r="BA1115" s="148"/>
      <c r="BB1115" s="148"/>
      <c r="BC1115" s="148"/>
      <c r="BD1115" s="148"/>
      <c r="BE1115" s="148"/>
      <c r="BF1115" s="148"/>
      <c r="BG1115" s="148"/>
      <c r="BH1115" s="148"/>
    </row>
    <row r="1116" spans="1:60" outlineLevel="2" x14ac:dyDescent="0.2">
      <c r="A1116" s="155"/>
      <c r="B1116" s="156"/>
      <c r="C1116" s="306" t="s">
        <v>1712</v>
      </c>
      <c r="D1116" s="307"/>
      <c r="E1116" s="307"/>
      <c r="F1116" s="307"/>
      <c r="G1116" s="307"/>
      <c r="H1116" s="159"/>
      <c r="I1116" s="159"/>
      <c r="J1116" s="159"/>
      <c r="K1116" s="159"/>
      <c r="L1116" s="159"/>
      <c r="M1116" s="159"/>
      <c r="N1116" s="158"/>
      <c r="O1116" s="158"/>
      <c r="P1116" s="158"/>
      <c r="Q1116" s="158"/>
      <c r="R1116" s="159"/>
      <c r="S1116" s="159"/>
      <c r="T1116" s="159"/>
      <c r="U1116" s="159"/>
      <c r="V1116" s="159"/>
      <c r="W1116" s="159"/>
      <c r="X1116" s="159"/>
      <c r="Y1116" s="159"/>
      <c r="Z1116" s="148"/>
      <c r="AA1116" s="148"/>
      <c r="AB1116" s="148"/>
      <c r="AC1116" s="148"/>
      <c r="AD1116" s="148"/>
      <c r="AE1116" s="148"/>
      <c r="AF1116" s="148"/>
      <c r="AG1116" s="148" t="s">
        <v>433</v>
      </c>
      <c r="AH1116" s="148"/>
      <c r="AI1116" s="148"/>
      <c r="AJ1116" s="148"/>
      <c r="AK1116" s="148"/>
      <c r="AL1116" s="148"/>
      <c r="AM1116" s="148"/>
      <c r="AN1116" s="148"/>
      <c r="AO1116" s="148"/>
      <c r="AP1116" s="148"/>
      <c r="AQ1116" s="148"/>
      <c r="AR1116" s="148"/>
      <c r="AS1116" s="148"/>
      <c r="AT1116" s="148"/>
      <c r="AU1116" s="148"/>
      <c r="AV1116" s="148"/>
      <c r="AW1116" s="148"/>
      <c r="AX1116" s="148"/>
      <c r="AY1116" s="148"/>
      <c r="AZ1116" s="148"/>
      <c r="BA1116" s="148"/>
      <c r="BB1116" s="148"/>
      <c r="BC1116" s="148"/>
      <c r="BD1116" s="148"/>
      <c r="BE1116" s="148"/>
      <c r="BF1116" s="148"/>
      <c r="BG1116" s="148"/>
      <c r="BH1116" s="148"/>
    </row>
    <row r="1117" spans="1:60" outlineLevel="2" x14ac:dyDescent="0.2">
      <c r="A1117" s="155"/>
      <c r="B1117" s="156"/>
      <c r="C1117" s="304" t="s">
        <v>1713</v>
      </c>
      <c r="D1117" s="305"/>
      <c r="E1117" s="305"/>
      <c r="F1117" s="305"/>
      <c r="G1117" s="305"/>
      <c r="H1117" s="159"/>
      <c r="I1117" s="159"/>
      <c r="J1117" s="159"/>
      <c r="K1117" s="159"/>
      <c r="L1117" s="159"/>
      <c r="M1117" s="159"/>
      <c r="N1117" s="158"/>
      <c r="O1117" s="158"/>
      <c r="P1117" s="158"/>
      <c r="Q1117" s="158"/>
      <c r="R1117" s="159"/>
      <c r="S1117" s="159"/>
      <c r="T1117" s="159"/>
      <c r="U1117" s="159"/>
      <c r="V1117" s="159"/>
      <c r="W1117" s="159"/>
      <c r="X1117" s="159"/>
      <c r="Y1117" s="159"/>
      <c r="Z1117" s="148"/>
      <c r="AA1117" s="148"/>
      <c r="AB1117" s="148"/>
      <c r="AC1117" s="148"/>
      <c r="AD1117" s="148"/>
      <c r="AE1117" s="148"/>
      <c r="AF1117" s="148"/>
      <c r="AG1117" s="148" t="s">
        <v>383</v>
      </c>
      <c r="AH1117" s="148"/>
      <c r="AI1117" s="148"/>
      <c r="AJ1117" s="148"/>
      <c r="AK1117" s="148"/>
      <c r="AL1117" s="148"/>
      <c r="AM1117" s="148"/>
      <c r="AN1117" s="148"/>
      <c r="AO1117" s="148"/>
      <c r="AP1117" s="148"/>
      <c r="AQ1117" s="148"/>
      <c r="AR1117" s="148"/>
      <c r="AS1117" s="148"/>
      <c r="AT1117" s="148"/>
      <c r="AU1117" s="148"/>
      <c r="AV1117" s="148"/>
      <c r="AW1117" s="148"/>
      <c r="AX1117" s="148"/>
      <c r="AY1117" s="148"/>
      <c r="AZ1117" s="148"/>
      <c r="BA1117" s="148"/>
      <c r="BB1117" s="148"/>
      <c r="BC1117" s="148"/>
      <c r="BD1117" s="148"/>
      <c r="BE1117" s="148"/>
      <c r="BF1117" s="148"/>
      <c r="BG1117" s="148"/>
      <c r="BH1117" s="148"/>
    </row>
    <row r="1118" spans="1:60" outlineLevel="2" x14ac:dyDescent="0.2">
      <c r="A1118" s="155"/>
      <c r="B1118" s="156"/>
      <c r="C1118" s="194" t="s">
        <v>1714</v>
      </c>
      <c r="D1118" s="185"/>
      <c r="E1118" s="186"/>
      <c r="F1118" s="159"/>
      <c r="G1118" s="159"/>
      <c r="H1118" s="159"/>
      <c r="I1118" s="159"/>
      <c r="J1118" s="159"/>
      <c r="K1118" s="159"/>
      <c r="L1118" s="159"/>
      <c r="M1118" s="159"/>
      <c r="N1118" s="158"/>
      <c r="O1118" s="158"/>
      <c r="P1118" s="158"/>
      <c r="Q1118" s="158"/>
      <c r="R1118" s="159"/>
      <c r="S1118" s="159"/>
      <c r="T1118" s="159"/>
      <c r="U1118" s="159"/>
      <c r="V1118" s="159"/>
      <c r="W1118" s="159"/>
      <c r="X1118" s="159"/>
      <c r="Y1118" s="159"/>
      <c r="Z1118" s="148"/>
      <c r="AA1118" s="148"/>
      <c r="AB1118" s="148"/>
      <c r="AC1118" s="148"/>
      <c r="AD1118" s="148"/>
      <c r="AE1118" s="148"/>
      <c r="AF1118" s="148"/>
      <c r="AG1118" s="148" t="s">
        <v>435</v>
      </c>
      <c r="AH1118" s="148">
        <v>0</v>
      </c>
      <c r="AI1118" s="148"/>
      <c r="AJ1118" s="148"/>
      <c r="AK1118" s="148"/>
      <c r="AL1118" s="148"/>
      <c r="AM1118" s="148"/>
      <c r="AN1118" s="148"/>
      <c r="AO1118" s="148"/>
      <c r="AP1118" s="148"/>
      <c r="AQ1118" s="148"/>
      <c r="AR1118" s="148"/>
      <c r="AS1118" s="148"/>
      <c r="AT1118" s="148"/>
      <c r="AU1118" s="148"/>
      <c r="AV1118" s="148"/>
      <c r="AW1118" s="148"/>
      <c r="AX1118" s="148"/>
      <c r="AY1118" s="148"/>
      <c r="AZ1118" s="148"/>
      <c r="BA1118" s="148"/>
      <c r="BB1118" s="148"/>
      <c r="BC1118" s="148"/>
      <c r="BD1118" s="148"/>
      <c r="BE1118" s="148"/>
      <c r="BF1118" s="148"/>
      <c r="BG1118" s="148"/>
      <c r="BH1118" s="148"/>
    </row>
    <row r="1119" spans="1:60" outlineLevel="3" x14ac:dyDescent="0.2">
      <c r="A1119" s="155"/>
      <c r="B1119" s="156"/>
      <c r="C1119" s="194" t="s">
        <v>1715</v>
      </c>
      <c r="D1119" s="185"/>
      <c r="E1119" s="186">
        <v>873.9</v>
      </c>
      <c r="F1119" s="159"/>
      <c r="G1119" s="159"/>
      <c r="H1119" s="159"/>
      <c r="I1119" s="159"/>
      <c r="J1119" s="159"/>
      <c r="K1119" s="159"/>
      <c r="L1119" s="159"/>
      <c r="M1119" s="159"/>
      <c r="N1119" s="158"/>
      <c r="O1119" s="158"/>
      <c r="P1119" s="158"/>
      <c r="Q1119" s="158"/>
      <c r="R1119" s="159"/>
      <c r="S1119" s="159"/>
      <c r="T1119" s="159"/>
      <c r="U1119" s="159"/>
      <c r="V1119" s="159"/>
      <c r="W1119" s="159"/>
      <c r="X1119" s="159"/>
      <c r="Y1119" s="159"/>
      <c r="Z1119" s="148"/>
      <c r="AA1119" s="148"/>
      <c r="AB1119" s="148"/>
      <c r="AC1119" s="148"/>
      <c r="AD1119" s="148"/>
      <c r="AE1119" s="148"/>
      <c r="AF1119" s="148"/>
      <c r="AG1119" s="148" t="s">
        <v>435</v>
      </c>
      <c r="AH1119" s="148">
        <v>0</v>
      </c>
      <c r="AI1119" s="148"/>
      <c r="AJ1119" s="148"/>
      <c r="AK1119" s="148"/>
      <c r="AL1119" s="148"/>
      <c r="AM1119" s="148"/>
      <c r="AN1119" s="148"/>
      <c r="AO1119" s="148"/>
      <c r="AP1119" s="148"/>
      <c r="AQ1119" s="148"/>
      <c r="AR1119" s="148"/>
      <c r="AS1119" s="148"/>
      <c r="AT1119" s="148"/>
      <c r="AU1119" s="148"/>
      <c r="AV1119" s="148"/>
      <c r="AW1119" s="148"/>
      <c r="AX1119" s="148"/>
      <c r="AY1119" s="148"/>
      <c r="AZ1119" s="148"/>
      <c r="BA1119" s="148"/>
      <c r="BB1119" s="148"/>
      <c r="BC1119" s="148"/>
      <c r="BD1119" s="148"/>
      <c r="BE1119" s="148"/>
      <c r="BF1119" s="148"/>
      <c r="BG1119" s="148"/>
      <c r="BH1119" s="148"/>
    </row>
    <row r="1120" spans="1:60" outlineLevel="3" x14ac:dyDescent="0.2">
      <c r="A1120" s="155"/>
      <c r="B1120" s="156"/>
      <c r="C1120" s="194" t="s">
        <v>1716</v>
      </c>
      <c r="D1120" s="185"/>
      <c r="E1120" s="186"/>
      <c r="F1120" s="159"/>
      <c r="G1120" s="159"/>
      <c r="H1120" s="159"/>
      <c r="I1120" s="159"/>
      <c r="J1120" s="159"/>
      <c r="K1120" s="159"/>
      <c r="L1120" s="159"/>
      <c r="M1120" s="159"/>
      <c r="N1120" s="158"/>
      <c r="O1120" s="158"/>
      <c r="P1120" s="158"/>
      <c r="Q1120" s="158"/>
      <c r="R1120" s="159"/>
      <c r="S1120" s="159"/>
      <c r="T1120" s="159"/>
      <c r="U1120" s="159"/>
      <c r="V1120" s="159"/>
      <c r="W1120" s="159"/>
      <c r="X1120" s="159"/>
      <c r="Y1120" s="159"/>
      <c r="Z1120" s="148"/>
      <c r="AA1120" s="148"/>
      <c r="AB1120" s="148"/>
      <c r="AC1120" s="148"/>
      <c r="AD1120" s="148"/>
      <c r="AE1120" s="148"/>
      <c r="AF1120" s="148"/>
      <c r="AG1120" s="148" t="s">
        <v>435</v>
      </c>
      <c r="AH1120" s="148">
        <v>0</v>
      </c>
      <c r="AI1120" s="148"/>
      <c r="AJ1120" s="148"/>
      <c r="AK1120" s="148"/>
      <c r="AL1120" s="148"/>
      <c r="AM1120" s="148"/>
      <c r="AN1120" s="148"/>
      <c r="AO1120" s="148"/>
      <c r="AP1120" s="148"/>
      <c r="AQ1120" s="148"/>
      <c r="AR1120" s="148"/>
      <c r="AS1120" s="148"/>
      <c r="AT1120" s="148"/>
      <c r="AU1120" s="148"/>
      <c r="AV1120" s="148"/>
      <c r="AW1120" s="148"/>
      <c r="AX1120" s="148"/>
      <c r="AY1120" s="148"/>
      <c r="AZ1120" s="148"/>
      <c r="BA1120" s="148"/>
      <c r="BB1120" s="148"/>
      <c r="BC1120" s="148"/>
      <c r="BD1120" s="148"/>
      <c r="BE1120" s="148"/>
      <c r="BF1120" s="148"/>
      <c r="BG1120" s="148"/>
      <c r="BH1120" s="148"/>
    </row>
    <row r="1121" spans="1:60" ht="22.5" outlineLevel="3" x14ac:dyDescent="0.2">
      <c r="A1121" s="155"/>
      <c r="B1121" s="156"/>
      <c r="C1121" s="194" t="s">
        <v>1717</v>
      </c>
      <c r="D1121" s="185"/>
      <c r="E1121" s="186">
        <v>560.29999999999995</v>
      </c>
      <c r="F1121" s="159"/>
      <c r="G1121" s="159"/>
      <c r="H1121" s="159"/>
      <c r="I1121" s="159"/>
      <c r="J1121" s="159"/>
      <c r="K1121" s="159"/>
      <c r="L1121" s="159"/>
      <c r="M1121" s="159"/>
      <c r="N1121" s="158"/>
      <c r="O1121" s="158"/>
      <c r="P1121" s="158"/>
      <c r="Q1121" s="158"/>
      <c r="R1121" s="159"/>
      <c r="S1121" s="159"/>
      <c r="T1121" s="159"/>
      <c r="U1121" s="159"/>
      <c r="V1121" s="159"/>
      <c r="W1121" s="159"/>
      <c r="X1121" s="159"/>
      <c r="Y1121" s="159"/>
      <c r="Z1121" s="148"/>
      <c r="AA1121" s="148"/>
      <c r="AB1121" s="148"/>
      <c r="AC1121" s="148"/>
      <c r="AD1121" s="148"/>
      <c r="AE1121" s="148"/>
      <c r="AF1121" s="148"/>
      <c r="AG1121" s="148" t="s">
        <v>435</v>
      </c>
      <c r="AH1121" s="148">
        <v>0</v>
      </c>
      <c r="AI1121" s="148"/>
      <c r="AJ1121" s="148"/>
      <c r="AK1121" s="148"/>
      <c r="AL1121" s="148"/>
      <c r="AM1121" s="148"/>
      <c r="AN1121" s="148"/>
      <c r="AO1121" s="148"/>
      <c r="AP1121" s="148"/>
      <c r="AQ1121" s="148"/>
      <c r="AR1121" s="148"/>
      <c r="AS1121" s="148"/>
      <c r="AT1121" s="148"/>
      <c r="AU1121" s="148"/>
      <c r="AV1121" s="148"/>
      <c r="AW1121" s="148"/>
      <c r="AX1121" s="148"/>
      <c r="AY1121" s="148"/>
      <c r="AZ1121" s="148"/>
      <c r="BA1121" s="148"/>
      <c r="BB1121" s="148"/>
      <c r="BC1121" s="148"/>
      <c r="BD1121" s="148"/>
      <c r="BE1121" s="148"/>
      <c r="BF1121" s="148"/>
      <c r="BG1121" s="148"/>
      <c r="BH1121" s="148"/>
    </row>
    <row r="1122" spans="1:60" ht="22.5" outlineLevel="1" x14ac:dyDescent="0.2">
      <c r="A1122" s="172">
        <v>180</v>
      </c>
      <c r="B1122" s="173" t="s">
        <v>1718</v>
      </c>
      <c r="C1122" s="181" t="s">
        <v>1719</v>
      </c>
      <c r="D1122" s="174" t="s">
        <v>492</v>
      </c>
      <c r="E1122" s="175">
        <v>3059.99</v>
      </c>
      <c r="F1122" s="176"/>
      <c r="G1122" s="177">
        <f>ROUND(E1122*F1122,2)</f>
        <v>0</v>
      </c>
      <c r="H1122" s="176"/>
      <c r="I1122" s="177">
        <f>ROUND(E1122*H1122,2)</f>
        <v>0</v>
      </c>
      <c r="J1122" s="176"/>
      <c r="K1122" s="177">
        <f>ROUND(E1122*J1122,2)</f>
        <v>0</v>
      </c>
      <c r="L1122" s="177">
        <v>21</v>
      </c>
      <c r="M1122" s="177">
        <f>G1122*(1+L1122/100)</f>
        <v>0</v>
      </c>
      <c r="N1122" s="175">
        <v>0.11025</v>
      </c>
      <c r="O1122" s="175">
        <f>ROUND(E1122*N1122,2)</f>
        <v>337.36</v>
      </c>
      <c r="P1122" s="175">
        <v>0</v>
      </c>
      <c r="Q1122" s="175">
        <f>ROUND(E1122*P1122,2)</f>
        <v>0</v>
      </c>
      <c r="R1122" s="177" t="s">
        <v>724</v>
      </c>
      <c r="S1122" s="177" t="s">
        <v>378</v>
      </c>
      <c r="T1122" s="178" t="s">
        <v>378</v>
      </c>
      <c r="U1122" s="159">
        <v>0.153</v>
      </c>
      <c r="V1122" s="159">
        <f>ROUND(E1122*U1122,2)</f>
        <v>468.18</v>
      </c>
      <c r="W1122" s="159"/>
      <c r="X1122" s="159" t="s">
        <v>429</v>
      </c>
      <c r="Y1122" s="159" t="s">
        <v>481</v>
      </c>
      <c r="Z1122" s="214">
        <v>0.32</v>
      </c>
      <c r="AA1122" s="215">
        <f t="shared" ref="AA1122" si="350">G1122*Z1122</f>
        <v>0</v>
      </c>
      <c r="AB1122" s="215">
        <f t="shared" ref="AB1122" si="351">G1122-AA1122</f>
        <v>0</v>
      </c>
      <c r="AC1122" s="148"/>
      <c r="AD1122" s="148"/>
      <c r="AE1122" s="148"/>
      <c r="AF1122" s="148"/>
      <c r="AG1122" s="148" t="s">
        <v>431</v>
      </c>
      <c r="AH1122" s="148"/>
      <c r="AI1122" s="148"/>
      <c r="AJ1122" s="148"/>
      <c r="AK1122" s="148"/>
      <c r="AL1122" s="148"/>
      <c r="AM1122" s="148"/>
      <c r="AN1122" s="148"/>
      <c r="AO1122" s="148"/>
      <c r="AP1122" s="148"/>
      <c r="AQ1122" s="148"/>
      <c r="AR1122" s="148"/>
      <c r="AS1122" s="148"/>
      <c r="AT1122" s="148"/>
      <c r="AU1122" s="148"/>
      <c r="AV1122" s="148"/>
      <c r="AW1122" s="148"/>
      <c r="AX1122" s="148"/>
      <c r="AY1122" s="148"/>
      <c r="AZ1122" s="148"/>
      <c r="BA1122" s="148"/>
      <c r="BB1122" s="148"/>
      <c r="BC1122" s="148"/>
      <c r="BD1122" s="148"/>
      <c r="BE1122" s="148"/>
      <c r="BF1122" s="148"/>
      <c r="BG1122" s="148"/>
      <c r="BH1122" s="148"/>
    </row>
    <row r="1123" spans="1:60" outlineLevel="2" x14ac:dyDescent="0.2">
      <c r="A1123" s="155"/>
      <c r="B1123" s="156"/>
      <c r="C1123" s="306" t="s">
        <v>1720</v>
      </c>
      <c r="D1123" s="307"/>
      <c r="E1123" s="307"/>
      <c r="F1123" s="307"/>
      <c r="G1123" s="307"/>
      <c r="H1123" s="159"/>
      <c r="I1123" s="159"/>
      <c r="J1123" s="159"/>
      <c r="K1123" s="159"/>
      <c r="L1123" s="159"/>
      <c r="M1123" s="159"/>
      <c r="N1123" s="158"/>
      <c r="O1123" s="158"/>
      <c r="P1123" s="158"/>
      <c r="Q1123" s="158"/>
      <c r="R1123" s="159"/>
      <c r="S1123" s="159"/>
      <c r="T1123" s="159"/>
      <c r="U1123" s="159"/>
      <c r="V1123" s="159"/>
      <c r="W1123" s="159"/>
      <c r="X1123" s="159"/>
      <c r="Y1123" s="159"/>
      <c r="Z1123" s="148"/>
      <c r="AA1123" s="148"/>
      <c r="AB1123" s="148"/>
      <c r="AC1123" s="148"/>
      <c r="AD1123" s="148"/>
      <c r="AE1123" s="148"/>
      <c r="AF1123" s="148"/>
      <c r="AG1123" s="148" t="s">
        <v>433</v>
      </c>
      <c r="AH1123" s="148"/>
      <c r="AI1123" s="148"/>
      <c r="AJ1123" s="148"/>
      <c r="AK1123" s="148"/>
      <c r="AL1123" s="148"/>
      <c r="AM1123" s="148"/>
      <c r="AN1123" s="148"/>
      <c r="AO1123" s="148"/>
      <c r="AP1123" s="148"/>
      <c r="AQ1123" s="148"/>
      <c r="AR1123" s="148"/>
      <c r="AS1123" s="148"/>
      <c r="AT1123" s="148"/>
      <c r="AU1123" s="148"/>
      <c r="AV1123" s="148"/>
      <c r="AW1123" s="148"/>
      <c r="AX1123" s="148"/>
      <c r="AY1123" s="148"/>
      <c r="AZ1123" s="148"/>
      <c r="BA1123" s="179" t="str">
        <f>C1123</f>
        <v>dovoz směsi, doprava pomocí šnekového čerpadla, lití hadicí na plochu, dvojí (křížem vedené) rozvlnění hrazdami</v>
      </c>
      <c r="BB1123" s="148"/>
      <c r="BC1123" s="148"/>
      <c r="BD1123" s="148"/>
      <c r="BE1123" s="148"/>
      <c r="BF1123" s="148"/>
      <c r="BG1123" s="148"/>
      <c r="BH1123" s="148"/>
    </row>
    <row r="1124" spans="1:60" outlineLevel="2" x14ac:dyDescent="0.2">
      <c r="A1124" s="155"/>
      <c r="B1124" s="156"/>
      <c r="C1124" s="304" t="s">
        <v>1721</v>
      </c>
      <c r="D1124" s="305"/>
      <c r="E1124" s="305"/>
      <c r="F1124" s="305"/>
      <c r="G1124" s="305"/>
      <c r="H1124" s="159"/>
      <c r="I1124" s="159"/>
      <c r="J1124" s="159"/>
      <c r="K1124" s="159"/>
      <c r="L1124" s="159"/>
      <c r="M1124" s="159"/>
      <c r="N1124" s="158"/>
      <c r="O1124" s="158"/>
      <c r="P1124" s="158"/>
      <c r="Q1124" s="158"/>
      <c r="R1124" s="159"/>
      <c r="S1124" s="159"/>
      <c r="T1124" s="159"/>
      <c r="U1124" s="159"/>
      <c r="V1124" s="159"/>
      <c r="W1124" s="159"/>
      <c r="X1124" s="159"/>
      <c r="Y1124" s="159"/>
      <c r="Z1124" s="148"/>
      <c r="AA1124" s="148"/>
      <c r="AB1124" s="148"/>
      <c r="AC1124" s="148"/>
      <c r="AD1124" s="148"/>
      <c r="AE1124" s="148"/>
      <c r="AF1124" s="148"/>
      <c r="AG1124" s="148" t="s">
        <v>383</v>
      </c>
      <c r="AH1124" s="148"/>
      <c r="AI1124" s="148"/>
      <c r="AJ1124" s="148"/>
      <c r="AK1124" s="148"/>
      <c r="AL1124" s="148"/>
      <c r="AM1124" s="148"/>
      <c r="AN1124" s="148"/>
      <c r="AO1124" s="148"/>
      <c r="AP1124" s="148"/>
      <c r="AQ1124" s="148"/>
      <c r="AR1124" s="148"/>
      <c r="AS1124" s="148"/>
      <c r="AT1124" s="148"/>
      <c r="AU1124" s="148"/>
      <c r="AV1124" s="148"/>
      <c r="AW1124" s="148"/>
      <c r="AX1124" s="148"/>
      <c r="AY1124" s="148"/>
      <c r="AZ1124" s="148"/>
      <c r="BA1124" s="148"/>
      <c r="BB1124" s="148"/>
      <c r="BC1124" s="148"/>
      <c r="BD1124" s="148"/>
      <c r="BE1124" s="148"/>
      <c r="BF1124" s="148"/>
      <c r="BG1124" s="148"/>
      <c r="BH1124" s="148"/>
    </row>
    <row r="1125" spans="1:60" outlineLevel="2" x14ac:dyDescent="0.2">
      <c r="A1125" s="155"/>
      <c r="B1125" s="156"/>
      <c r="C1125" s="194" t="s">
        <v>1722</v>
      </c>
      <c r="D1125" s="185"/>
      <c r="E1125" s="186"/>
      <c r="F1125" s="159"/>
      <c r="G1125" s="159"/>
      <c r="H1125" s="159"/>
      <c r="I1125" s="159"/>
      <c r="J1125" s="159"/>
      <c r="K1125" s="159"/>
      <c r="L1125" s="159"/>
      <c r="M1125" s="159"/>
      <c r="N1125" s="158"/>
      <c r="O1125" s="158"/>
      <c r="P1125" s="158"/>
      <c r="Q1125" s="158"/>
      <c r="R1125" s="159"/>
      <c r="S1125" s="159"/>
      <c r="T1125" s="159"/>
      <c r="U1125" s="159"/>
      <c r="V1125" s="159"/>
      <c r="W1125" s="159"/>
      <c r="X1125" s="159"/>
      <c r="Y1125" s="159"/>
      <c r="Z1125" s="148"/>
      <c r="AA1125" s="148"/>
      <c r="AB1125" s="148"/>
      <c r="AC1125" s="148"/>
      <c r="AD1125" s="148"/>
      <c r="AE1125" s="148"/>
      <c r="AF1125" s="148"/>
      <c r="AG1125" s="148" t="s">
        <v>435</v>
      </c>
      <c r="AH1125" s="148">
        <v>0</v>
      </c>
      <c r="AI1125" s="148"/>
      <c r="AJ1125" s="148"/>
      <c r="AK1125" s="148"/>
      <c r="AL1125" s="148"/>
      <c r="AM1125" s="148"/>
      <c r="AN1125" s="148"/>
      <c r="AO1125" s="148"/>
      <c r="AP1125" s="148"/>
      <c r="AQ1125" s="148"/>
      <c r="AR1125" s="148"/>
      <c r="AS1125" s="148"/>
      <c r="AT1125" s="148"/>
      <c r="AU1125" s="148"/>
      <c r="AV1125" s="148"/>
      <c r="AW1125" s="148"/>
      <c r="AX1125" s="148"/>
      <c r="AY1125" s="148"/>
      <c r="AZ1125" s="148"/>
      <c r="BA1125" s="148"/>
      <c r="BB1125" s="148"/>
      <c r="BC1125" s="148"/>
      <c r="BD1125" s="148"/>
      <c r="BE1125" s="148"/>
      <c r="BF1125" s="148"/>
      <c r="BG1125" s="148"/>
      <c r="BH1125" s="148"/>
    </row>
    <row r="1126" spans="1:60" outlineLevel="3" x14ac:dyDescent="0.2">
      <c r="A1126" s="155"/>
      <c r="B1126" s="156"/>
      <c r="C1126" s="194" t="s">
        <v>1723</v>
      </c>
      <c r="D1126" s="185"/>
      <c r="E1126" s="186">
        <v>185.12</v>
      </c>
      <c r="F1126" s="159"/>
      <c r="G1126" s="159"/>
      <c r="H1126" s="159"/>
      <c r="I1126" s="159"/>
      <c r="J1126" s="159"/>
      <c r="K1126" s="159"/>
      <c r="L1126" s="159"/>
      <c r="M1126" s="159"/>
      <c r="N1126" s="158"/>
      <c r="O1126" s="158"/>
      <c r="P1126" s="158"/>
      <c r="Q1126" s="158"/>
      <c r="R1126" s="159"/>
      <c r="S1126" s="159"/>
      <c r="T1126" s="159"/>
      <c r="U1126" s="159"/>
      <c r="V1126" s="159"/>
      <c r="W1126" s="159"/>
      <c r="X1126" s="159"/>
      <c r="Y1126" s="159"/>
      <c r="Z1126" s="148"/>
      <c r="AA1126" s="148"/>
      <c r="AB1126" s="148"/>
      <c r="AC1126" s="148"/>
      <c r="AD1126" s="148"/>
      <c r="AE1126" s="148"/>
      <c r="AF1126" s="148"/>
      <c r="AG1126" s="148" t="s">
        <v>435</v>
      </c>
      <c r="AH1126" s="148">
        <v>0</v>
      </c>
      <c r="AI1126" s="148"/>
      <c r="AJ1126" s="148"/>
      <c r="AK1126" s="148"/>
      <c r="AL1126" s="148"/>
      <c r="AM1126" s="148"/>
      <c r="AN1126" s="148"/>
      <c r="AO1126" s="148"/>
      <c r="AP1126" s="148"/>
      <c r="AQ1126" s="148"/>
      <c r="AR1126" s="148"/>
      <c r="AS1126" s="148"/>
      <c r="AT1126" s="148"/>
      <c r="AU1126" s="148"/>
      <c r="AV1126" s="148"/>
      <c r="AW1126" s="148"/>
      <c r="AX1126" s="148"/>
      <c r="AY1126" s="148"/>
      <c r="AZ1126" s="148"/>
      <c r="BA1126" s="148"/>
      <c r="BB1126" s="148"/>
      <c r="BC1126" s="148"/>
      <c r="BD1126" s="148"/>
      <c r="BE1126" s="148"/>
      <c r="BF1126" s="148"/>
      <c r="BG1126" s="148"/>
      <c r="BH1126" s="148"/>
    </row>
    <row r="1127" spans="1:60" ht="33.75" outlineLevel="3" x14ac:dyDescent="0.2">
      <c r="A1127" s="155"/>
      <c r="B1127" s="156"/>
      <c r="C1127" s="194" t="s">
        <v>1724</v>
      </c>
      <c r="D1127" s="185"/>
      <c r="E1127" s="186">
        <v>667.39</v>
      </c>
      <c r="F1127" s="159"/>
      <c r="G1127" s="159"/>
      <c r="H1127" s="159"/>
      <c r="I1127" s="159"/>
      <c r="J1127" s="159"/>
      <c r="K1127" s="159"/>
      <c r="L1127" s="159"/>
      <c r="M1127" s="159"/>
      <c r="N1127" s="158"/>
      <c r="O1127" s="158"/>
      <c r="P1127" s="158"/>
      <c r="Q1127" s="158"/>
      <c r="R1127" s="159"/>
      <c r="S1127" s="159"/>
      <c r="T1127" s="159"/>
      <c r="U1127" s="159"/>
      <c r="V1127" s="159"/>
      <c r="W1127" s="159"/>
      <c r="X1127" s="159"/>
      <c r="Y1127" s="159"/>
      <c r="Z1127" s="148"/>
      <c r="AA1127" s="148"/>
      <c r="AB1127" s="148"/>
      <c r="AC1127" s="148"/>
      <c r="AD1127" s="148"/>
      <c r="AE1127" s="148"/>
      <c r="AF1127" s="148"/>
      <c r="AG1127" s="148" t="s">
        <v>435</v>
      </c>
      <c r="AH1127" s="148">
        <v>0</v>
      </c>
      <c r="AI1127" s="148"/>
      <c r="AJ1127" s="148"/>
      <c r="AK1127" s="148"/>
      <c r="AL1127" s="148"/>
      <c r="AM1127" s="148"/>
      <c r="AN1127" s="148"/>
      <c r="AO1127" s="148"/>
      <c r="AP1127" s="148"/>
      <c r="AQ1127" s="148"/>
      <c r="AR1127" s="148"/>
      <c r="AS1127" s="148"/>
      <c r="AT1127" s="148"/>
      <c r="AU1127" s="148"/>
      <c r="AV1127" s="148"/>
      <c r="AW1127" s="148"/>
      <c r="AX1127" s="148"/>
      <c r="AY1127" s="148"/>
      <c r="AZ1127" s="148"/>
      <c r="BA1127" s="148"/>
      <c r="BB1127" s="148"/>
      <c r="BC1127" s="148"/>
      <c r="BD1127" s="148"/>
      <c r="BE1127" s="148"/>
      <c r="BF1127" s="148"/>
      <c r="BG1127" s="148"/>
      <c r="BH1127" s="148"/>
    </row>
    <row r="1128" spans="1:60" outlineLevel="3" x14ac:dyDescent="0.2">
      <c r="A1128" s="155"/>
      <c r="B1128" s="156"/>
      <c r="C1128" s="194" t="s">
        <v>1725</v>
      </c>
      <c r="D1128" s="185"/>
      <c r="E1128" s="186">
        <v>70.400000000000006</v>
      </c>
      <c r="F1128" s="159"/>
      <c r="G1128" s="159"/>
      <c r="H1128" s="159"/>
      <c r="I1128" s="159"/>
      <c r="J1128" s="159"/>
      <c r="K1128" s="159"/>
      <c r="L1128" s="159"/>
      <c r="M1128" s="159"/>
      <c r="N1128" s="158"/>
      <c r="O1128" s="158"/>
      <c r="P1128" s="158"/>
      <c r="Q1128" s="158"/>
      <c r="R1128" s="159"/>
      <c r="S1128" s="159"/>
      <c r="T1128" s="159"/>
      <c r="U1128" s="159"/>
      <c r="V1128" s="159"/>
      <c r="W1128" s="159"/>
      <c r="X1128" s="159"/>
      <c r="Y1128" s="159"/>
      <c r="Z1128" s="148"/>
      <c r="AA1128" s="148"/>
      <c r="AB1128" s="148"/>
      <c r="AC1128" s="148"/>
      <c r="AD1128" s="148"/>
      <c r="AE1128" s="148"/>
      <c r="AF1128" s="148"/>
      <c r="AG1128" s="148" t="s">
        <v>435</v>
      </c>
      <c r="AH1128" s="148">
        <v>0</v>
      </c>
      <c r="AI1128" s="148"/>
      <c r="AJ1128" s="148"/>
      <c r="AK1128" s="148"/>
      <c r="AL1128" s="148"/>
      <c r="AM1128" s="148"/>
      <c r="AN1128" s="148"/>
      <c r="AO1128" s="148"/>
      <c r="AP1128" s="148"/>
      <c r="AQ1128" s="148"/>
      <c r="AR1128" s="148"/>
      <c r="AS1128" s="148"/>
      <c r="AT1128" s="148"/>
      <c r="AU1128" s="148"/>
      <c r="AV1128" s="148"/>
      <c r="AW1128" s="148"/>
      <c r="AX1128" s="148"/>
      <c r="AY1128" s="148"/>
      <c r="AZ1128" s="148"/>
      <c r="BA1128" s="148"/>
      <c r="BB1128" s="148"/>
      <c r="BC1128" s="148"/>
      <c r="BD1128" s="148"/>
      <c r="BE1128" s="148"/>
      <c r="BF1128" s="148"/>
      <c r="BG1128" s="148"/>
      <c r="BH1128" s="148"/>
    </row>
    <row r="1129" spans="1:60" outlineLevel="3" x14ac:dyDescent="0.2">
      <c r="A1129" s="155"/>
      <c r="B1129" s="156"/>
      <c r="C1129" s="194" t="s">
        <v>1726</v>
      </c>
      <c r="D1129" s="185"/>
      <c r="E1129" s="186">
        <v>7.92</v>
      </c>
      <c r="F1129" s="159"/>
      <c r="G1129" s="159"/>
      <c r="H1129" s="159"/>
      <c r="I1129" s="159"/>
      <c r="J1129" s="159"/>
      <c r="K1129" s="159"/>
      <c r="L1129" s="159"/>
      <c r="M1129" s="159"/>
      <c r="N1129" s="158"/>
      <c r="O1129" s="158"/>
      <c r="P1129" s="158"/>
      <c r="Q1129" s="158"/>
      <c r="R1129" s="159"/>
      <c r="S1129" s="159"/>
      <c r="T1129" s="159"/>
      <c r="U1129" s="159"/>
      <c r="V1129" s="159"/>
      <c r="W1129" s="159"/>
      <c r="X1129" s="159"/>
      <c r="Y1129" s="159"/>
      <c r="Z1129" s="148"/>
      <c r="AA1129" s="148"/>
      <c r="AB1129" s="148"/>
      <c r="AC1129" s="148"/>
      <c r="AD1129" s="148"/>
      <c r="AE1129" s="148"/>
      <c r="AF1129" s="148"/>
      <c r="AG1129" s="148" t="s">
        <v>435</v>
      </c>
      <c r="AH1129" s="148">
        <v>0</v>
      </c>
      <c r="AI1129" s="148"/>
      <c r="AJ1129" s="148"/>
      <c r="AK1129" s="148"/>
      <c r="AL1129" s="148"/>
      <c r="AM1129" s="148"/>
      <c r="AN1129" s="148"/>
      <c r="AO1129" s="148"/>
      <c r="AP1129" s="148"/>
      <c r="AQ1129" s="148"/>
      <c r="AR1129" s="148"/>
      <c r="AS1129" s="148"/>
      <c r="AT1129" s="148"/>
      <c r="AU1129" s="148"/>
      <c r="AV1129" s="148"/>
      <c r="AW1129" s="148"/>
      <c r="AX1129" s="148"/>
      <c r="AY1129" s="148"/>
      <c r="AZ1129" s="148"/>
      <c r="BA1129" s="148"/>
      <c r="BB1129" s="148"/>
      <c r="BC1129" s="148"/>
      <c r="BD1129" s="148"/>
      <c r="BE1129" s="148"/>
      <c r="BF1129" s="148"/>
      <c r="BG1129" s="148"/>
      <c r="BH1129" s="148"/>
    </row>
    <row r="1130" spans="1:60" outlineLevel="3" x14ac:dyDescent="0.2">
      <c r="A1130" s="155"/>
      <c r="B1130" s="156"/>
      <c r="C1130" s="194" t="s">
        <v>1725</v>
      </c>
      <c r="D1130" s="185"/>
      <c r="E1130" s="186">
        <v>70.400000000000006</v>
      </c>
      <c r="F1130" s="159"/>
      <c r="G1130" s="159"/>
      <c r="H1130" s="159"/>
      <c r="I1130" s="159"/>
      <c r="J1130" s="159"/>
      <c r="K1130" s="159"/>
      <c r="L1130" s="159"/>
      <c r="M1130" s="159"/>
      <c r="N1130" s="158"/>
      <c r="O1130" s="158"/>
      <c r="P1130" s="158"/>
      <c r="Q1130" s="158"/>
      <c r="R1130" s="159"/>
      <c r="S1130" s="159"/>
      <c r="T1130" s="159"/>
      <c r="U1130" s="159"/>
      <c r="V1130" s="159"/>
      <c r="W1130" s="159"/>
      <c r="X1130" s="159"/>
      <c r="Y1130" s="159"/>
      <c r="Z1130" s="148"/>
      <c r="AA1130" s="148"/>
      <c r="AB1130" s="148"/>
      <c r="AC1130" s="148"/>
      <c r="AD1130" s="148"/>
      <c r="AE1130" s="148"/>
      <c r="AF1130" s="148"/>
      <c r="AG1130" s="148" t="s">
        <v>435</v>
      </c>
      <c r="AH1130" s="148">
        <v>0</v>
      </c>
      <c r="AI1130" s="148"/>
      <c r="AJ1130" s="148"/>
      <c r="AK1130" s="148"/>
      <c r="AL1130" s="148"/>
      <c r="AM1130" s="148"/>
      <c r="AN1130" s="148"/>
      <c r="AO1130" s="148"/>
      <c r="AP1130" s="148"/>
      <c r="AQ1130" s="148"/>
      <c r="AR1130" s="148"/>
      <c r="AS1130" s="148"/>
      <c r="AT1130" s="148"/>
      <c r="AU1130" s="148"/>
      <c r="AV1130" s="148"/>
      <c r="AW1130" s="148"/>
      <c r="AX1130" s="148"/>
      <c r="AY1130" s="148"/>
      <c r="AZ1130" s="148"/>
      <c r="BA1130" s="148"/>
      <c r="BB1130" s="148"/>
      <c r="BC1130" s="148"/>
      <c r="BD1130" s="148"/>
      <c r="BE1130" s="148"/>
      <c r="BF1130" s="148"/>
      <c r="BG1130" s="148"/>
      <c r="BH1130" s="148"/>
    </row>
    <row r="1131" spans="1:60" outlineLevel="3" x14ac:dyDescent="0.2">
      <c r="A1131" s="155"/>
      <c r="B1131" s="156"/>
      <c r="C1131" s="194" t="s">
        <v>1727</v>
      </c>
      <c r="D1131" s="185"/>
      <c r="E1131" s="186">
        <v>4.25</v>
      </c>
      <c r="F1131" s="159"/>
      <c r="G1131" s="159"/>
      <c r="H1131" s="159"/>
      <c r="I1131" s="159"/>
      <c r="J1131" s="159"/>
      <c r="K1131" s="159"/>
      <c r="L1131" s="159"/>
      <c r="M1131" s="159"/>
      <c r="N1131" s="158"/>
      <c r="O1131" s="158"/>
      <c r="P1131" s="158"/>
      <c r="Q1131" s="158"/>
      <c r="R1131" s="159"/>
      <c r="S1131" s="159"/>
      <c r="T1131" s="159"/>
      <c r="U1131" s="159"/>
      <c r="V1131" s="159"/>
      <c r="W1131" s="159"/>
      <c r="X1131" s="159"/>
      <c r="Y1131" s="159"/>
      <c r="Z1131" s="148"/>
      <c r="AA1131" s="148"/>
      <c r="AB1131" s="148"/>
      <c r="AC1131" s="148"/>
      <c r="AD1131" s="148"/>
      <c r="AE1131" s="148"/>
      <c r="AF1131" s="148"/>
      <c r="AG1131" s="148" t="s">
        <v>435</v>
      </c>
      <c r="AH1131" s="148">
        <v>0</v>
      </c>
      <c r="AI1131" s="148"/>
      <c r="AJ1131" s="148"/>
      <c r="AK1131" s="148"/>
      <c r="AL1131" s="148"/>
      <c r="AM1131" s="148"/>
      <c r="AN1131" s="148"/>
      <c r="AO1131" s="148"/>
      <c r="AP1131" s="148"/>
      <c r="AQ1131" s="148"/>
      <c r="AR1131" s="148"/>
      <c r="AS1131" s="148"/>
      <c r="AT1131" s="148"/>
      <c r="AU1131" s="148"/>
      <c r="AV1131" s="148"/>
      <c r="AW1131" s="148"/>
      <c r="AX1131" s="148"/>
      <c r="AY1131" s="148"/>
      <c r="AZ1131" s="148"/>
      <c r="BA1131" s="148"/>
      <c r="BB1131" s="148"/>
      <c r="BC1131" s="148"/>
      <c r="BD1131" s="148"/>
      <c r="BE1131" s="148"/>
      <c r="BF1131" s="148"/>
      <c r="BG1131" s="148"/>
      <c r="BH1131" s="148"/>
    </row>
    <row r="1132" spans="1:60" outlineLevel="3" x14ac:dyDescent="0.2">
      <c r="A1132" s="155"/>
      <c r="B1132" s="156"/>
      <c r="C1132" s="194" t="s">
        <v>1728</v>
      </c>
      <c r="D1132" s="185"/>
      <c r="E1132" s="186">
        <v>35.200000000000003</v>
      </c>
      <c r="F1132" s="159"/>
      <c r="G1132" s="159"/>
      <c r="H1132" s="159"/>
      <c r="I1132" s="159"/>
      <c r="J1132" s="159"/>
      <c r="K1132" s="159"/>
      <c r="L1132" s="159"/>
      <c r="M1132" s="159"/>
      <c r="N1132" s="158"/>
      <c r="O1132" s="158"/>
      <c r="P1132" s="158"/>
      <c r="Q1132" s="158"/>
      <c r="R1132" s="159"/>
      <c r="S1132" s="159"/>
      <c r="T1132" s="159"/>
      <c r="U1132" s="159"/>
      <c r="V1132" s="159"/>
      <c r="W1132" s="159"/>
      <c r="X1132" s="159"/>
      <c r="Y1132" s="159"/>
      <c r="Z1132" s="148"/>
      <c r="AA1132" s="148"/>
      <c r="AB1132" s="148"/>
      <c r="AC1132" s="148"/>
      <c r="AD1132" s="148"/>
      <c r="AE1132" s="148"/>
      <c r="AF1132" s="148"/>
      <c r="AG1132" s="148" t="s">
        <v>435</v>
      </c>
      <c r="AH1132" s="148">
        <v>0</v>
      </c>
      <c r="AI1132" s="148"/>
      <c r="AJ1132" s="148"/>
      <c r="AK1132" s="148"/>
      <c r="AL1132" s="148"/>
      <c r="AM1132" s="148"/>
      <c r="AN1132" s="148"/>
      <c r="AO1132" s="148"/>
      <c r="AP1132" s="148"/>
      <c r="AQ1132" s="148"/>
      <c r="AR1132" s="148"/>
      <c r="AS1132" s="148"/>
      <c r="AT1132" s="148"/>
      <c r="AU1132" s="148"/>
      <c r="AV1132" s="148"/>
      <c r="AW1132" s="148"/>
      <c r="AX1132" s="148"/>
      <c r="AY1132" s="148"/>
      <c r="AZ1132" s="148"/>
      <c r="BA1132" s="148"/>
      <c r="BB1132" s="148"/>
      <c r="BC1132" s="148"/>
      <c r="BD1132" s="148"/>
      <c r="BE1132" s="148"/>
      <c r="BF1132" s="148"/>
      <c r="BG1132" s="148"/>
      <c r="BH1132" s="148"/>
    </row>
    <row r="1133" spans="1:60" outlineLevel="3" x14ac:dyDescent="0.2">
      <c r="A1133" s="155"/>
      <c r="B1133" s="156"/>
      <c r="C1133" s="194" t="s">
        <v>1729</v>
      </c>
      <c r="D1133" s="185"/>
      <c r="E1133" s="186">
        <v>21.2</v>
      </c>
      <c r="F1133" s="159"/>
      <c r="G1133" s="159"/>
      <c r="H1133" s="159"/>
      <c r="I1133" s="159"/>
      <c r="J1133" s="159"/>
      <c r="K1133" s="159"/>
      <c r="L1133" s="159"/>
      <c r="M1133" s="159"/>
      <c r="N1133" s="158"/>
      <c r="O1133" s="158"/>
      <c r="P1133" s="158"/>
      <c r="Q1133" s="158"/>
      <c r="R1133" s="159"/>
      <c r="S1133" s="159"/>
      <c r="T1133" s="159"/>
      <c r="U1133" s="159"/>
      <c r="V1133" s="159"/>
      <c r="W1133" s="159"/>
      <c r="X1133" s="159"/>
      <c r="Y1133" s="159"/>
      <c r="Z1133" s="148"/>
      <c r="AA1133" s="148"/>
      <c r="AB1133" s="148"/>
      <c r="AC1133" s="148"/>
      <c r="AD1133" s="148"/>
      <c r="AE1133" s="148"/>
      <c r="AF1133" s="148"/>
      <c r="AG1133" s="148" t="s">
        <v>435</v>
      </c>
      <c r="AH1133" s="148">
        <v>0</v>
      </c>
      <c r="AI1133" s="148"/>
      <c r="AJ1133" s="148"/>
      <c r="AK1133" s="148"/>
      <c r="AL1133" s="148"/>
      <c r="AM1133" s="148"/>
      <c r="AN1133" s="148"/>
      <c r="AO1133" s="148"/>
      <c r="AP1133" s="148"/>
      <c r="AQ1133" s="148"/>
      <c r="AR1133" s="148"/>
      <c r="AS1133" s="148"/>
      <c r="AT1133" s="148"/>
      <c r="AU1133" s="148"/>
      <c r="AV1133" s="148"/>
      <c r="AW1133" s="148"/>
      <c r="AX1133" s="148"/>
      <c r="AY1133" s="148"/>
      <c r="AZ1133" s="148"/>
      <c r="BA1133" s="148"/>
      <c r="BB1133" s="148"/>
      <c r="BC1133" s="148"/>
      <c r="BD1133" s="148"/>
      <c r="BE1133" s="148"/>
      <c r="BF1133" s="148"/>
      <c r="BG1133" s="148"/>
      <c r="BH1133" s="148"/>
    </row>
    <row r="1134" spans="1:60" outlineLevel="3" x14ac:dyDescent="0.2">
      <c r="A1134" s="155"/>
      <c r="B1134" s="156"/>
      <c r="C1134" s="194" t="s">
        <v>1730</v>
      </c>
      <c r="D1134" s="185"/>
      <c r="E1134" s="186"/>
      <c r="F1134" s="159"/>
      <c r="G1134" s="159"/>
      <c r="H1134" s="159"/>
      <c r="I1134" s="159"/>
      <c r="J1134" s="159"/>
      <c r="K1134" s="159"/>
      <c r="L1134" s="159"/>
      <c r="M1134" s="159"/>
      <c r="N1134" s="158"/>
      <c r="O1134" s="158"/>
      <c r="P1134" s="158"/>
      <c r="Q1134" s="158"/>
      <c r="R1134" s="159"/>
      <c r="S1134" s="159"/>
      <c r="T1134" s="159"/>
      <c r="U1134" s="159"/>
      <c r="V1134" s="159"/>
      <c r="W1134" s="159"/>
      <c r="X1134" s="159"/>
      <c r="Y1134" s="159"/>
      <c r="Z1134" s="148"/>
      <c r="AA1134" s="148"/>
      <c r="AB1134" s="148"/>
      <c r="AC1134" s="148"/>
      <c r="AD1134" s="148"/>
      <c r="AE1134" s="148"/>
      <c r="AF1134" s="148"/>
      <c r="AG1134" s="148" t="s">
        <v>435</v>
      </c>
      <c r="AH1134" s="148">
        <v>0</v>
      </c>
      <c r="AI1134" s="148"/>
      <c r="AJ1134" s="148"/>
      <c r="AK1134" s="148"/>
      <c r="AL1134" s="148"/>
      <c r="AM1134" s="148"/>
      <c r="AN1134" s="148"/>
      <c r="AO1134" s="148"/>
      <c r="AP1134" s="148"/>
      <c r="AQ1134" s="148"/>
      <c r="AR1134" s="148"/>
      <c r="AS1134" s="148"/>
      <c r="AT1134" s="148"/>
      <c r="AU1134" s="148"/>
      <c r="AV1134" s="148"/>
      <c r="AW1134" s="148"/>
      <c r="AX1134" s="148"/>
      <c r="AY1134" s="148"/>
      <c r="AZ1134" s="148"/>
      <c r="BA1134" s="148"/>
      <c r="BB1134" s="148"/>
      <c r="BC1134" s="148"/>
      <c r="BD1134" s="148"/>
      <c r="BE1134" s="148"/>
      <c r="BF1134" s="148"/>
      <c r="BG1134" s="148"/>
      <c r="BH1134" s="148"/>
    </row>
    <row r="1135" spans="1:60" outlineLevel="3" x14ac:dyDescent="0.2">
      <c r="A1135" s="155"/>
      <c r="B1135" s="156"/>
      <c r="C1135" s="194" t="s">
        <v>1731</v>
      </c>
      <c r="D1135" s="185"/>
      <c r="E1135" s="186">
        <v>30.78</v>
      </c>
      <c r="F1135" s="159"/>
      <c r="G1135" s="159"/>
      <c r="H1135" s="159"/>
      <c r="I1135" s="159"/>
      <c r="J1135" s="159"/>
      <c r="K1135" s="159"/>
      <c r="L1135" s="159"/>
      <c r="M1135" s="159"/>
      <c r="N1135" s="158"/>
      <c r="O1135" s="158"/>
      <c r="P1135" s="158"/>
      <c r="Q1135" s="158"/>
      <c r="R1135" s="159"/>
      <c r="S1135" s="159"/>
      <c r="T1135" s="159"/>
      <c r="U1135" s="159"/>
      <c r="V1135" s="159"/>
      <c r="W1135" s="159"/>
      <c r="X1135" s="159"/>
      <c r="Y1135" s="159"/>
      <c r="Z1135" s="148"/>
      <c r="AA1135" s="148"/>
      <c r="AB1135" s="148"/>
      <c r="AC1135" s="148"/>
      <c r="AD1135" s="148"/>
      <c r="AE1135" s="148"/>
      <c r="AF1135" s="148"/>
      <c r="AG1135" s="148" t="s">
        <v>435</v>
      </c>
      <c r="AH1135" s="148">
        <v>0</v>
      </c>
      <c r="AI1135" s="148"/>
      <c r="AJ1135" s="148"/>
      <c r="AK1135" s="148"/>
      <c r="AL1135" s="148"/>
      <c r="AM1135" s="148"/>
      <c r="AN1135" s="148"/>
      <c r="AO1135" s="148"/>
      <c r="AP1135" s="148"/>
      <c r="AQ1135" s="148"/>
      <c r="AR1135" s="148"/>
      <c r="AS1135" s="148"/>
      <c r="AT1135" s="148"/>
      <c r="AU1135" s="148"/>
      <c r="AV1135" s="148"/>
      <c r="AW1135" s="148"/>
      <c r="AX1135" s="148"/>
      <c r="AY1135" s="148"/>
      <c r="AZ1135" s="148"/>
      <c r="BA1135" s="148"/>
      <c r="BB1135" s="148"/>
      <c r="BC1135" s="148"/>
      <c r="BD1135" s="148"/>
      <c r="BE1135" s="148"/>
      <c r="BF1135" s="148"/>
      <c r="BG1135" s="148"/>
      <c r="BH1135" s="148"/>
    </row>
    <row r="1136" spans="1:60" outlineLevel="3" x14ac:dyDescent="0.2">
      <c r="A1136" s="155"/>
      <c r="B1136" s="156"/>
      <c r="C1136" s="194" t="s">
        <v>1731</v>
      </c>
      <c r="D1136" s="185"/>
      <c r="E1136" s="186">
        <v>30.78</v>
      </c>
      <c r="F1136" s="159"/>
      <c r="G1136" s="159"/>
      <c r="H1136" s="159"/>
      <c r="I1136" s="159"/>
      <c r="J1136" s="159"/>
      <c r="K1136" s="159"/>
      <c r="L1136" s="159"/>
      <c r="M1136" s="159"/>
      <c r="N1136" s="158"/>
      <c r="O1136" s="158"/>
      <c r="P1136" s="158"/>
      <c r="Q1136" s="158"/>
      <c r="R1136" s="159"/>
      <c r="S1136" s="159"/>
      <c r="T1136" s="159"/>
      <c r="U1136" s="159"/>
      <c r="V1136" s="159"/>
      <c r="W1136" s="159"/>
      <c r="X1136" s="159"/>
      <c r="Y1136" s="159"/>
      <c r="Z1136" s="148"/>
      <c r="AA1136" s="148"/>
      <c r="AB1136" s="148"/>
      <c r="AC1136" s="148"/>
      <c r="AD1136" s="148"/>
      <c r="AE1136" s="148"/>
      <c r="AF1136" s="148"/>
      <c r="AG1136" s="148" t="s">
        <v>435</v>
      </c>
      <c r="AH1136" s="148">
        <v>0</v>
      </c>
      <c r="AI1136" s="148"/>
      <c r="AJ1136" s="148"/>
      <c r="AK1136" s="148"/>
      <c r="AL1136" s="148"/>
      <c r="AM1136" s="148"/>
      <c r="AN1136" s="148"/>
      <c r="AO1136" s="148"/>
      <c r="AP1136" s="148"/>
      <c r="AQ1136" s="148"/>
      <c r="AR1136" s="148"/>
      <c r="AS1136" s="148"/>
      <c r="AT1136" s="148"/>
      <c r="AU1136" s="148"/>
      <c r="AV1136" s="148"/>
      <c r="AW1136" s="148"/>
      <c r="AX1136" s="148"/>
      <c r="AY1136" s="148"/>
      <c r="AZ1136" s="148"/>
      <c r="BA1136" s="148"/>
      <c r="BB1136" s="148"/>
      <c r="BC1136" s="148"/>
      <c r="BD1136" s="148"/>
      <c r="BE1136" s="148"/>
      <c r="BF1136" s="148"/>
      <c r="BG1136" s="148"/>
      <c r="BH1136" s="148"/>
    </row>
    <row r="1137" spans="1:60" outlineLevel="3" x14ac:dyDescent="0.2">
      <c r="A1137" s="155"/>
      <c r="B1137" s="156"/>
      <c r="C1137" s="194" t="s">
        <v>1732</v>
      </c>
      <c r="D1137" s="185"/>
      <c r="E1137" s="186">
        <v>20.52</v>
      </c>
      <c r="F1137" s="159"/>
      <c r="G1137" s="159"/>
      <c r="H1137" s="159"/>
      <c r="I1137" s="159"/>
      <c r="J1137" s="159"/>
      <c r="K1137" s="159"/>
      <c r="L1137" s="159"/>
      <c r="M1137" s="159"/>
      <c r="N1137" s="158"/>
      <c r="O1137" s="158"/>
      <c r="P1137" s="158"/>
      <c r="Q1137" s="158"/>
      <c r="R1137" s="159"/>
      <c r="S1137" s="159"/>
      <c r="T1137" s="159"/>
      <c r="U1137" s="159"/>
      <c r="V1137" s="159"/>
      <c r="W1137" s="159"/>
      <c r="X1137" s="159"/>
      <c r="Y1137" s="159"/>
      <c r="Z1137" s="148"/>
      <c r="AA1137" s="148"/>
      <c r="AB1137" s="148"/>
      <c r="AC1137" s="148"/>
      <c r="AD1137" s="148"/>
      <c r="AE1137" s="148"/>
      <c r="AF1137" s="148"/>
      <c r="AG1137" s="148" t="s">
        <v>435</v>
      </c>
      <c r="AH1137" s="148">
        <v>0</v>
      </c>
      <c r="AI1137" s="148"/>
      <c r="AJ1137" s="148"/>
      <c r="AK1137" s="148"/>
      <c r="AL1137" s="148"/>
      <c r="AM1137" s="148"/>
      <c r="AN1137" s="148"/>
      <c r="AO1137" s="148"/>
      <c r="AP1137" s="148"/>
      <c r="AQ1137" s="148"/>
      <c r="AR1137" s="148"/>
      <c r="AS1137" s="148"/>
      <c r="AT1137" s="148"/>
      <c r="AU1137" s="148"/>
      <c r="AV1137" s="148"/>
      <c r="AW1137" s="148"/>
      <c r="AX1137" s="148"/>
      <c r="AY1137" s="148"/>
      <c r="AZ1137" s="148"/>
      <c r="BA1137" s="148"/>
      <c r="BB1137" s="148"/>
      <c r="BC1137" s="148"/>
      <c r="BD1137" s="148"/>
      <c r="BE1137" s="148"/>
      <c r="BF1137" s="148"/>
      <c r="BG1137" s="148"/>
      <c r="BH1137" s="148"/>
    </row>
    <row r="1138" spans="1:60" outlineLevel="3" x14ac:dyDescent="0.2">
      <c r="A1138" s="155"/>
      <c r="B1138" s="156"/>
      <c r="C1138" s="194" t="s">
        <v>1732</v>
      </c>
      <c r="D1138" s="185"/>
      <c r="E1138" s="186">
        <v>20.52</v>
      </c>
      <c r="F1138" s="159"/>
      <c r="G1138" s="159"/>
      <c r="H1138" s="159"/>
      <c r="I1138" s="159"/>
      <c r="J1138" s="159"/>
      <c r="K1138" s="159"/>
      <c r="L1138" s="159"/>
      <c r="M1138" s="159"/>
      <c r="N1138" s="158"/>
      <c r="O1138" s="158"/>
      <c r="P1138" s="158"/>
      <c r="Q1138" s="158"/>
      <c r="R1138" s="159"/>
      <c r="S1138" s="159"/>
      <c r="T1138" s="159"/>
      <c r="U1138" s="159"/>
      <c r="V1138" s="159"/>
      <c r="W1138" s="159"/>
      <c r="X1138" s="159"/>
      <c r="Y1138" s="159"/>
      <c r="Z1138" s="148"/>
      <c r="AA1138" s="148"/>
      <c r="AB1138" s="148"/>
      <c r="AC1138" s="148"/>
      <c r="AD1138" s="148"/>
      <c r="AE1138" s="148"/>
      <c r="AF1138" s="148"/>
      <c r="AG1138" s="148" t="s">
        <v>435</v>
      </c>
      <c r="AH1138" s="148">
        <v>0</v>
      </c>
      <c r="AI1138" s="148"/>
      <c r="AJ1138" s="148"/>
      <c r="AK1138" s="148"/>
      <c r="AL1138" s="148"/>
      <c r="AM1138" s="148"/>
      <c r="AN1138" s="148"/>
      <c r="AO1138" s="148"/>
      <c r="AP1138" s="148"/>
      <c r="AQ1138" s="148"/>
      <c r="AR1138" s="148"/>
      <c r="AS1138" s="148"/>
      <c r="AT1138" s="148"/>
      <c r="AU1138" s="148"/>
      <c r="AV1138" s="148"/>
      <c r="AW1138" s="148"/>
      <c r="AX1138" s="148"/>
      <c r="AY1138" s="148"/>
      <c r="AZ1138" s="148"/>
      <c r="BA1138" s="148"/>
      <c r="BB1138" s="148"/>
      <c r="BC1138" s="148"/>
      <c r="BD1138" s="148"/>
      <c r="BE1138" s="148"/>
      <c r="BF1138" s="148"/>
      <c r="BG1138" s="148"/>
      <c r="BH1138" s="148"/>
    </row>
    <row r="1139" spans="1:60" outlineLevel="3" x14ac:dyDescent="0.2">
      <c r="A1139" s="155"/>
      <c r="B1139" s="156"/>
      <c r="C1139" s="194" t="s">
        <v>1714</v>
      </c>
      <c r="D1139" s="185"/>
      <c r="E1139" s="186"/>
      <c r="F1139" s="159"/>
      <c r="G1139" s="159"/>
      <c r="H1139" s="159"/>
      <c r="I1139" s="159"/>
      <c r="J1139" s="159"/>
      <c r="K1139" s="159"/>
      <c r="L1139" s="159"/>
      <c r="M1139" s="159"/>
      <c r="N1139" s="158"/>
      <c r="O1139" s="158"/>
      <c r="P1139" s="158"/>
      <c r="Q1139" s="158"/>
      <c r="R1139" s="159"/>
      <c r="S1139" s="159"/>
      <c r="T1139" s="159"/>
      <c r="U1139" s="159"/>
      <c r="V1139" s="159"/>
      <c r="W1139" s="159"/>
      <c r="X1139" s="159"/>
      <c r="Y1139" s="159"/>
      <c r="Z1139" s="148"/>
      <c r="AA1139" s="148"/>
      <c r="AB1139" s="148"/>
      <c r="AC1139" s="148"/>
      <c r="AD1139" s="148"/>
      <c r="AE1139" s="148"/>
      <c r="AF1139" s="148"/>
      <c r="AG1139" s="148" t="s">
        <v>435</v>
      </c>
      <c r="AH1139" s="148">
        <v>0</v>
      </c>
      <c r="AI1139" s="148"/>
      <c r="AJ1139" s="148"/>
      <c r="AK1139" s="148"/>
      <c r="AL1139" s="148"/>
      <c r="AM1139" s="148"/>
      <c r="AN1139" s="148"/>
      <c r="AO1139" s="148"/>
      <c r="AP1139" s="148"/>
      <c r="AQ1139" s="148"/>
      <c r="AR1139" s="148"/>
      <c r="AS1139" s="148"/>
      <c r="AT1139" s="148"/>
      <c r="AU1139" s="148"/>
      <c r="AV1139" s="148"/>
      <c r="AW1139" s="148"/>
      <c r="AX1139" s="148"/>
      <c r="AY1139" s="148"/>
      <c r="AZ1139" s="148"/>
      <c r="BA1139" s="148"/>
      <c r="BB1139" s="148"/>
      <c r="BC1139" s="148"/>
      <c r="BD1139" s="148"/>
      <c r="BE1139" s="148"/>
      <c r="BF1139" s="148"/>
      <c r="BG1139" s="148"/>
      <c r="BH1139" s="148"/>
    </row>
    <row r="1140" spans="1:60" outlineLevel="3" x14ac:dyDescent="0.2">
      <c r="A1140" s="155"/>
      <c r="B1140" s="156"/>
      <c r="C1140" s="194" t="s">
        <v>1715</v>
      </c>
      <c r="D1140" s="185"/>
      <c r="E1140" s="186">
        <v>873.9</v>
      </c>
      <c r="F1140" s="159"/>
      <c r="G1140" s="159"/>
      <c r="H1140" s="159"/>
      <c r="I1140" s="159"/>
      <c r="J1140" s="159"/>
      <c r="K1140" s="159"/>
      <c r="L1140" s="159"/>
      <c r="M1140" s="159"/>
      <c r="N1140" s="158"/>
      <c r="O1140" s="158"/>
      <c r="P1140" s="158"/>
      <c r="Q1140" s="158"/>
      <c r="R1140" s="159"/>
      <c r="S1140" s="159"/>
      <c r="T1140" s="159"/>
      <c r="U1140" s="159"/>
      <c r="V1140" s="159"/>
      <c r="W1140" s="159"/>
      <c r="X1140" s="159"/>
      <c r="Y1140" s="159"/>
      <c r="Z1140" s="148"/>
      <c r="AA1140" s="148"/>
      <c r="AB1140" s="148"/>
      <c r="AC1140" s="148"/>
      <c r="AD1140" s="148"/>
      <c r="AE1140" s="148"/>
      <c r="AF1140" s="148"/>
      <c r="AG1140" s="148" t="s">
        <v>435</v>
      </c>
      <c r="AH1140" s="148">
        <v>0</v>
      </c>
      <c r="AI1140" s="148"/>
      <c r="AJ1140" s="148"/>
      <c r="AK1140" s="148"/>
      <c r="AL1140" s="148"/>
      <c r="AM1140" s="148"/>
      <c r="AN1140" s="148"/>
      <c r="AO1140" s="148"/>
      <c r="AP1140" s="148"/>
      <c r="AQ1140" s="148"/>
      <c r="AR1140" s="148"/>
      <c r="AS1140" s="148"/>
      <c r="AT1140" s="148"/>
      <c r="AU1140" s="148"/>
      <c r="AV1140" s="148"/>
      <c r="AW1140" s="148"/>
      <c r="AX1140" s="148"/>
      <c r="AY1140" s="148"/>
      <c r="AZ1140" s="148"/>
      <c r="BA1140" s="148"/>
      <c r="BB1140" s="148"/>
      <c r="BC1140" s="148"/>
      <c r="BD1140" s="148"/>
      <c r="BE1140" s="148"/>
      <c r="BF1140" s="148"/>
      <c r="BG1140" s="148"/>
      <c r="BH1140" s="148"/>
    </row>
    <row r="1141" spans="1:60" outlineLevel="3" x14ac:dyDescent="0.2">
      <c r="A1141" s="155"/>
      <c r="B1141" s="156"/>
      <c r="C1141" s="194" t="s">
        <v>1716</v>
      </c>
      <c r="D1141" s="185"/>
      <c r="E1141" s="186"/>
      <c r="F1141" s="159"/>
      <c r="G1141" s="159"/>
      <c r="H1141" s="159"/>
      <c r="I1141" s="159"/>
      <c r="J1141" s="159"/>
      <c r="K1141" s="159"/>
      <c r="L1141" s="159"/>
      <c r="M1141" s="159"/>
      <c r="N1141" s="158"/>
      <c r="O1141" s="158"/>
      <c r="P1141" s="158"/>
      <c r="Q1141" s="158"/>
      <c r="R1141" s="159"/>
      <c r="S1141" s="159"/>
      <c r="T1141" s="159"/>
      <c r="U1141" s="159"/>
      <c r="V1141" s="159"/>
      <c r="W1141" s="159"/>
      <c r="X1141" s="159"/>
      <c r="Y1141" s="159"/>
      <c r="Z1141" s="148"/>
      <c r="AA1141" s="148"/>
      <c r="AB1141" s="148"/>
      <c r="AC1141" s="148"/>
      <c r="AD1141" s="148"/>
      <c r="AE1141" s="148"/>
      <c r="AF1141" s="148"/>
      <c r="AG1141" s="148" t="s">
        <v>435</v>
      </c>
      <c r="AH1141" s="148">
        <v>0</v>
      </c>
      <c r="AI1141" s="148"/>
      <c r="AJ1141" s="148"/>
      <c r="AK1141" s="148"/>
      <c r="AL1141" s="148"/>
      <c r="AM1141" s="148"/>
      <c r="AN1141" s="148"/>
      <c r="AO1141" s="148"/>
      <c r="AP1141" s="148"/>
      <c r="AQ1141" s="148"/>
      <c r="AR1141" s="148"/>
      <c r="AS1141" s="148"/>
      <c r="AT1141" s="148"/>
      <c r="AU1141" s="148"/>
      <c r="AV1141" s="148"/>
      <c r="AW1141" s="148"/>
      <c r="AX1141" s="148"/>
      <c r="AY1141" s="148"/>
      <c r="AZ1141" s="148"/>
      <c r="BA1141" s="148"/>
      <c r="BB1141" s="148"/>
      <c r="BC1141" s="148"/>
      <c r="BD1141" s="148"/>
      <c r="BE1141" s="148"/>
      <c r="BF1141" s="148"/>
      <c r="BG1141" s="148"/>
      <c r="BH1141" s="148"/>
    </row>
    <row r="1142" spans="1:60" ht="22.5" outlineLevel="3" x14ac:dyDescent="0.2">
      <c r="A1142" s="155"/>
      <c r="B1142" s="156"/>
      <c r="C1142" s="194" t="s">
        <v>1717</v>
      </c>
      <c r="D1142" s="185"/>
      <c r="E1142" s="186">
        <v>560.29999999999995</v>
      </c>
      <c r="F1142" s="159"/>
      <c r="G1142" s="159"/>
      <c r="H1142" s="159"/>
      <c r="I1142" s="159"/>
      <c r="J1142" s="159"/>
      <c r="K1142" s="159"/>
      <c r="L1142" s="159"/>
      <c r="M1142" s="159"/>
      <c r="N1142" s="158"/>
      <c r="O1142" s="158"/>
      <c r="P1142" s="158"/>
      <c r="Q1142" s="158"/>
      <c r="R1142" s="159"/>
      <c r="S1142" s="159"/>
      <c r="T1142" s="159"/>
      <c r="U1142" s="159"/>
      <c r="V1142" s="159"/>
      <c r="W1142" s="159"/>
      <c r="X1142" s="159"/>
      <c r="Y1142" s="159"/>
      <c r="Z1142" s="148"/>
      <c r="AA1142" s="148"/>
      <c r="AB1142" s="148"/>
      <c r="AC1142" s="148"/>
      <c r="AD1142" s="148"/>
      <c r="AE1142" s="148"/>
      <c r="AF1142" s="148"/>
      <c r="AG1142" s="148" t="s">
        <v>435</v>
      </c>
      <c r="AH1142" s="148">
        <v>0</v>
      </c>
      <c r="AI1142" s="148"/>
      <c r="AJ1142" s="148"/>
      <c r="AK1142" s="148"/>
      <c r="AL1142" s="148"/>
      <c r="AM1142" s="148"/>
      <c r="AN1142" s="148"/>
      <c r="AO1142" s="148"/>
      <c r="AP1142" s="148"/>
      <c r="AQ1142" s="148"/>
      <c r="AR1142" s="148"/>
      <c r="AS1142" s="148"/>
      <c r="AT1142" s="148"/>
      <c r="AU1142" s="148"/>
      <c r="AV1142" s="148"/>
      <c r="AW1142" s="148"/>
      <c r="AX1142" s="148"/>
      <c r="AY1142" s="148"/>
      <c r="AZ1142" s="148"/>
      <c r="BA1142" s="148"/>
      <c r="BB1142" s="148"/>
      <c r="BC1142" s="148"/>
      <c r="BD1142" s="148"/>
      <c r="BE1142" s="148"/>
      <c r="BF1142" s="148"/>
      <c r="BG1142" s="148"/>
      <c r="BH1142" s="148"/>
    </row>
    <row r="1143" spans="1:60" outlineLevel="3" x14ac:dyDescent="0.2">
      <c r="A1143" s="155"/>
      <c r="B1143" s="156"/>
      <c r="C1143" s="194" t="s">
        <v>1733</v>
      </c>
      <c r="D1143" s="185"/>
      <c r="E1143" s="186"/>
      <c r="F1143" s="159"/>
      <c r="G1143" s="159"/>
      <c r="H1143" s="159"/>
      <c r="I1143" s="159"/>
      <c r="J1143" s="159"/>
      <c r="K1143" s="159"/>
      <c r="L1143" s="159"/>
      <c r="M1143" s="159"/>
      <c r="N1143" s="158"/>
      <c r="O1143" s="158"/>
      <c r="P1143" s="158"/>
      <c r="Q1143" s="158"/>
      <c r="R1143" s="159"/>
      <c r="S1143" s="159"/>
      <c r="T1143" s="159"/>
      <c r="U1143" s="159"/>
      <c r="V1143" s="159"/>
      <c r="W1143" s="159"/>
      <c r="X1143" s="159"/>
      <c r="Y1143" s="159"/>
      <c r="Z1143" s="148"/>
      <c r="AA1143" s="148"/>
      <c r="AB1143" s="148"/>
      <c r="AC1143" s="148"/>
      <c r="AD1143" s="148"/>
      <c r="AE1143" s="148"/>
      <c r="AF1143" s="148"/>
      <c r="AG1143" s="148" t="s">
        <v>435</v>
      </c>
      <c r="AH1143" s="148">
        <v>0</v>
      </c>
      <c r="AI1143" s="148"/>
      <c r="AJ1143" s="148"/>
      <c r="AK1143" s="148"/>
      <c r="AL1143" s="148"/>
      <c r="AM1143" s="148"/>
      <c r="AN1143" s="148"/>
      <c r="AO1143" s="148"/>
      <c r="AP1143" s="148"/>
      <c r="AQ1143" s="148"/>
      <c r="AR1143" s="148"/>
      <c r="AS1143" s="148"/>
      <c r="AT1143" s="148"/>
      <c r="AU1143" s="148"/>
      <c r="AV1143" s="148"/>
      <c r="AW1143" s="148"/>
      <c r="AX1143" s="148"/>
      <c r="AY1143" s="148"/>
      <c r="AZ1143" s="148"/>
      <c r="BA1143" s="148"/>
      <c r="BB1143" s="148"/>
      <c r="BC1143" s="148"/>
      <c r="BD1143" s="148"/>
      <c r="BE1143" s="148"/>
      <c r="BF1143" s="148"/>
      <c r="BG1143" s="148"/>
      <c r="BH1143" s="148"/>
    </row>
    <row r="1144" spans="1:60" outlineLevel="3" x14ac:dyDescent="0.2">
      <c r="A1144" s="155"/>
      <c r="B1144" s="156"/>
      <c r="C1144" s="194" t="s">
        <v>1734</v>
      </c>
      <c r="D1144" s="185"/>
      <c r="E1144" s="186">
        <v>461.31</v>
      </c>
      <c r="F1144" s="159"/>
      <c r="G1144" s="159"/>
      <c r="H1144" s="159"/>
      <c r="I1144" s="159"/>
      <c r="J1144" s="159"/>
      <c r="K1144" s="159"/>
      <c r="L1144" s="159"/>
      <c r="M1144" s="159"/>
      <c r="N1144" s="158"/>
      <c r="O1144" s="158"/>
      <c r="P1144" s="158"/>
      <c r="Q1144" s="158"/>
      <c r="R1144" s="159"/>
      <c r="S1144" s="159"/>
      <c r="T1144" s="159"/>
      <c r="U1144" s="159"/>
      <c r="V1144" s="159"/>
      <c r="W1144" s="159"/>
      <c r="X1144" s="159"/>
      <c r="Y1144" s="159"/>
      <c r="Z1144" s="148"/>
      <c r="AA1144" s="148"/>
      <c r="AB1144" s="148"/>
      <c r="AC1144" s="148"/>
      <c r="AD1144" s="148"/>
      <c r="AE1144" s="148"/>
      <c r="AF1144" s="148"/>
      <c r="AG1144" s="148" t="s">
        <v>435</v>
      </c>
      <c r="AH1144" s="148">
        <v>0</v>
      </c>
      <c r="AI1144" s="148"/>
      <c r="AJ1144" s="148"/>
      <c r="AK1144" s="148"/>
      <c r="AL1144" s="148"/>
      <c r="AM1144" s="148"/>
      <c r="AN1144" s="148"/>
      <c r="AO1144" s="148"/>
      <c r="AP1144" s="148"/>
      <c r="AQ1144" s="148"/>
      <c r="AR1144" s="148"/>
      <c r="AS1144" s="148"/>
      <c r="AT1144" s="148"/>
      <c r="AU1144" s="148"/>
      <c r="AV1144" s="148"/>
      <c r="AW1144" s="148"/>
      <c r="AX1144" s="148"/>
      <c r="AY1144" s="148"/>
      <c r="AZ1144" s="148"/>
      <c r="BA1144" s="148"/>
      <c r="BB1144" s="148"/>
      <c r="BC1144" s="148"/>
      <c r="BD1144" s="148"/>
      <c r="BE1144" s="148"/>
      <c r="BF1144" s="148"/>
      <c r="BG1144" s="148"/>
      <c r="BH1144" s="148"/>
    </row>
    <row r="1145" spans="1:60" outlineLevel="1" x14ac:dyDescent="0.2">
      <c r="A1145" s="172">
        <v>181</v>
      </c>
      <c r="B1145" s="173" t="s">
        <v>1735</v>
      </c>
      <c r="C1145" s="181" t="s">
        <v>1736</v>
      </c>
      <c r="D1145" s="174" t="s">
        <v>492</v>
      </c>
      <c r="E1145" s="175">
        <v>3059.99</v>
      </c>
      <c r="F1145" s="176"/>
      <c r="G1145" s="177">
        <f>ROUND(E1145*F1145,2)</f>
        <v>0</v>
      </c>
      <c r="H1145" s="176"/>
      <c r="I1145" s="177">
        <f>ROUND(E1145*H1145,2)</f>
        <v>0</v>
      </c>
      <c r="J1145" s="176"/>
      <c r="K1145" s="177">
        <f>ROUND(E1145*J1145,2)</f>
        <v>0</v>
      </c>
      <c r="L1145" s="177">
        <v>21</v>
      </c>
      <c r="M1145" s="177">
        <f>G1145*(1+L1145/100)</f>
        <v>0</v>
      </c>
      <c r="N1145" s="175">
        <v>0</v>
      </c>
      <c r="O1145" s="175">
        <f>ROUND(E1145*N1145,2)</f>
        <v>0</v>
      </c>
      <c r="P1145" s="175">
        <v>0</v>
      </c>
      <c r="Q1145" s="175">
        <f>ROUND(E1145*P1145,2)</f>
        <v>0</v>
      </c>
      <c r="R1145" s="177" t="s">
        <v>724</v>
      </c>
      <c r="S1145" s="177" t="s">
        <v>378</v>
      </c>
      <c r="T1145" s="178" t="s">
        <v>378</v>
      </c>
      <c r="U1145" s="159">
        <v>0.05</v>
      </c>
      <c r="V1145" s="159">
        <f>ROUND(E1145*U1145,2)</f>
        <v>153</v>
      </c>
      <c r="W1145" s="159"/>
      <c r="X1145" s="159" t="s">
        <v>429</v>
      </c>
      <c r="Y1145" s="159" t="s">
        <v>481</v>
      </c>
      <c r="Z1145" s="214">
        <v>0.32</v>
      </c>
      <c r="AA1145" s="215">
        <f t="shared" ref="AA1145" si="352">G1145*Z1145</f>
        <v>0</v>
      </c>
      <c r="AB1145" s="215">
        <f t="shared" ref="AB1145" si="353">G1145-AA1145</f>
        <v>0</v>
      </c>
      <c r="AC1145" s="148"/>
      <c r="AD1145" s="148"/>
      <c r="AE1145" s="148"/>
      <c r="AF1145" s="148"/>
      <c r="AG1145" s="148" t="s">
        <v>431</v>
      </c>
      <c r="AH1145" s="148"/>
      <c r="AI1145" s="148"/>
      <c r="AJ1145" s="148"/>
      <c r="AK1145" s="148"/>
      <c r="AL1145" s="148"/>
      <c r="AM1145" s="148"/>
      <c r="AN1145" s="148"/>
      <c r="AO1145" s="148"/>
      <c r="AP1145" s="148"/>
      <c r="AQ1145" s="148"/>
      <c r="AR1145" s="148"/>
      <c r="AS1145" s="148"/>
      <c r="AT1145" s="148"/>
      <c r="AU1145" s="148"/>
      <c r="AV1145" s="148"/>
      <c r="AW1145" s="148"/>
      <c r="AX1145" s="148"/>
      <c r="AY1145" s="148"/>
      <c r="AZ1145" s="148"/>
      <c r="BA1145" s="148"/>
      <c r="BB1145" s="148"/>
      <c r="BC1145" s="148"/>
      <c r="BD1145" s="148"/>
      <c r="BE1145" s="148"/>
      <c r="BF1145" s="148"/>
      <c r="BG1145" s="148"/>
      <c r="BH1145" s="148"/>
    </row>
    <row r="1146" spans="1:60" outlineLevel="2" x14ac:dyDescent="0.2">
      <c r="A1146" s="155"/>
      <c r="B1146" s="156"/>
      <c r="C1146" s="306" t="s">
        <v>1720</v>
      </c>
      <c r="D1146" s="307"/>
      <c r="E1146" s="307"/>
      <c r="F1146" s="307"/>
      <c r="G1146" s="307"/>
      <c r="H1146" s="159"/>
      <c r="I1146" s="159"/>
      <c r="J1146" s="159"/>
      <c r="K1146" s="159"/>
      <c r="L1146" s="159"/>
      <c r="M1146" s="159"/>
      <c r="N1146" s="158"/>
      <c r="O1146" s="158"/>
      <c r="P1146" s="158"/>
      <c r="Q1146" s="158"/>
      <c r="R1146" s="159"/>
      <c r="S1146" s="159"/>
      <c r="T1146" s="159"/>
      <c r="U1146" s="159"/>
      <c r="V1146" s="159"/>
      <c r="W1146" s="159"/>
      <c r="X1146" s="159"/>
      <c r="Y1146" s="159"/>
      <c r="Z1146" s="148"/>
      <c r="AA1146" s="148"/>
      <c r="AB1146" s="148"/>
      <c r="AC1146" s="148"/>
      <c r="AD1146" s="148"/>
      <c r="AE1146" s="148"/>
      <c r="AF1146" s="148"/>
      <c r="AG1146" s="148" t="s">
        <v>433</v>
      </c>
      <c r="AH1146" s="148"/>
      <c r="AI1146" s="148"/>
      <c r="AJ1146" s="148"/>
      <c r="AK1146" s="148"/>
      <c r="AL1146" s="148"/>
      <c r="AM1146" s="148"/>
      <c r="AN1146" s="148"/>
      <c r="AO1146" s="148"/>
      <c r="AP1146" s="148"/>
      <c r="AQ1146" s="148"/>
      <c r="AR1146" s="148"/>
      <c r="AS1146" s="148"/>
      <c r="AT1146" s="148"/>
      <c r="AU1146" s="148"/>
      <c r="AV1146" s="148"/>
      <c r="AW1146" s="148"/>
      <c r="AX1146" s="148"/>
      <c r="AY1146" s="148"/>
      <c r="AZ1146" s="148"/>
      <c r="BA1146" s="179" t="str">
        <f>C1146</f>
        <v>dovoz směsi, doprava pomocí šnekového čerpadla, lití hadicí na plochu, dvojí (křížem vedené) rozvlnění hrazdami</v>
      </c>
      <c r="BB1146" s="148"/>
      <c r="BC1146" s="148"/>
      <c r="BD1146" s="148"/>
      <c r="BE1146" s="148"/>
      <c r="BF1146" s="148"/>
      <c r="BG1146" s="148"/>
      <c r="BH1146" s="148"/>
    </row>
    <row r="1147" spans="1:60" outlineLevel="2" x14ac:dyDescent="0.2">
      <c r="A1147" s="155"/>
      <c r="B1147" s="156"/>
      <c r="C1147" s="194" t="s">
        <v>1737</v>
      </c>
      <c r="D1147" s="185"/>
      <c r="E1147" s="186">
        <v>3059.99</v>
      </c>
      <c r="F1147" s="159"/>
      <c r="G1147" s="159"/>
      <c r="H1147" s="159"/>
      <c r="I1147" s="159"/>
      <c r="J1147" s="159"/>
      <c r="K1147" s="159"/>
      <c r="L1147" s="159"/>
      <c r="M1147" s="159"/>
      <c r="N1147" s="158"/>
      <c r="O1147" s="158"/>
      <c r="P1147" s="158"/>
      <c r="Q1147" s="158"/>
      <c r="R1147" s="159"/>
      <c r="S1147" s="159"/>
      <c r="T1147" s="159"/>
      <c r="U1147" s="159"/>
      <c r="V1147" s="159"/>
      <c r="W1147" s="159"/>
      <c r="X1147" s="159"/>
      <c r="Y1147" s="159"/>
      <c r="Z1147" s="148"/>
      <c r="AA1147" s="148"/>
      <c r="AB1147" s="148"/>
      <c r="AC1147" s="148"/>
      <c r="AD1147" s="148"/>
      <c r="AE1147" s="148"/>
      <c r="AF1147" s="148"/>
      <c r="AG1147" s="148" t="s">
        <v>435</v>
      </c>
      <c r="AH1147" s="148">
        <v>5</v>
      </c>
      <c r="AI1147" s="148"/>
      <c r="AJ1147" s="148"/>
      <c r="AK1147" s="148"/>
      <c r="AL1147" s="148"/>
      <c r="AM1147" s="148"/>
      <c r="AN1147" s="148"/>
      <c r="AO1147" s="148"/>
      <c r="AP1147" s="148"/>
      <c r="AQ1147" s="148"/>
      <c r="AR1147" s="148"/>
      <c r="AS1147" s="148"/>
      <c r="AT1147" s="148"/>
      <c r="AU1147" s="148"/>
      <c r="AV1147" s="148"/>
      <c r="AW1147" s="148"/>
      <c r="AX1147" s="148"/>
      <c r="AY1147" s="148"/>
      <c r="AZ1147" s="148"/>
      <c r="BA1147" s="148"/>
      <c r="BB1147" s="148"/>
      <c r="BC1147" s="148"/>
      <c r="BD1147" s="148"/>
      <c r="BE1147" s="148"/>
      <c r="BF1147" s="148"/>
      <c r="BG1147" s="148"/>
      <c r="BH1147" s="148"/>
    </row>
    <row r="1148" spans="1:60" outlineLevel="1" x14ac:dyDescent="0.2">
      <c r="A1148" s="172">
        <v>182</v>
      </c>
      <c r="B1148" s="173" t="s">
        <v>1738</v>
      </c>
      <c r="C1148" s="181" t="s">
        <v>1739</v>
      </c>
      <c r="D1148" s="174" t="s">
        <v>492</v>
      </c>
      <c r="E1148" s="175">
        <v>58.08</v>
      </c>
      <c r="F1148" s="176"/>
      <c r="G1148" s="177">
        <f>ROUND(E1148*F1148,2)</f>
        <v>0</v>
      </c>
      <c r="H1148" s="176"/>
      <c r="I1148" s="177">
        <f>ROUND(E1148*H1148,2)</f>
        <v>0</v>
      </c>
      <c r="J1148" s="176"/>
      <c r="K1148" s="177">
        <f>ROUND(E1148*J1148,2)</f>
        <v>0</v>
      </c>
      <c r="L1148" s="177">
        <v>21</v>
      </c>
      <c r="M1148" s="177">
        <f>G1148*(1+L1148/100)</f>
        <v>0</v>
      </c>
      <c r="N1148" s="175">
        <v>0.10237</v>
      </c>
      <c r="O1148" s="175">
        <f>ROUND(E1148*N1148,2)</f>
        <v>5.95</v>
      </c>
      <c r="P1148" s="175">
        <v>0</v>
      </c>
      <c r="Q1148" s="175">
        <f>ROUND(E1148*P1148,2)</f>
        <v>0</v>
      </c>
      <c r="R1148" s="177" t="s">
        <v>724</v>
      </c>
      <c r="S1148" s="177" t="s">
        <v>378</v>
      </c>
      <c r="T1148" s="178" t="s">
        <v>378</v>
      </c>
      <c r="U1148" s="159">
        <v>0.80700000000000005</v>
      </c>
      <c r="V1148" s="159">
        <f>ROUND(E1148*U1148,2)</f>
        <v>46.87</v>
      </c>
      <c r="W1148" s="159"/>
      <c r="X1148" s="159" t="s">
        <v>429</v>
      </c>
      <c r="Y1148" s="159" t="s">
        <v>381</v>
      </c>
      <c r="Z1148" s="214">
        <v>0.32</v>
      </c>
      <c r="AA1148" s="215">
        <f t="shared" ref="AA1148" si="354">G1148*Z1148</f>
        <v>0</v>
      </c>
      <c r="AB1148" s="215">
        <f t="shared" ref="AB1148" si="355">G1148-AA1148</f>
        <v>0</v>
      </c>
      <c r="AC1148" s="148"/>
      <c r="AD1148" s="148"/>
      <c r="AE1148" s="148"/>
      <c r="AF1148" s="148"/>
      <c r="AG1148" s="148" t="s">
        <v>431</v>
      </c>
      <c r="AH1148" s="148"/>
      <c r="AI1148" s="148"/>
      <c r="AJ1148" s="148"/>
      <c r="AK1148" s="148"/>
      <c r="AL1148" s="148"/>
      <c r="AM1148" s="148"/>
      <c r="AN1148" s="148"/>
      <c r="AO1148" s="148"/>
      <c r="AP1148" s="148"/>
      <c r="AQ1148" s="148"/>
      <c r="AR1148" s="148"/>
      <c r="AS1148" s="148"/>
      <c r="AT1148" s="148"/>
      <c r="AU1148" s="148"/>
      <c r="AV1148" s="148"/>
      <c r="AW1148" s="148"/>
      <c r="AX1148" s="148"/>
      <c r="AY1148" s="148"/>
      <c r="AZ1148" s="148"/>
      <c r="BA1148" s="148"/>
      <c r="BB1148" s="148"/>
      <c r="BC1148" s="148"/>
      <c r="BD1148" s="148"/>
      <c r="BE1148" s="148"/>
      <c r="BF1148" s="148"/>
      <c r="BG1148" s="148"/>
      <c r="BH1148" s="148"/>
    </row>
    <row r="1149" spans="1:60" outlineLevel="2" x14ac:dyDescent="0.2">
      <c r="A1149" s="155"/>
      <c r="B1149" s="156"/>
      <c r="C1149" s="194" t="s">
        <v>1740</v>
      </c>
      <c r="D1149" s="185"/>
      <c r="E1149" s="186">
        <v>58.08</v>
      </c>
      <c r="F1149" s="159"/>
      <c r="G1149" s="159"/>
      <c r="H1149" s="159"/>
      <c r="I1149" s="159"/>
      <c r="J1149" s="159"/>
      <c r="K1149" s="159"/>
      <c r="L1149" s="159"/>
      <c r="M1149" s="159"/>
      <c r="N1149" s="158"/>
      <c r="O1149" s="158"/>
      <c r="P1149" s="158"/>
      <c r="Q1149" s="158"/>
      <c r="R1149" s="159"/>
      <c r="S1149" s="159"/>
      <c r="T1149" s="159"/>
      <c r="U1149" s="159"/>
      <c r="V1149" s="159"/>
      <c r="W1149" s="159"/>
      <c r="X1149" s="159"/>
      <c r="Y1149" s="159"/>
      <c r="Z1149" s="148"/>
      <c r="AA1149" s="148"/>
      <c r="AB1149" s="148"/>
      <c r="AC1149" s="148"/>
      <c r="AD1149" s="148"/>
      <c r="AE1149" s="148"/>
      <c r="AF1149" s="148"/>
      <c r="AG1149" s="148" t="s">
        <v>435</v>
      </c>
      <c r="AH1149" s="148">
        <v>0</v>
      </c>
      <c r="AI1149" s="148"/>
      <c r="AJ1149" s="148"/>
      <c r="AK1149" s="148"/>
      <c r="AL1149" s="148"/>
      <c r="AM1149" s="148"/>
      <c r="AN1149" s="148"/>
      <c r="AO1149" s="148"/>
      <c r="AP1149" s="148"/>
      <c r="AQ1149" s="148"/>
      <c r="AR1149" s="148"/>
      <c r="AS1149" s="148"/>
      <c r="AT1149" s="148"/>
      <c r="AU1149" s="148"/>
      <c r="AV1149" s="148"/>
      <c r="AW1149" s="148"/>
      <c r="AX1149" s="148"/>
      <c r="AY1149" s="148"/>
      <c r="AZ1149" s="148"/>
      <c r="BA1149" s="148"/>
      <c r="BB1149" s="148"/>
      <c r="BC1149" s="148"/>
      <c r="BD1149" s="148"/>
      <c r="BE1149" s="148"/>
      <c r="BF1149" s="148"/>
      <c r="BG1149" s="148"/>
      <c r="BH1149" s="148"/>
    </row>
    <row r="1150" spans="1:60" ht="22.5" outlineLevel="1" x14ac:dyDescent="0.2">
      <c r="A1150" s="172">
        <v>183</v>
      </c>
      <c r="B1150" s="173" t="s">
        <v>1741</v>
      </c>
      <c r="C1150" s="181" t="s">
        <v>1742</v>
      </c>
      <c r="D1150" s="174" t="s">
        <v>492</v>
      </c>
      <c r="E1150" s="175">
        <v>183.44</v>
      </c>
      <c r="F1150" s="176"/>
      <c r="G1150" s="177">
        <f>ROUND(E1150*F1150,2)</f>
        <v>0</v>
      </c>
      <c r="H1150" s="176"/>
      <c r="I1150" s="177">
        <f>ROUND(E1150*H1150,2)</f>
        <v>0</v>
      </c>
      <c r="J1150" s="176"/>
      <c r="K1150" s="177">
        <f>ROUND(E1150*J1150,2)</f>
        <v>0</v>
      </c>
      <c r="L1150" s="177">
        <v>21</v>
      </c>
      <c r="M1150" s="177">
        <f>G1150*(1+L1150/100)</f>
        <v>0</v>
      </c>
      <c r="N1150" s="175">
        <v>0.11722</v>
      </c>
      <c r="O1150" s="175">
        <f>ROUND(E1150*N1150,2)</f>
        <v>21.5</v>
      </c>
      <c r="P1150" s="175">
        <v>0</v>
      </c>
      <c r="Q1150" s="175">
        <f>ROUND(E1150*P1150,2)</f>
        <v>0</v>
      </c>
      <c r="R1150" s="177"/>
      <c r="S1150" s="177" t="s">
        <v>394</v>
      </c>
      <c r="T1150" s="178" t="s">
        <v>379</v>
      </c>
      <c r="U1150" s="159">
        <v>0.45</v>
      </c>
      <c r="V1150" s="159">
        <f>ROUND(E1150*U1150,2)</f>
        <v>82.55</v>
      </c>
      <c r="W1150" s="159"/>
      <c r="X1150" s="159" t="s">
        <v>429</v>
      </c>
      <c r="Y1150" s="159" t="s">
        <v>381</v>
      </c>
      <c r="Z1150" s="214">
        <v>0.32</v>
      </c>
      <c r="AA1150" s="215">
        <f t="shared" ref="AA1150" si="356">G1150*Z1150</f>
        <v>0</v>
      </c>
      <c r="AB1150" s="215">
        <f t="shared" ref="AB1150" si="357">G1150-AA1150</f>
        <v>0</v>
      </c>
      <c r="AC1150" s="148"/>
      <c r="AD1150" s="148"/>
      <c r="AE1150" s="148"/>
      <c r="AF1150" s="148"/>
      <c r="AG1150" s="148" t="s">
        <v>431</v>
      </c>
      <c r="AH1150" s="148"/>
      <c r="AI1150" s="148"/>
      <c r="AJ1150" s="148"/>
      <c r="AK1150" s="148"/>
      <c r="AL1150" s="148"/>
      <c r="AM1150" s="148"/>
      <c r="AN1150" s="148"/>
      <c r="AO1150" s="148"/>
      <c r="AP1150" s="148"/>
      <c r="AQ1150" s="148"/>
      <c r="AR1150" s="148"/>
      <c r="AS1150" s="148"/>
      <c r="AT1150" s="148"/>
      <c r="AU1150" s="148"/>
      <c r="AV1150" s="148"/>
      <c r="AW1150" s="148"/>
      <c r="AX1150" s="148"/>
      <c r="AY1150" s="148"/>
      <c r="AZ1150" s="148"/>
      <c r="BA1150" s="148"/>
      <c r="BB1150" s="148"/>
      <c r="BC1150" s="148"/>
      <c r="BD1150" s="148"/>
      <c r="BE1150" s="148"/>
      <c r="BF1150" s="148"/>
      <c r="BG1150" s="148"/>
      <c r="BH1150" s="148"/>
    </row>
    <row r="1151" spans="1:60" outlineLevel="2" x14ac:dyDescent="0.2">
      <c r="A1151" s="155"/>
      <c r="B1151" s="156"/>
      <c r="C1151" s="194" t="s">
        <v>1743</v>
      </c>
      <c r="D1151" s="185"/>
      <c r="E1151" s="186">
        <v>183.44</v>
      </c>
      <c r="F1151" s="159"/>
      <c r="G1151" s="159"/>
      <c r="H1151" s="159"/>
      <c r="I1151" s="159"/>
      <c r="J1151" s="159"/>
      <c r="K1151" s="159"/>
      <c r="L1151" s="159"/>
      <c r="M1151" s="159"/>
      <c r="N1151" s="158"/>
      <c r="O1151" s="158"/>
      <c r="P1151" s="158"/>
      <c r="Q1151" s="158"/>
      <c r="R1151" s="159"/>
      <c r="S1151" s="159"/>
      <c r="T1151" s="159"/>
      <c r="U1151" s="159"/>
      <c r="V1151" s="159"/>
      <c r="W1151" s="159"/>
      <c r="X1151" s="159"/>
      <c r="Y1151" s="159"/>
      <c r="Z1151" s="148"/>
      <c r="AA1151" s="148"/>
      <c r="AB1151" s="148"/>
      <c r="AC1151" s="148"/>
      <c r="AD1151" s="148"/>
      <c r="AE1151" s="148"/>
      <c r="AF1151" s="148"/>
      <c r="AG1151" s="148" t="s">
        <v>435</v>
      </c>
      <c r="AH1151" s="148">
        <v>0</v>
      </c>
      <c r="AI1151" s="148"/>
      <c r="AJ1151" s="148"/>
      <c r="AK1151" s="148"/>
      <c r="AL1151" s="148"/>
      <c r="AM1151" s="148"/>
      <c r="AN1151" s="148"/>
      <c r="AO1151" s="148"/>
      <c r="AP1151" s="148"/>
      <c r="AQ1151" s="148"/>
      <c r="AR1151" s="148"/>
      <c r="AS1151" s="148"/>
      <c r="AT1151" s="148"/>
      <c r="AU1151" s="148"/>
      <c r="AV1151" s="148"/>
      <c r="AW1151" s="148"/>
      <c r="AX1151" s="148"/>
      <c r="AY1151" s="148"/>
      <c r="AZ1151" s="148"/>
      <c r="BA1151" s="148"/>
      <c r="BB1151" s="148"/>
      <c r="BC1151" s="148"/>
      <c r="BD1151" s="148"/>
      <c r="BE1151" s="148"/>
      <c r="BF1151" s="148"/>
      <c r="BG1151" s="148"/>
      <c r="BH1151" s="148"/>
    </row>
    <row r="1152" spans="1:60" ht="22.5" outlineLevel="1" x14ac:dyDescent="0.2">
      <c r="A1152" s="172">
        <v>184</v>
      </c>
      <c r="B1152" s="173" t="s">
        <v>1744</v>
      </c>
      <c r="C1152" s="181" t="s">
        <v>1745</v>
      </c>
      <c r="D1152" s="174" t="s">
        <v>492</v>
      </c>
      <c r="E1152" s="175">
        <v>200</v>
      </c>
      <c r="F1152" s="176"/>
      <c r="G1152" s="177">
        <f>ROUND(E1152*F1152,2)</f>
        <v>0</v>
      </c>
      <c r="H1152" s="176"/>
      <c r="I1152" s="177">
        <f>ROUND(E1152*H1152,2)</f>
        <v>0</v>
      </c>
      <c r="J1152" s="176"/>
      <c r="K1152" s="177">
        <f>ROUND(E1152*J1152,2)</f>
        <v>0</v>
      </c>
      <c r="L1152" s="177">
        <v>21</v>
      </c>
      <c r="M1152" s="177">
        <f>G1152*(1+L1152/100)</f>
        <v>0</v>
      </c>
      <c r="N1152" s="175">
        <v>0.16</v>
      </c>
      <c r="O1152" s="175">
        <f>ROUND(E1152*N1152,2)</f>
        <v>32</v>
      </c>
      <c r="P1152" s="175">
        <v>0</v>
      </c>
      <c r="Q1152" s="175">
        <f>ROUND(E1152*P1152,2)</f>
        <v>0</v>
      </c>
      <c r="R1152" s="177" t="s">
        <v>724</v>
      </c>
      <c r="S1152" s="177" t="s">
        <v>378</v>
      </c>
      <c r="T1152" s="178" t="s">
        <v>378</v>
      </c>
      <c r="U1152" s="159">
        <v>0.18</v>
      </c>
      <c r="V1152" s="159">
        <f>ROUND(E1152*U1152,2)</f>
        <v>36</v>
      </c>
      <c r="W1152" s="159"/>
      <c r="X1152" s="159" t="s">
        <v>429</v>
      </c>
      <c r="Y1152" s="159" t="s">
        <v>381</v>
      </c>
      <c r="Z1152" s="214">
        <v>0.32</v>
      </c>
      <c r="AA1152" s="215">
        <f t="shared" ref="AA1152" si="358">G1152*Z1152</f>
        <v>0</v>
      </c>
      <c r="AB1152" s="215">
        <f t="shared" ref="AB1152" si="359">G1152-AA1152</f>
        <v>0</v>
      </c>
      <c r="AC1152" s="148"/>
      <c r="AD1152" s="148"/>
      <c r="AE1152" s="148"/>
      <c r="AF1152" s="148"/>
      <c r="AG1152" s="148" t="s">
        <v>431</v>
      </c>
      <c r="AH1152" s="148"/>
      <c r="AI1152" s="148"/>
      <c r="AJ1152" s="148"/>
      <c r="AK1152" s="148"/>
      <c r="AL1152" s="148"/>
      <c r="AM1152" s="148"/>
      <c r="AN1152" s="148"/>
      <c r="AO1152" s="148"/>
      <c r="AP1152" s="148"/>
      <c r="AQ1152" s="148"/>
      <c r="AR1152" s="148"/>
      <c r="AS1152" s="148"/>
      <c r="AT1152" s="148"/>
      <c r="AU1152" s="148"/>
      <c r="AV1152" s="148"/>
      <c r="AW1152" s="148"/>
      <c r="AX1152" s="148"/>
      <c r="AY1152" s="148"/>
      <c r="AZ1152" s="148"/>
      <c r="BA1152" s="148"/>
      <c r="BB1152" s="148"/>
      <c r="BC1152" s="148"/>
      <c r="BD1152" s="148"/>
      <c r="BE1152" s="148"/>
      <c r="BF1152" s="148"/>
      <c r="BG1152" s="148"/>
      <c r="BH1152" s="148"/>
    </row>
    <row r="1153" spans="1:60" outlineLevel="2" x14ac:dyDescent="0.2">
      <c r="A1153" s="155"/>
      <c r="B1153" s="156"/>
      <c r="C1153" s="194" t="s">
        <v>1746</v>
      </c>
      <c r="D1153" s="185"/>
      <c r="E1153" s="186">
        <v>200</v>
      </c>
      <c r="F1153" s="159"/>
      <c r="G1153" s="159"/>
      <c r="H1153" s="159"/>
      <c r="I1153" s="159"/>
      <c r="J1153" s="159"/>
      <c r="K1153" s="159"/>
      <c r="L1153" s="159"/>
      <c r="M1153" s="159"/>
      <c r="N1153" s="158"/>
      <c r="O1153" s="158"/>
      <c r="P1153" s="158"/>
      <c r="Q1153" s="158"/>
      <c r="R1153" s="159"/>
      <c r="S1153" s="159"/>
      <c r="T1153" s="159"/>
      <c r="U1153" s="159"/>
      <c r="V1153" s="159"/>
      <c r="W1153" s="159"/>
      <c r="X1153" s="159"/>
      <c r="Y1153" s="159"/>
      <c r="Z1153" s="148"/>
      <c r="AA1153" s="148"/>
      <c r="AB1153" s="148"/>
      <c r="AC1153" s="148"/>
      <c r="AD1153" s="148"/>
      <c r="AE1153" s="148"/>
      <c r="AF1153" s="148"/>
      <c r="AG1153" s="148" t="s">
        <v>435</v>
      </c>
      <c r="AH1153" s="148">
        <v>0</v>
      </c>
      <c r="AI1153" s="148"/>
      <c r="AJ1153" s="148"/>
      <c r="AK1153" s="148"/>
      <c r="AL1153" s="148"/>
      <c r="AM1153" s="148"/>
      <c r="AN1153" s="148"/>
      <c r="AO1153" s="148"/>
      <c r="AP1153" s="148"/>
      <c r="AQ1153" s="148"/>
      <c r="AR1153" s="148"/>
      <c r="AS1153" s="148"/>
      <c r="AT1153" s="148"/>
      <c r="AU1153" s="148"/>
      <c r="AV1153" s="148"/>
      <c r="AW1153" s="148"/>
      <c r="AX1153" s="148"/>
      <c r="AY1153" s="148"/>
      <c r="AZ1153" s="148"/>
      <c r="BA1153" s="148"/>
      <c r="BB1153" s="148"/>
      <c r="BC1153" s="148"/>
      <c r="BD1153" s="148"/>
      <c r="BE1153" s="148"/>
      <c r="BF1153" s="148"/>
      <c r="BG1153" s="148"/>
      <c r="BH1153" s="148"/>
    </row>
    <row r="1154" spans="1:60" outlineLevel="1" x14ac:dyDescent="0.2">
      <c r="A1154" s="172">
        <v>185</v>
      </c>
      <c r="B1154" s="173" t="s">
        <v>1747</v>
      </c>
      <c r="C1154" s="181" t="s">
        <v>1748</v>
      </c>
      <c r="D1154" s="174" t="s">
        <v>671</v>
      </c>
      <c r="E1154" s="175">
        <v>162</v>
      </c>
      <c r="F1154" s="176"/>
      <c r="G1154" s="177">
        <f>ROUND(E1154*F1154,2)</f>
        <v>0</v>
      </c>
      <c r="H1154" s="176"/>
      <c r="I1154" s="177">
        <f>ROUND(E1154*H1154,2)</f>
        <v>0</v>
      </c>
      <c r="J1154" s="176"/>
      <c r="K1154" s="177">
        <f>ROUND(E1154*J1154,2)</f>
        <v>0</v>
      </c>
      <c r="L1154" s="177">
        <v>21</v>
      </c>
      <c r="M1154" s="177">
        <f>G1154*(1+L1154/100)</f>
        <v>0</v>
      </c>
      <c r="N1154" s="175">
        <v>0.12068</v>
      </c>
      <c r="O1154" s="175">
        <f>ROUND(E1154*N1154,2)</f>
        <v>19.55</v>
      </c>
      <c r="P1154" s="175">
        <v>0</v>
      </c>
      <c r="Q1154" s="175">
        <f>ROUND(E1154*P1154,2)</f>
        <v>0</v>
      </c>
      <c r="R1154" s="177" t="s">
        <v>724</v>
      </c>
      <c r="S1154" s="177" t="s">
        <v>378</v>
      </c>
      <c r="T1154" s="178" t="s">
        <v>378</v>
      </c>
      <c r="U1154" s="159">
        <v>0.14000000000000001</v>
      </c>
      <c r="V1154" s="159">
        <f>ROUND(E1154*U1154,2)</f>
        <v>22.68</v>
      </c>
      <c r="W1154" s="159"/>
      <c r="X1154" s="159" t="s">
        <v>429</v>
      </c>
      <c r="Y1154" s="159" t="s">
        <v>381</v>
      </c>
      <c r="Z1154" s="214">
        <v>0.32</v>
      </c>
      <c r="AA1154" s="215">
        <f t="shared" ref="AA1154" si="360">G1154*Z1154</f>
        <v>0</v>
      </c>
      <c r="AB1154" s="215">
        <f t="shared" ref="AB1154" si="361">G1154-AA1154</f>
        <v>0</v>
      </c>
      <c r="AC1154" s="148"/>
      <c r="AD1154" s="148"/>
      <c r="AE1154" s="148"/>
      <c r="AF1154" s="148"/>
      <c r="AG1154" s="148" t="s">
        <v>431</v>
      </c>
      <c r="AH1154" s="148"/>
      <c r="AI1154" s="148"/>
      <c r="AJ1154" s="148"/>
      <c r="AK1154" s="148"/>
      <c r="AL1154" s="148"/>
      <c r="AM1154" s="148"/>
      <c r="AN1154" s="148"/>
      <c r="AO1154" s="148"/>
      <c r="AP1154" s="148"/>
      <c r="AQ1154" s="148"/>
      <c r="AR1154" s="148"/>
      <c r="AS1154" s="148"/>
      <c r="AT1154" s="148"/>
      <c r="AU1154" s="148"/>
      <c r="AV1154" s="148"/>
      <c r="AW1154" s="148"/>
      <c r="AX1154" s="148"/>
      <c r="AY1154" s="148"/>
      <c r="AZ1154" s="148"/>
      <c r="BA1154" s="148"/>
      <c r="BB1154" s="148"/>
      <c r="BC1154" s="148"/>
      <c r="BD1154" s="148"/>
      <c r="BE1154" s="148"/>
      <c r="BF1154" s="148"/>
      <c r="BG1154" s="148"/>
      <c r="BH1154" s="148"/>
    </row>
    <row r="1155" spans="1:60" outlineLevel="2" x14ac:dyDescent="0.2">
      <c r="A1155" s="155"/>
      <c r="B1155" s="156"/>
      <c r="C1155" s="306" t="s">
        <v>1749</v>
      </c>
      <c r="D1155" s="307"/>
      <c r="E1155" s="307"/>
      <c r="F1155" s="307"/>
      <c r="G1155" s="307"/>
      <c r="H1155" s="159"/>
      <c r="I1155" s="159"/>
      <c r="J1155" s="159"/>
      <c r="K1155" s="159"/>
      <c r="L1155" s="159"/>
      <c r="M1155" s="159"/>
      <c r="N1155" s="158"/>
      <c r="O1155" s="158"/>
      <c r="P1155" s="158"/>
      <c r="Q1155" s="158"/>
      <c r="R1155" s="159"/>
      <c r="S1155" s="159"/>
      <c r="T1155" s="159"/>
      <c r="U1155" s="159"/>
      <c r="V1155" s="159"/>
      <c r="W1155" s="159"/>
      <c r="X1155" s="159"/>
      <c r="Y1155" s="159"/>
      <c r="Z1155" s="148"/>
      <c r="AA1155" s="148"/>
      <c r="AB1155" s="148"/>
      <c r="AC1155" s="148"/>
      <c r="AD1155" s="148"/>
      <c r="AE1155" s="148"/>
      <c r="AF1155" s="148"/>
      <c r="AG1155" s="148" t="s">
        <v>433</v>
      </c>
      <c r="AH1155" s="148"/>
      <c r="AI1155" s="148"/>
      <c r="AJ1155" s="148"/>
      <c r="AK1155" s="148"/>
      <c r="AL1155" s="148"/>
      <c r="AM1155" s="148"/>
      <c r="AN1155" s="148"/>
      <c r="AO1155" s="148"/>
      <c r="AP1155" s="148"/>
      <c r="AQ1155" s="148"/>
      <c r="AR1155" s="148"/>
      <c r="AS1155" s="148"/>
      <c r="AT1155" s="148"/>
      <c r="AU1155" s="148"/>
      <c r="AV1155" s="148"/>
      <c r="AW1155" s="148"/>
      <c r="AX1155" s="148"/>
      <c r="AY1155" s="148"/>
      <c r="AZ1155" s="148"/>
      <c r="BA1155" s="148"/>
      <c r="BB1155" s="148"/>
      <c r="BC1155" s="148"/>
      <c r="BD1155" s="148"/>
      <c r="BE1155" s="148"/>
      <c r="BF1155" s="148"/>
      <c r="BG1155" s="148"/>
      <c r="BH1155" s="148"/>
    </row>
    <row r="1156" spans="1:60" outlineLevel="2" x14ac:dyDescent="0.2">
      <c r="A1156" s="155"/>
      <c r="B1156" s="156"/>
      <c r="C1156" s="194" t="s">
        <v>1750</v>
      </c>
      <c r="D1156" s="185"/>
      <c r="E1156" s="186">
        <v>162</v>
      </c>
      <c r="F1156" s="159"/>
      <c r="G1156" s="159"/>
      <c r="H1156" s="159"/>
      <c r="I1156" s="159"/>
      <c r="J1156" s="159"/>
      <c r="K1156" s="159"/>
      <c r="L1156" s="159"/>
      <c r="M1156" s="159"/>
      <c r="N1156" s="158"/>
      <c r="O1156" s="158"/>
      <c r="P1156" s="158"/>
      <c r="Q1156" s="158"/>
      <c r="R1156" s="159"/>
      <c r="S1156" s="159"/>
      <c r="T1156" s="159"/>
      <c r="U1156" s="159"/>
      <c r="V1156" s="159"/>
      <c r="W1156" s="159"/>
      <c r="X1156" s="159"/>
      <c r="Y1156" s="159"/>
      <c r="Z1156" s="148"/>
      <c r="AA1156" s="148"/>
      <c r="AB1156" s="148"/>
      <c r="AC1156" s="148"/>
      <c r="AD1156" s="148"/>
      <c r="AE1156" s="148"/>
      <c r="AF1156" s="148"/>
      <c r="AG1156" s="148" t="s">
        <v>435</v>
      </c>
      <c r="AH1156" s="148">
        <v>0</v>
      </c>
      <c r="AI1156" s="148"/>
      <c r="AJ1156" s="148"/>
      <c r="AK1156" s="148"/>
      <c r="AL1156" s="148"/>
      <c r="AM1156" s="148"/>
      <c r="AN1156" s="148"/>
      <c r="AO1156" s="148"/>
      <c r="AP1156" s="148"/>
      <c r="AQ1156" s="148"/>
      <c r="AR1156" s="148"/>
      <c r="AS1156" s="148"/>
      <c r="AT1156" s="148"/>
      <c r="AU1156" s="148"/>
      <c r="AV1156" s="148"/>
      <c r="AW1156" s="148"/>
      <c r="AX1156" s="148"/>
      <c r="AY1156" s="148"/>
      <c r="AZ1156" s="148"/>
      <c r="BA1156" s="148"/>
      <c r="BB1156" s="148"/>
      <c r="BC1156" s="148"/>
      <c r="BD1156" s="148"/>
      <c r="BE1156" s="148"/>
      <c r="BF1156" s="148"/>
      <c r="BG1156" s="148"/>
      <c r="BH1156" s="148"/>
    </row>
    <row r="1157" spans="1:60" outlineLevel="1" x14ac:dyDescent="0.2">
      <c r="A1157" s="172">
        <v>186</v>
      </c>
      <c r="B1157" s="173" t="s">
        <v>1751</v>
      </c>
      <c r="C1157" s="181" t="s">
        <v>1752</v>
      </c>
      <c r="D1157" s="174" t="s">
        <v>492</v>
      </c>
      <c r="E1157" s="175">
        <v>200</v>
      </c>
      <c r="F1157" s="176"/>
      <c r="G1157" s="177">
        <f>ROUND(E1157*F1157,2)</f>
        <v>0</v>
      </c>
      <c r="H1157" s="176"/>
      <c r="I1157" s="177">
        <f>ROUND(E1157*H1157,2)</f>
        <v>0</v>
      </c>
      <c r="J1157" s="176"/>
      <c r="K1157" s="177">
        <f>ROUND(E1157*J1157,2)</f>
        <v>0</v>
      </c>
      <c r="L1157" s="177">
        <v>21</v>
      </c>
      <c r="M1157" s="177">
        <f>G1157*(1+L1157/100)</f>
        <v>0</v>
      </c>
      <c r="N1157" s="175">
        <v>2.9999999999999997E-4</v>
      </c>
      <c r="O1157" s="175">
        <f>ROUND(E1157*N1157,2)</f>
        <v>0.06</v>
      </c>
      <c r="P1157" s="175">
        <v>0</v>
      </c>
      <c r="Q1157" s="175">
        <f>ROUND(E1157*P1157,2)</f>
        <v>0</v>
      </c>
      <c r="R1157" s="177"/>
      <c r="S1157" s="177" t="s">
        <v>394</v>
      </c>
      <c r="T1157" s="178" t="s">
        <v>379</v>
      </c>
      <c r="U1157" s="159">
        <v>0.13</v>
      </c>
      <c r="V1157" s="159">
        <f>ROUND(E1157*U1157,2)</f>
        <v>26</v>
      </c>
      <c r="W1157" s="159"/>
      <c r="X1157" s="159" t="s">
        <v>429</v>
      </c>
      <c r="Y1157" s="159" t="s">
        <v>381</v>
      </c>
      <c r="Z1157" s="214">
        <v>0.32</v>
      </c>
      <c r="AA1157" s="215">
        <f t="shared" ref="AA1157" si="362">G1157*Z1157</f>
        <v>0</v>
      </c>
      <c r="AB1157" s="215">
        <f t="shared" ref="AB1157" si="363">G1157-AA1157</f>
        <v>0</v>
      </c>
      <c r="AC1157" s="148"/>
      <c r="AD1157" s="148"/>
      <c r="AE1157" s="148"/>
      <c r="AF1157" s="148"/>
      <c r="AG1157" s="148" t="s">
        <v>431</v>
      </c>
      <c r="AH1157" s="148"/>
      <c r="AI1157" s="148"/>
      <c r="AJ1157" s="148"/>
      <c r="AK1157" s="148"/>
      <c r="AL1157" s="148"/>
      <c r="AM1157" s="148"/>
      <c r="AN1157" s="148"/>
      <c r="AO1157" s="148"/>
      <c r="AP1157" s="148"/>
      <c r="AQ1157" s="148"/>
      <c r="AR1157" s="148"/>
      <c r="AS1157" s="148"/>
      <c r="AT1157" s="148"/>
      <c r="AU1157" s="148"/>
      <c r="AV1157" s="148"/>
      <c r="AW1157" s="148"/>
      <c r="AX1157" s="148"/>
      <c r="AY1157" s="148"/>
      <c r="AZ1157" s="148"/>
      <c r="BA1157" s="148"/>
      <c r="BB1157" s="148"/>
      <c r="BC1157" s="148"/>
      <c r="BD1157" s="148"/>
      <c r="BE1157" s="148"/>
      <c r="BF1157" s="148"/>
      <c r="BG1157" s="148"/>
      <c r="BH1157" s="148"/>
    </row>
    <row r="1158" spans="1:60" outlineLevel="2" x14ac:dyDescent="0.2">
      <c r="A1158" s="155"/>
      <c r="B1158" s="156"/>
      <c r="C1158" s="194" t="s">
        <v>1753</v>
      </c>
      <c r="D1158" s="185"/>
      <c r="E1158" s="186">
        <v>200</v>
      </c>
      <c r="F1158" s="159"/>
      <c r="G1158" s="159"/>
      <c r="H1158" s="159"/>
      <c r="I1158" s="159"/>
      <c r="J1158" s="159"/>
      <c r="K1158" s="159"/>
      <c r="L1158" s="159"/>
      <c r="M1158" s="159"/>
      <c r="N1158" s="158"/>
      <c r="O1158" s="158"/>
      <c r="P1158" s="158"/>
      <c r="Q1158" s="158"/>
      <c r="R1158" s="159"/>
      <c r="S1158" s="159"/>
      <c r="T1158" s="159"/>
      <c r="U1158" s="159"/>
      <c r="V1158" s="159"/>
      <c r="W1158" s="159"/>
      <c r="X1158" s="159"/>
      <c r="Y1158" s="159"/>
      <c r="Z1158" s="148"/>
      <c r="AA1158" s="148"/>
      <c r="AB1158" s="148"/>
      <c r="AC1158" s="148"/>
      <c r="AD1158" s="148"/>
      <c r="AE1158" s="148"/>
      <c r="AF1158" s="148"/>
      <c r="AG1158" s="148" t="s">
        <v>435</v>
      </c>
      <c r="AH1158" s="148">
        <v>5</v>
      </c>
      <c r="AI1158" s="148"/>
      <c r="AJ1158" s="148"/>
      <c r="AK1158" s="148"/>
      <c r="AL1158" s="148"/>
      <c r="AM1158" s="148"/>
      <c r="AN1158" s="148"/>
      <c r="AO1158" s="148"/>
      <c r="AP1158" s="148"/>
      <c r="AQ1158" s="148"/>
      <c r="AR1158" s="148"/>
      <c r="AS1158" s="148"/>
      <c r="AT1158" s="148"/>
      <c r="AU1158" s="148"/>
      <c r="AV1158" s="148"/>
      <c r="AW1158" s="148"/>
      <c r="AX1158" s="148"/>
      <c r="AY1158" s="148"/>
      <c r="AZ1158" s="148"/>
      <c r="BA1158" s="148"/>
      <c r="BB1158" s="148"/>
      <c r="BC1158" s="148"/>
      <c r="BD1158" s="148"/>
      <c r="BE1158" s="148"/>
      <c r="BF1158" s="148"/>
      <c r="BG1158" s="148"/>
      <c r="BH1158" s="148"/>
    </row>
    <row r="1159" spans="1:60" ht="22.5" outlineLevel="1" x14ac:dyDescent="0.2">
      <c r="A1159" s="172">
        <v>187</v>
      </c>
      <c r="B1159" s="173" t="s">
        <v>1754</v>
      </c>
      <c r="C1159" s="181" t="s">
        <v>1755</v>
      </c>
      <c r="D1159" s="174" t="s">
        <v>671</v>
      </c>
      <c r="E1159" s="175">
        <v>96</v>
      </c>
      <c r="F1159" s="176"/>
      <c r="G1159" s="177">
        <f>ROUND(E1159*F1159,2)</f>
        <v>0</v>
      </c>
      <c r="H1159" s="176"/>
      <c r="I1159" s="177">
        <f>ROUND(E1159*H1159,2)</f>
        <v>0</v>
      </c>
      <c r="J1159" s="176"/>
      <c r="K1159" s="177">
        <f>ROUND(E1159*J1159,2)</f>
        <v>0</v>
      </c>
      <c r="L1159" s="177">
        <v>21</v>
      </c>
      <c r="M1159" s="177">
        <f>G1159*(1+L1159/100)</f>
        <v>0</v>
      </c>
      <c r="N1159" s="175">
        <v>0.12404999999999999</v>
      </c>
      <c r="O1159" s="175">
        <f>ROUND(E1159*N1159,2)</f>
        <v>11.91</v>
      </c>
      <c r="P1159" s="175">
        <v>0</v>
      </c>
      <c r="Q1159" s="175">
        <f>ROUND(E1159*P1159,2)</f>
        <v>0</v>
      </c>
      <c r="R1159" s="177"/>
      <c r="S1159" s="177" t="s">
        <v>394</v>
      </c>
      <c r="T1159" s="178" t="s">
        <v>378</v>
      </c>
      <c r="U1159" s="159">
        <v>0.59641</v>
      </c>
      <c r="V1159" s="159">
        <f>ROUND(E1159*U1159,2)</f>
        <v>57.26</v>
      </c>
      <c r="W1159" s="159"/>
      <c r="X1159" s="159" t="s">
        <v>429</v>
      </c>
      <c r="Y1159" s="159" t="s">
        <v>381</v>
      </c>
      <c r="Z1159" s="214">
        <v>0.32</v>
      </c>
      <c r="AA1159" s="215">
        <f t="shared" ref="AA1159" si="364">G1159*Z1159</f>
        <v>0</v>
      </c>
      <c r="AB1159" s="215">
        <f t="shared" ref="AB1159" si="365">G1159-AA1159</f>
        <v>0</v>
      </c>
      <c r="AC1159" s="148"/>
      <c r="AD1159" s="148"/>
      <c r="AE1159" s="148"/>
      <c r="AF1159" s="148"/>
      <c r="AG1159" s="148" t="s">
        <v>431</v>
      </c>
      <c r="AH1159" s="148"/>
      <c r="AI1159" s="148"/>
      <c r="AJ1159" s="148"/>
      <c r="AK1159" s="148"/>
      <c r="AL1159" s="148"/>
      <c r="AM1159" s="148"/>
      <c r="AN1159" s="148"/>
      <c r="AO1159" s="148"/>
      <c r="AP1159" s="148"/>
      <c r="AQ1159" s="148"/>
      <c r="AR1159" s="148"/>
      <c r="AS1159" s="148"/>
      <c r="AT1159" s="148"/>
      <c r="AU1159" s="148"/>
      <c r="AV1159" s="148"/>
      <c r="AW1159" s="148"/>
      <c r="AX1159" s="148"/>
      <c r="AY1159" s="148"/>
      <c r="AZ1159" s="148"/>
      <c r="BA1159" s="148"/>
      <c r="BB1159" s="148"/>
      <c r="BC1159" s="148"/>
      <c r="BD1159" s="148"/>
      <c r="BE1159" s="148"/>
      <c r="BF1159" s="148"/>
      <c r="BG1159" s="148"/>
      <c r="BH1159" s="148"/>
    </row>
    <row r="1160" spans="1:60" outlineLevel="2" x14ac:dyDescent="0.2">
      <c r="A1160" s="155"/>
      <c r="B1160" s="156"/>
      <c r="C1160" s="194" t="s">
        <v>1756</v>
      </c>
      <c r="D1160" s="185"/>
      <c r="E1160" s="186">
        <v>96</v>
      </c>
      <c r="F1160" s="159"/>
      <c r="G1160" s="159"/>
      <c r="H1160" s="159"/>
      <c r="I1160" s="159"/>
      <c r="J1160" s="159"/>
      <c r="K1160" s="159"/>
      <c r="L1160" s="159"/>
      <c r="M1160" s="159"/>
      <c r="N1160" s="158"/>
      <c r="O1160" s="158"/>
      <c r="P1160" s="158"/>
      <c r="Q1160" s="158"/>
      <c r="R1160" s="159"/>
      <c r="S1160" s="159"/>
      <c r="T1160" s="159"/>
      <c r="U1160" s="159"/>
      <c r="V1160" s="159"/>
      <c r="W1160" s="159"/>
      <c r="X1160" s="159"/>
      <c r="Y1160" s="159"/>
      <c r="Z1160" s="148"/>
      <c r="AA1160" s="148"/>
      <c r="AB1160" s="148"/>
      <c r="AC1160" s="148"/>
      <c r="AD1160" s="148"/>
      <c r="AE1160" s="148"/>
      <c r="AF1160" s="148"/>
      <c r="AG1160" s="148" t="s">
        <v>435</v>
      </c>
      <c r="AH1160" s="148">
        <v>0</v>
      </c>
      <c r="AI1160" s="148"/>
      <c r="AJ1160" s="148"/>
      <c r="AK1160" s="148"/>
      <c r="AL1160" s="148"/>
      <c r="AM1160" s="148"/>
      <c r="AN1160" s="148"/>
      <c r="AO1160" s="148"/>
      <c r="AP1160" s="148"/>
      <c r="AQ1160" s="148"/>
      <c r="AR1160" s="148"/>
      <c r="AS1160" s="148"/>
      <c r="AT1160" s="148"/>
      <c r="AU1160" s="148"/>
      <c r="AV1160" s="148"/>
      <c r="AW1160" s="148"/>
      <c r="AX1160" s="148"/>
      <c r="AY1160" s="148"/>
      <c r="AZ1160" s="148"/>
      <c r="BA1160" s="148"/>
      <c r="BB1160" s="148"/>
      <c r="BC1160" s="148"/>
      <c r="BD1160" s="148"/>
      <c r="BE1160" s="148"/>
      <c r="BF1160" s="148"/>
      <c r="BG1160" s="148"/>
      <c r="BH1160" s="148"/>
    </row>
    <row r="1161" spans="1:60" x14ac:dyDescent="0.2">
      <c r="A1161" s="151" t="s">
        <v>373</v>
      </c>
      <c r="B1161" s="152" t="s">
        <v>267</v>
      </c>
      <c r="C1161" s="183" t="s">
        <v>268</v>
      </c>
      <c r="D1161" s="168"/>
      <c r="E1161" s="169"/>
      <c r="F1161" s="170"/>
      <c r="G1161" s="170">
        <f>SUMIF(AG1162:AG1259,"&lt;&gt;NOR",G1162:G1259)</f>
        <v>0</v>
      </c>
      <c r="H1161" s="170"/>
      <c r="I1161" s="170">
        <f>SUM(I1162:I1259)</f>
        <v>0</v>
      </c>
      <c r="J1161" s="170"/>
      <c r="K1161" s="170">
        <f>SUM(K1162:K1259)</f>
        <v>0</v>
      </c>
      <c r="L1161" s="170"/>
      <c r="M1161" s="170">
        <f>SUM(M1162:M1259)</f>
        <v>0</v>
      </c>
      <c r="N1161" s="169"/>
      <c r="O1161" s="169">
        <f>SUM(O1162:O1259)</f>
        <v>0.1</v>
      </c>
      <c r="P1161" s="169"/>
      <c r="Q1161" s="169">
        <f>SUM(Q1162:Q1259)</f>
        <v>0</v>
      </c>
      <c r="R1161" s="170"/>
      <c r="S1161" s="170"/>
      <c r="T1161" s="171"/>
      <c r="U1161" s="161"/>
      <c r="V1161" s="161">
        <f>SUM(V1162:V1259)</f>
        <v>0</v>
      </c>
      <c r="W1161" s="161"/>
      <c r="X1161" s="161"/>
      <c r="Y1161" s="161"/>
      <c r="Z1161" s="208"/>
      <c r="AA1161" s="208"/>
      <c r="AB1161" s="207"/>
      <c r="AG1161" t="s">
        <v>374</v>
      </c>
    </row>
    <row r="1162" spans="1:60" ht="22.5" outlineLevel="1" x14ac:dyDescent="0.2">
      <c r="A1162" s="155"/>
      <c r="B1162" s="156"/>
      <c r="C1162" s="295" t="s">
        <v>1757</v>
      </c>
      <c r="D1162" s="296"/>
      <c r="E1162" s="296"/>
      <c r="F1162" s="296"/>
      <c r="G1162" s="296"/>
      <c r="H1162" s="159"/>
      <c r="I1162" s="159"/>
      <c r="J1162" s="159"/>
      <c r="K1162" s="159"/>
      <c r="L1162" s="159"/>
      <c r="M1162" s="159"/>
      <c r="N1162" s="158"/>
      <c r="O1162" s="158"/>
      <c r="P1162" s="158"/>
      <c r="Q1162" s="158"/>
      <c r="R1162" s="159"/>
      <c r="S1162" s="159"/>
      <c r="T1162" s="159"/>
      <c r="U1162" s="159"/>
      <c r="V1162" s="159"/>
      <c r="W1162" s="159"/>
      <c r="X1162" s="159"/>
      <c r="Y1162" s="159"/>
      <c r="Z1162" s="148"/>
      <c r="AA1162" s="148"/>
      <c r="AB1162" s="148"/>
      <c r="AC1162" s="148"/>
      <c r="AD1162" s="148"/>
      <c r="AE1162" s="148"/>
      <c r="AF1162" s="148"/>
      <c r="AG1162" s="148" t="s">
        <v>383</v>
      </c>
      <c r="AH1162" s="148"/>
      <c r="AI1162" s="148"/>
      <c r="AJ1162" s="148"/>
      <c r="AK1162" s="148"/>
      <c r="AL1162" s="148"/>
      <c r="AM1162" s="148"/>
      <c r="AN1162" s="148"/>
      <c r="AO1162" s="148"/>
      <c r="AP1162" s="148"/>
      <c r="AQ1162" s="148"/>
      <c r="AR1162" s="148"/>
      <c r="AS1162" s="148"/>
      <c r="AT1162" s="148"/>
      <c r="AU1162" s="148"/>
      <c r="AV1162" s="148"/>
      <c r="AW1162" s="148"/>
      <c r="AX1162" s="148"/>
      <c r="AY1162" s="148"/>
      <c r="AZ1162" s="148"/>
      <c r="BA1162" s="179" t="str">
        <f>C1162</f>
        <v>V cenách jednotlivých položek jsou započteny všechny náklady dle PD Výpisy PSV  PPS-08/21-D.1.1.b. včetně vnitrostaveništního přesunu hmot.</v>
      </c>
      <c r="BB1162" s="148"/>
      <c r="BC1162" s="148"/>
      <c r="BD1162" s="148"/>
      <c r="BE1162" s="148"/>
      <c r="BF1162" s="148"/>
      <c r="BG1162" s="148"/>
      <c r="BH1162" s="148"/>
    </row>
    <row r="1163" spans="1:60" ht="33.75" outlineLevel="1" x14ac:dyDescent="0.2">
      <c r="A1163" s="172">
        <v>188</v>
      </c>
      <c r="B1163" s="173" t="s">
        <v>1758</v>
      </c>
      <c r="C1163" s="181" t="s">
        <v>1759</v>
      </c>
      <c r="D1163" s="174" t="s">
        <v>515</v>
      </c>
      <c r="E1163" s="175">
        <v>4</v>
      </c>
      <c r="F1163" s="176"/>
      <c r="G1163" s="177">
        <f>ROUND(E1163*F1163,2)</f>
        <v>0</v>
      </c>
      <c r="H1163" s="176"/>
      <c r="I1163" s="177">
        <f>ROUND(E1163*H1163,2)</f>
        <v>0</v>
      </c>
      <c r="J1163" s="176"/>
      <c r="K1163" s="177">
        <f>ROUND(E1163*J1163,2)</f>
        <v>0</v>
      </c>
      <c r="L1163" s="177">
        <v>21</v>
      </c>
      <c r="M1163" s="177">
        <f>G1163*(1+L1163/100)</f>
        <v>0</v>
      </c>
      <c r="N1163" s="175">
        <v>0</v>
      </c>
      <c r="O1163" s="175">
        <f>ROUND(E1163*N1163,2)</f>
        <v>0</v>
      </c>
      <c r="P1163" s="175">
        <v>0</v>
      </c>
      <c r="Q1163" s="175">
        <f>ROUND(E1163*P1163,2)</f>
        <v>0</v>
      </c>
      <c r="R1163" s="177"/>
      <c r="S1163" s="177" t="s">
        <v>394</v>
      </c>
      <c r="T1163" s="178" t="s">
        <v>379</v>
      </c>
      <c r="U1163" s="159">
        <v>0</v>
      </c>
      <c r="V1163" s="159">
        <f>ROUND(E1163*U1163,2)</f>
        <v>0</v>
      </c>
      <c r="W1163" s="159"/>
      <c r="X1163" s="159" t="s">
        <v>429</v>
      </c>
      <c r="Y1163" s="159" t="s">
        <v>381</v>
      </c>
      <c r="Z1163" s="214">
        <v>0.32</v>
      </c>
      <c r="AA1163" s="215">
        <f t="shared" ref="AA1163" si="366">G1163*Z1163</f>
        <v>0</v>
      </c>
      <c r="AB1163" s="215">
        <f t="shared" ref="AB1163" si="367">G1163-AA1163</f>
        <v>0</v>
      </c>
      <c r="AC1163" s="148"/>
      <c r="AD1163" s="148"/>
      <c r="AE1163" s="148"/>
      <c r="AF1163" s="148"/>
      <c r="AG1163" s="148" t="s">
        <v>431</v>
      </c>
      <c r="AH1163" s="148"/>
      <c r="AI1163" s="148"/>
      <c r="AJ1163" s="148"/>
      <c r="AK1163" s="148"/>
      <c r="AL1163" s="148"/>
      <c r="AM1163" s="148"/>
      <c r="AN1163" s="148"/>
      <c r="AO1163" s="148"/>
      <c r="AP1163" s="148"/>
      <c r="AQ1163" s="148"/>
      <c r="AR1163" s="148"/>
      <c r="AS1163" s="148"/>
      <c r="AT1163" s="148"/>
      <c r="AU1163" s="148"/>
      <c r="AV1163" s="148"/>
      <c r="AW1163" s="148"/>
      <c r="AX1163" s="148"/>
      <c r="AY1163" s="148"/>
      <c r="AZ1163" s="148"/>
      <c r="BA1163" s="148"/>
      <c r="BB1163" s="148"/>
      <c r="BC1163" s="148"/>
      <c r="BD1163" s="148"/>
      <c r="BE1163" s="148"/>
      <c r="BF1163" s="148"/>
      <c r="BG1163" s="148"/>
      <c r="BH1163" s="148"/>
    </row>
    <row r="1164" spans="1:60" outlineLevel="2" x14ac:dyDescent="0.2">
      <c r="A1164" s="155"/>
      <c r="B1164" s="156"/>
      <c r="C1164" s="194" t="s">
        <v>1760</v>
      </c>
      <c r="D1164" s="185"/>
      <c r="E1164" s="186">
        <v>4</v>
      </c>
      <c r="F1164" s="159"/>
      <c r="G1164" s="159"/>
      <c r="H1164" s="159"/>
      <c r="I1164" s="159"/>
      <c r="J1164" s="159"/>
      <c r="K1164" s="159"/>
      <c r="L1164" s="159"/>
      <c r="M1164" s="159"/>
      <c r="N1164" s="158"/>
      <c r="O1164" s="158"/>
      <c r="P1164" s="158"/>
      <c r="Q1164" s="158"/>
      <c r="R1164" s="159"/>
      <c r="S1164" s="159"/>
      <c r="T1164" s="159"/>
      <c r="U1164" s="159"/>
      <c r="V1164" s="159"/>
      <c r="W1164" s="159"/>
      <c r="X1164" s="159"/>
      <c r="Y1164" s="159"/>
      <c r="Z1164" s="148"/>
      <c r="AA1164" s="148"/>
      <c r="AB1164" s="148"/>
      <c r="AC1164" s="148"/>
      <c r="AD1164" s="148"/>
      <c r="AE1164" s="148"/>
      <c r="AF1164" s="148"/>
      <c r="AG1164" s="148" t="s">
        <v>435</v>
      </c>
      <c r="AH1164" s="148">
        <v>0</v>
      </c>
      <c r="AI1164" s="148"/>
      <c r="AJ1164" s="148"/>
      <c r="AK1164" s="148"/>
      <c r="AL1164" s="148"/>
      <c r="AM1164" s="148"/>
      <c r="AN1164" s="148"/>
      <c r="AO1164" s="148"/>
      <c r="AP1164" s="148"/>
      <c r="AQ1164" s="148"/>
      <c r="AR1164" s="148"/>
      <c r="AS1164" s="148"/>
      <c r="AT1164" s="148"/>
      <c r="AU1164" s="148"/>
      <c r="AV1164" s="148"/>
      <c r="AW1164" s="148"/>
      <c r="AX1164" s="148"/>
      <c r="AY1164" s="148"/>
      <c r="AZ1164" s="148"/>
      <c r="BA1164" s="148"/>
      <c r="BB1164" s="148"/>
      <c r="BC1164" s="148"/>
      <c r="BD1164" s="148"/>
      <c r="BE1164" s="148"/>
      <c r="BF1164" s="148"/>
      <c r="BG1164" s="148"/>
      <c r="BH1164" s="148"/>
    </row>
    <row r="1165" spans="1:60" ht="33.75" outlineLevel="1" x14ac:dyDescent="0.2">
      <c r="A1165" s="172">
        <v>189</v>
      </c>
      <c r="B1165" s="173" t="s">
        <v>1761</v>
      </c>
      <c r="C1165" s="181" t="s">
        <v>1759</v>
      </c>
      <c r="D1165" s="174" t="s">
        <v>515</v>
      </c>
      <c r="E1165" s="175">
        <v>1</v>
      </c>
      <c r="F1165" s="176"/>
      <c r="G1165" s="177">
        <f>ROUND(E1165*F1165,2)</f>
        <v>0</v>
      </c>
      <c r="H1165" s="176"/>
      <c r="I1165" s="177">
        <f>ROUND(E1165*H1165,2)</f>
        <v>0</v>
      </c>
      <c r="J1165" s="176"/>
      <c r="K1165" s="177">
        <f>ROUND(E1165*J1165,2)</f>
        <v>0</v>
      </c>
      <c r="L1165" s="177">
        <v>21</v>
      </c>
      <c r="M1165" s="177">
        <f>G1165*(1+L1165/100)</f>
        <v>0</v>
      </c>
      <c r="N1165" s="175">
        <v>0</v>
      </c>
      <c r="O1165" s="175">
        <f>ROUND(E1165*N1165,2)</f>
        <v>0</v>
      </c>
      <c r="P1165" s="175">
        <v>0</v>
      </c>
      <c r="Q1165" s="175">
        <f>ROUND(E1165*P1165,2)</f>
        <v>0</v>
      </c>
      <c r="R1165" s="177"/>
      <c r="S1165" s="177" t="s">
        <v>394</v>
      </c>
      <c r="T1165" s="178" t="s">
        <v>379</v>
      </c>
      <c r="U1165" s="159">
        <v>0</v>
      </c>
      <c r="V1165" s="159">
        <f>ROUND(E1165*U1165,2)</f>
        <v>0</v>
      </c>
      <c r="W1165" s="159"/>
      <c r="X1165" s="159" t="s">
        <v>429</v>
      </c>
      <c r="Y1165" s="159" t="s">
        <v>381</v>
      </c>
      <c r="Z1165" s="214">
        <v>0.32</v>
      </c>
      <c r="AA1165" s="215">
        <f t="shared" ref="AA1165" si="368">G1165*Z1165</f>
        <v>0</v>
      </c>
      <c r="AB1165" s="215">
        <f t="shared" ref="AB1165" si="369">G1165-AA1165</f>
        <v>0</v>
      </c>
      <c r="AC1165" s="148"/>
      <c r="AD1165" s="148"/>
      <c r="AE1165" s="148"/>
      <c r="AF1165" s="148"/>
      <c r="AG1165" s="148" t="s">
        <v>431</v>
      </c>
      <c r="AH1165" s="148"/>
      <c r="AI1165" s="148"/>
      <c r="AJ1165" s="148"/>
      <c r="AK1165" s="148"/>
      <c r="AL1165" s="148"/>
      <c r="AM1165" s="148"/>
      <c r="AN1165" s="148"/>
      <c r="AO1165" s="148"/>
      <c r="AP1165" s="148"/>
      <c r="AQ1165" s="148"/>
      <c r="AR1165" s="148"/>
      <c r="AS1165" s="148"/>
      <c r="AT1165" s="148"/>
      <c r="AU1165" s="148"/>
      <c r="AV1165" s="148"/>
      <c r="AW1165" s="148"/>
      <c r="AX1165" s="148"/>
      <c r="AY1165" s="148"/>
      <c r="AZ1165" s="148"/>
      <c r="BA1165" s="148"/>
      <c r="BB1165" s="148"/>
      <c r="BC1165" s="148"/>
      <c r="BD1165" s="148"/>
      <c r="BE1165" s="148"/>
      <c r="BF1165" s="148"/>
      <c r="BG1165" s="148"/>
      <c r="BH1165" s="148"/>
    </row>
    <row r="1166" spans="1:60" outlineLevel="2" x14ac:dyDescent="0.2">
      <c r="A1166" s="155"/>
      <c r="B1166" s="156"/>
      <c r="C1166" s="194" t="s">
        <v>1762</v>
      </c>
      <c r="D1166" s="185"/>
      <c r="E1166" s="186">
        <v>1</v>
      </c>
      <c r="F1166" s="159"/>
      <c r="G1166" s="159"/>
      <c r="H1166" s="159"/>
      <c r="I1166" s="159"/>
      <c r="J1166" s="159"/>
      <c r="K1166" s="159"/>
      <c r="L1166" s="159"/>
      <c r="M1166" s="159"/>
      <c r="N1166" s="158"/>
      <c r="O1166" s="158"/>
      <c r="P1166" s="158"/>
      <c r="Q1166" s="158"/>
      <c r="R1166" s="159"/>
      <c r="S1166" s="159"/>
      <c r="T1166" s="159"/>
      <c r="U1166" s="159"/>
      <c r="V1166" s="159"/>
      <c r="W1166" s="159"/>
      <c r="X1166" s="159"/>
      <c r="Y1166" s="159"/>
      <c r="Z1166" s="148"/>
      <c r="AA1166" s="148"/>
      <c r="AB1166" s="148"/>
      <c r="AC1166" s="148"/>
      <c r="AD1166" s="148"/>
      <c r="AE1166" s="148"/>
      <c r="AF1166" s="148"/>
      <c r="AG1166" s="148" t="s">
        <v>435</v>
      </c>
      <c r="AH1166" s="148">
        <v>0</v>
      </c>
      <c r="AI1166" s="148"/>
      <c r="AJ1166" s="148"/>
      <c r="AK1166" s="148"/>
      <c r="AL1166" s="148"/>
      <c r="AM1166" s="148"/>
      <c r="AN1166" s="148"/>
      <c r="AO1166" s="148"/>
      <c r="AP1166" s="148"/>
      <c r="AQ1166" s="148"/>
      <c r="AR1166" s="148"/>
      <c r="AS1166" s="148"/>
      <c r="AT1166" s="148"/>
      <c r="AU1166" s="148"/>
      <c r="AV1166" s="148"/>
      <c r="AW1166" s="148"/>
      <c r="AX1166" s="148"/>
      <c r="AY1166" s="148"/>
      <c r="AZ1166" s="148"/>
      <c r="BA1166" s="148"/>
      <c r="BB1166" s="148"/>
      <c r="BC1166" s="148"/>
      <c r="BD1166" s="148"/>
      <c r="BE1166" s="148"/>
      <c r="BF1166" s="148"/>
      <c r="BG1166" s="148"/>
      <c r="BH1166" s="148"/>
    </row>
    <row r="1167" spans="1:60" ht="33.75" outlineLevel="1" x14ac:dyDescent="0.2">
      <c r="A1167" s="172">
        <v>190</v>
      </c>
      <c r="B1167" s="173" t="s">
        <v>1763</v>
      </c>
      <c r="C1167" s="181" t="s">
        <v>1764</v>
      </c>
      <c r="D1167" s="174" t="s">
        <v>515</v>
      </c>
      <c r="E1167" s="175">
        <v>1</v>
      </c>
      <c r="F1167" s="176"/>
      <c r="G1167" s="177">
        <f>ROUND(E1167*F1167,2)</f>
        <v>0</v>
      </c>
      <c r="H1167" s="176"/>
      <c r="I1167" s="177">
        <f>ROUND(E1167*H1167,2)</f>
        <v>0</v>
      </c>
      <c r="J1167" s="176"/>
      <c r="K1167" s="177">
        <f>ROUND(E1167*J1167,2)</f>
        <v>0</v>
      </c>
      <c r="L1167" s="177">
        <v>21</v>
      </c>
      <c r="M1167" s="177">
        <f>G1167*(1+L1167/100)</f>
        <v>0</v>
      </c>
      <c r="N1167" s="175">
        <v>0</v>
      </c>
      <c r="O1167" s="175">
        <f>ROUND(E1167*N1167,2)</f>
        <v>0</v>
      </c>
      <c r="P1167" s="175">
        <v>0</v>
      </c>
      <c r="Q1167" s="175">
        <f>ROUND(E1167*P1167,2)</f>
        <v>0</v>
      </c>
      <c r="R1167" s="177"/>
      <c r="S1167" s="177" t="s">
        <v>394</v>
      </c>
      <c r="T1167" s="178" t="s">
        <v>379</v>
      </c>
      <c r="U1167" s="159">
        <v>0</v>
      </c>
      <c r="V1167" s="159">
        <f>ROUND(E1167*U1167,2)</f>
        <v>0</v>
      </c>
      <c r="W1167" s="159"/>
      <c r="X1167" s="159" t="s">
        <v>429</v>
      </c>
      <c r="Y1167" s="159" t="s">
        <v>381</v>
      </c>
      <c r="Z1167" s="214">
        <v>0.32</v>
      </c>
      <c r="AA1167" s="215">
        <f t="shared" ref="AA1167" si="370">G1167*Z1167</f>
        <v>0</v>
      </c>
      <c r="AB1167" s="215">
        <f t="shared" ref="AB1167" si="371">G1167-AA1167</f>
        <v>0</v>
      </c>
      <c r="AC1167" s="148"/>
      <c r="AD1167" s="148"/>
      <c r="AE1167" s="148"/>
      <c r="AF1167" s="148"/>
      <c r="AG1167" s="148" t="s">
        <v>431</v>
      </c>
      <c r="AH1167" s="148"/>
      <c r="AI1167" s="148"/>
      <c r="AJ1167" s="148"/>
      <c r="AK1167" s="148"/>
      <c r="AL1167" s="148"/>
      <c r="AM1167" s="148"/>
      <c r="AN1167" s="148"/>
      <c r="AO1167" s="148"/>
      <c r="AP1167" s="148"/>
      <c r="AQ1167" s="148"/>
      <c r="AR1167" s="148"/>
      <c r="AS1167" s="148"/>
      <c r="AT1167" s="148"/>
      <c r="AU1167" s="148"/>
      <c r="AV1167" s="148"/>
      <c r="AW1167" s="148"/>
      <c r="AX1167" s="148"/>
      <c r="AY1167" s="148"/>
      <c r="AZ1167" s="148"/>
      <c r="BA1167" s="148"/>
      <c r="BB1167" s="148"/>
      <c r="BC1167" s="148"/>
      <c r="BD1167" s="148"/>
      <c r="BE1167" s="148"/>
      <c r="BF1167" s="148"/>
      <c r="BG1167" s="148"/>
      <c r="BH1167" s="148"/>
    </row>
    <row r="1168" spans="1:60" outlineLevel="2" x14ac:dyDescent="0.2">
      <c r="A1168" s="155"/>
      <c r="B1168" s="156"/>
      <c r="C1168" s="194" t="s">
        <v>1765</v>
      </c>
      <c r="D1168" s="185"/>
      <c r="E1168" s="186">
        <v>1</v>
      </c>
      <c r="F1168" s="159"/>
      <c r="G1168" s="159"/>
      <c r="H1168" s="159"/>
      <c r="I1168" s="159"/>
      <c r="J1168" s="159"/>
      <c r="K1168" s="159"/>
      <c r="L1168" s="159"/>
      <c r="M1168" s="159"/>
      <c r="N1168" s="158"/>
      <c r="O1168" s="158"/>
      <c r="P1168" s="158"/>
      <c r="Q1168" s="158"/>
      <c r="R1168" s="159"/>
      <c r="S1168" s="159"/>
      <c r="T1168" s="159"/>
      <c r="U1168" s="159"/>
      <c r="V1168" s="159"/>
      <c r="W1168" s="159"/>
      <c r="X1168" s="159"/>
      <c r="Y1168" s="159"/>
      <c r="Z1168" s="148"/>
      <c r="AA1168" s="148"/>
      <c r="AB1168" s="148"/>
      <c r="AC1168" s="148"/>
      <c r="AD1168" s="148"/>
      <c r="AE1168" s="148"/>
      <c r="AF1168" s="148"/>
      <c r="AG1168" s="148" t="s">
        <v>435</v>
      </c>
      <c r="AH1168" s="148">
        <v>0</v>
      </c>
      <c r="AI1168" s="148"/>
      <c r="AJ1168" s="148"/>
      <c r="AK1168" s="148"/>
      <c r="AL1168" s="148"/>
      <c r="AM1168" s="148"/>
      <c r="AN1168" s="148"/>
      <c r="AO1168" s="148"/>
      <c r="AP1168" s="148"/>
      <c r="AQ1168" s="148"/>
      <c r="AR1168" s="148"/>
      <c r="AS1168" s="148"/>
      <c r="AT1168" s="148"/>
      <c r="AU1168" s="148"/>
      <c r="AV1168" s="148"/>
      <c r="AW1168" s="148"/>
      <c r="AX1168" s="148"/>
      <c r="AY1168" s="148"/>
      <c r="AZ1168" s="148"/>
      <c r="BA1168" s="148"/>
      <c r="BB1168" s="148"/>
      <c r="BC1168" s="148"/>
      <c r="BD1168" s="148"/>
      <c r="BE1168" s="148"/>
      <c r="BF1168" s="148"/>
      <c r="BG1168" s="148"/>
      <c r="BH1168" s="148"/>
    </row>
    <row r="1169" spans="1:60" ht="33.75" outlineLevel="1" x14ac:dyDescent="0.2">
      <c r="A1169" s="172">
        <v>191</v>
      </c>
      <c r="B1169" s="173" t="s">
        <v>1766</v>
      </c>
      <c r="C1169" s="181" t="s">
        <v>1767</v>
      </c>
      <c r="D1169" s="174" t="s">
        <v>515</v>
      </c>
      <c r="E1169" s="175">
        <v>1</v>
      </c>
      <c r="F1169" s="176"/>
      <c r="G1169" s="177">
        <f>ROUND(E1169*F1169,2)</f>
        <v>0</v>
      </c>
      <c r="H1169" s="176"/>
      <c r="I1169" s="177">
        <f>ROUND(E1169*H1169,2)</f>
        <v>0</v>
      </c>
      <c r="J1169" s="176"/>
      <c r="K1169" s="177">
        <f>ROUND(E1169*J1169,2)</f>
        <v>0</v>
      </c>
      <c r="L1169" s="177">
        <v>21</v>
      </c>
      <c r="M1169" s="177">
        <f>G1169*(1+L1169/100)</f>
        <v>0</v>
      </c>
      <c r="N1169" s="175">
        <v>0</v>
      </c>
      <c r="O1169" s="175">
        <f>ROUND(E1169*N1169,2)</f>
        <v>0</v>
      </c>
      <c r="P1169" s="175">
        <v>0</v>
      </c>
      <c r="Q1169" s="175">
        <f>ROUND(E1169*P1169,2)</f>
        <v>0</v>
      </c>
      <c r="R1169" s="177"/>
      <c r="S1169" s="177" t="s">
        <v>394</v>
      </c>
      <c r="T1169" s="178" t="s">
        <v>379</v>
      </c>
      <c r="U1169" s="159">
        <v>0</v>
      </c>
      <c r="V1169" s="159">
        <f>ROUND(E1169*U1169,2)</f>
        <v>0</v>
      </c>
      <c r="W1169" s="159"/>
      <c r="X1169" s="159" t="s">
        <v>429</v>
      </c>
      <c r="Y1169" s="159" t="s">
        <v>1768</v>
      </c>
      <c r="Z1169" s="214">
        <v>0.32</v>
      </c>
      <c r="AA1169" s="215">
        <f t="shared" ref="AA1169" si="372">G1169*Z1169</f>
        <v>0</v>
      </c>
      <c r="AB1169" s="215">
        <f t="shared" ref="AB1169" si="373">G1169-AA1169</f>
        <v>0</v>
      </c>
      <c r="AC1169" s="148"/>
      <c r="AD1169" s="148"/>
      <c r="AE1169" s="148"/>
      <c r="AF1169" s="148"/>
      <c r="AG1169" s="148" t="s">
        <v>431</v>
      </c>
      <c r="AH1169" s="148"/>
      <c r="AI1169" s="148"/>
      <c r="AJ1169" s="148"/>
      <c r="AK1169" s="148"/>
      <c r="AL1169" s="148"/>
      <c r="AM1169" s="148"/>
      <c r="AN1169" s="148"/>
      <c r="AO1169" s="148"/>
      <c r="AP1169" s="148"/>
      <c r="AQ1169" s="148"/>
      <c r="AR1169" s="148"/>
      <c r="AS1169" s="148"/>
      <c r="AT1169" s="148"/>
      <c r="AU1169" s="148"/>
      <c r="AV1169" s="148"/>
      <c r="AW1169" s="148"/>
      <c r="AX1169" s="148"/>
      <c r="AY1169" s="148"/>
      <c r="AZ1169" s="148"/>
      <c r="BA1169" s="148"/>
      <c r="BB1169" s="148"/>
      <c r="BC1169" s="148"/>
      <c r="BD1169" s="148"/>
      <c r="BE1169" s="148"/>
      <c r="BF1169" s="148"/>
      <c r="BG1169" s="148"/>
      <c r="BH1169" s="148"/>
    </row>
    <row r="1170" spans="1:60" outlineLevel="2" x14ac:dyDescent="0.2">
      <c r="A1170" s="155"/>
      <c r="B1170" s="156"/>
      <c r="C1170" s="194" t="s">
        <v>1769</v>
      </c>
      <c r="D1170" s="185"/>
      <c r="E1170" s="186">
        <v>1</v>
      </c>
      <c r="F1170" s="159"/>
      <c r="G1170" s="159"/>
      <c r="H1170" s="159"/>
      <c r="I1170" s="159"/>
      <c r="J1170" s="159"/>
      <c r="K1170" s="159"/>
      <c r="L1170" s="159"/>
      <c r="M1170" s="159"/>
      <c r="N1170" s="158"/>
      <c r="O1170" s="158"/>
      <c r="P1170" s="158"/>
      <c r="Q1170" s="158"/>
      <c r="R1170" s="159"/>
      <c r="S1170" s="159"/>
      <c r="T1170" s="159"/>
      <c r="U1170" s="159"/>
      <c r="V1170" s="159"/>
      <c r="W1170" s="159"/>
      <c r="X1170" s="159"/>
      <c r="Y1170" s="159"/>
      <c r="Z1170" s="148"/>
      <c r="AA1170" s="148"/>
      <c r="AB1170" s="148"/>
      <c r="AC1170" s="148"/>
      <c r="AD1170" s="148"/>
      <c r="AE1170" s="148"/>
      <c r="AF1170" s="148"/>
      <c r="AG1170" s="148" t="s">
        <v>435</v>
      </c>
      <c r="AH1170" s="148">
        <v>0</v>
      </c>
      <c r="AI1170" s="148"/>
      <c r="AJ1170" s="148"/>
      <c r="AK1170" s="148"/>
      <c r="AL1170" s="148"/>
      <c r="AM1170" s="148"/>
      <c r="AN1170" s="148"/>
      <c r="AO1170" s="148"/>
      <c r="AP1170" s="148"/>
      <c r="AQ1170" s="148"/>
      <c r="AR1170" s="148"/>
      <c r="AS1170" s="148"/>
      <c r="AT1170" s="148"/>
      <c r="AU1170" s="148"/>
      <c r="AV1170" s="148"/>
      <c r="AW1170" s="148"/>
      <c r="AX1170" s="148"/>
      <c r="AY1170" s="148"/>
      <c r="AZ1170" s="148"/>
      <c r="BA1170" s="148"/>
      <c r="BB1170" s="148"/>
      <c r="BC1170" s="148"/>
      <c r="BD1170" s="148"/>
      <c r="BE1170" s="148"/>
      <c r="BF1170" s="148"/>
      <c r="BG1170" s="148"/>
      <c r="BH1170" s="148"/>
    </row>
    <row r="1171" spans="1:60" ht="33.75" outlineLevel="1" x14ac:dyDescent="0.2">
      <c r="A1171" s="172">
        <v>192</v>
      </c>
      <c r="B1171" s="173" t="s">
        <v>1770</v>
      </c>
      <c r="C1171" s="181" t="s">
        <v>1771</v>
      </c>
      <c r="D1171" s="174" t="s">
        <v>515</v>
      </c>
      <c r="E1171" s="175">
        <v>2</v>
      </c>
      <c r="F1171" s="176"/>
      <c r="G1171" s="177">
        <f>ROUND(E1171*F1171,2)</f>
        <v>0</v>
      </c>
      <c r="H1171" s="176"/>
      <c r="I1171" s="177">
        <f>ROUND(E1171*H1171,2)</f>
        <v>0</v>
      </c>
      <c r="J1171" s="176"/>
      <c r="K1171" s="177">
        <f>ROUND(E1171*J1171,2)</f>
        <v>0</v>
      </c>
      <c r="L1171" s="177">
        <v>21</v>
      </c>
      <c r="M1171" s="177">
        <f>G1171*(1+L1171/100)</f>
        <v>0</v>
      </c>
      <c r="N1171" s="175">
        <v>0</v>
      </c>
      <c r="O1171" s="175">
        <f>ROUND(E1171*N1171,2)</f>
        <v>0</v>
      </c>
      <c r="P1171" s="175">
        <v>0</v>
      </c>
      <c r="Q1171" s="175">
        <f>ROUND(E1171*P1171,2)</f>
        <v>0</v>
      </c>
      <c r="R1171" s="177"/>
      <c r="S1171" s="177" t="s">
        <v>394</v>
      </c>
      <c r="T1171" s="178" t="s">
        <v>379</v>
      </c>
      <c r="U1171" s="159">
        <v>0</v>
      </c>
      <c r="V1171" s="159">
        <f>ROUND(E1171*U1171,2)</f>
        <v>0</v>
      </c>
      <c r="W1171" s="159"/>
      <c r="X1171" s="159" t="s">
        <v>429</v>
      </c>
      <c r="Y1171" s="159" t="s">
        <v>1768</v>
      </c>
      <c r="Z1171" s="214">
        <v>0.32</v>
      </c>
      <c r="AA1171" s="215">
        <f t="shared" ref="AA1171" si="374">G1171*Z1171</f>
        <v>0</v>
      </c>
      <c r="AB1171" s="215">
        <f t="shared" ref="AB1171" si="375">G1171-AA1171</f>
        <v>0</v>
      </c>
      <c r="AC1171" s="148"/>
      <c r="AD1171" s="148"/>
      <c r="AE1171" s="148"/>
      <c r="AF1171" s="148"/>
      <c r="AG1171" s="148" t="s">
        <v>431</v>
      </c>
      <c r="AH1171" s="148"/>
      <c r="AI1171" s="148"/>
      <c r="AJ1171" s="148"/>
      <c r="AK1171" s="148"/>
      <c r="AL1171" s="148"/>
      <c r="AM1171" s="148"/>
      <c r="AN1171" s="148"/>
      <c r="AO1171" s="148"/>
      <c r="AP1171" s="148"/>
      <c r="AQ1171" s="148"/>
      <c r="AR1171" s="148"/>
      <c r="AS1171" s="148"/>
      <c r="AT1171" s="148"/>
      <c r="AU1171" s="148"/>
      <c r="AV1171" s="148"/>
      <c r="AW1171" s="148"/>
      <c r="AX1171" s="148"/>
      <c r="AY1171" s="148"/>
      <c r="AZ1171" s="148"/>
      <c r="BA1171" s="148"/>
      <c r="BB1171" s="148"/>
      <c r="BC1171" s="148"/>
      <c r="BD1171" s="148"/>
      <c r="BE1171" s="148"/>
      <c r="BF1171" s="148"/>
      <c r="BG1171" s="148"/>
      <c r="BH1171" s="148"/>
    </row>
    <row r="1172" spans="1:60" outlineLevel="2" x14ac:dyDescent="0.2">
      <c r="A1172" s="155"/>
      <c r="B1172" s="156"/>
      <c r="C1172" s="194" t="s">
        <v>2964</v>
      </c>
      <c r="D1172" s="185"/>
      <c r="E1172" s="186">
        <v>2</v>
      </c>
      <c r="F1172" s="159"/>
      <c r="G1172" s="159"/>
      <c r="H1172" s="159"/>
      <c r="I1172" s="159"/>
      <c r="J1172" s="159"/>
      <c r="K1172" s="159"/>
      <c r="L1172" s="159"/>
      <c r="M1172" s="159"/>
      <c r="N1172" s="158"/>
      <c r="O1172" s="158"/>
      <c r="P1172" s="158"/>
      <c r="Q1172" s="158"/>
      <c r="R1172" s="159"/>
      <c r="S1172" s="159"/>
      <c r="T1172" s="159"/>
      <c r="U1172" s="159"/>
      <c r="V1172" s="159"/>
      <c r="W1172" s="159"/>
      <c r="X1172" s="159"/>
      <c r="Y1172" s="159"/>
      <c r="Z1172" s="148"/>
      <c r="AA1172" s="148"/>
      <c r="AB1172" s="148"/>
      <c r="AC1172" s="148"/>
      <c r="AD1172" s="148"/>
      <c r="AE1172" s="148"/>
      <c r="AF1172" s="148"/>
      <c r="AG1172" s="148" t="s">
        <v>435</v>
      </c>
      <c r="AH1172" s="148">
        <v>0</v>
      </c>
      <c r="AI1172" s="148"/>
      <c r="AJ1172" s="148"/>
      <c r="AK1172" s="148"/>
      <c r="AL1172" s="148"/>
      <c r="AM1172" s="148"/>
      <c r="AN1172" s="148"/>
      <c r="AO1172" s="148"/>
      <c r="AP1172" s="148"/>
      <c r="AQ1172" s="148"/>
      <c r="AR1172" s="148"/>
      <c r="AS1172" s="148"/>
      <c r="AT1172" s="148"/>
      <c r="AU1172" s="148"/>
      <c r="AV1172" s="148"/>
      <c r="AW1172" s="148"/>
      <c r="AX1172" s="148"/>
      <c r="AY1172" s="148"/>
      <c r="AZ1172" s="148"/>
      <c r="BA1172" s="148"/>
      <c r="BB1172" s="148"/>
      <c r="BC1172" s="148"/>
      <c r="BD1172" s="148"/>
      <c r="BE1172" s="148"/>
      <c r="BF1172" s="148"/>
      <c r="BG1172" s="148"/>
      <c r="BH1172" s="148"/>
    </row>
    <row r="1173" spans="1:60" ht="33.75" outlineLevel="1" x14ac:dyDescent="0.2">
      <c r="A1173" s="172">
        <v>193</v>
      </c>
      <c r="B1173" s="173" t="s">
        <v>1772</v>
      </c>
      <c r="C1173" s="181" t="s">
        <v>1773</v>
      </c>
      <c r="D1173" s="174" t="s">
        <v>515</v>
      </c>
      <c r="E1173" s="175">
        <v>4</v>
      </c>
      <c r="F1173" s="176"/>
      <c r="G1173" s="177">
        <f>ROUND(E1173*F1173,2)</f>
        <v>0</v>
      </c>
      <c r="H1173" s="176"/>
      <c r="I1173" s="177">
        <f>ROUND(E1173*H1173,2)</f>
        <v>0</v>
      </c>
      <c r="J1173" s="176"/>
      <c r="K1173" s="177">
        <f>ROUND(E1173*J1173,2)</f>
        <v>0</v>
      </c>
      <c r="L1173" s="177">
        <v>21</v>
      </c>
      <c r="M1173" s="177">
        <f>G1173*(1+L1173/100)</f>
        <v>0</v>
      </c>
      <c r="N1173" s="175">
        <v>0</v>
      </c>
      <c r="O1173" s="175">
        <f>ROUND(E1173*N1173,2)</f>
        <v>0</v>
      </c>
      <c r="P1173" s="175">
        <v>0</v>
      </c>
      <c r="Q1173" s="175">
        <f>ROUND(E1173*P1173,2)</f>
        <v>0</v>
      </c>
      <c r="R1173" s="177"/>
      <c r="S1173" s="177" t="s">
        <v>394</v>
      </c>
      <c r="T1173" s="178" t="s">
        <v>379</v>
      </c>
      <c r="U1173" s="159">
        <v>0</v>
      </c>
      <c r="V1173" s="159">
        <f>ROUND(E1173*U1173,2)</f>
        <v>0</v>
      </c>
      <c r="W1173" s="159"/>
      <c r="X1173" s="159" t="s">
        <v>429</v>
      </c>
      <c r="Y1173" s="159" t="s">
        <v>1768</v>
      </c>
      <c r="Z1173" s="214">
        <v>0.32</v>
      </c>
      <c r="AA1173" s="215">
        <f t="shared" ref="AA1173" si="376">G1173*Z1173</f>
        <v>0</v>
      </c>
      <c r="AB1173" s="215">
        <f t="shared" ref="AB1173" si="377">G1173-AA1173</f>
        <v>0</v>
      </c>
      <c r="AC1173" s="148"/>
      <c r="AD1173" s="148"/>
      <c r="AE1173" s="148"/>
      <c r="AF1173" s="148"/>
      <c r="AG1173" s="148" t="s">
        <v>431</v>
      </c>
      <c r="AH1173" s="148"/>
      <c r="AI1173" s="148"/>
      <c r="AJ1173" s="148"/>
      <c r="AK1173" s="148"/>
      <c r="AL1173" s="148"/>
      <c r="AM1173" s="148"/>
      <c r="AN1173" s="148"/>
      <c r="AO1173" s="148"/>
      <c r="AP1173" s="148"/>
      <c r="AQ1173" s="148"/>
      <c r="AR1173" s="148"/>
      <c r="AS1173" s="148"/>
      <c r="AT1173" s="148"/>
      <c r="AU1173" s="148"/>
      <c r="AV1173" s="148"/>
      <c r="AW1173" s="148"/>
      <c r="AX1173" s="148"/>
      <c r="AY1173" s="148"/>
      <c r="AZ1173" s="148"/>
      <c r="BA1173" s="148"/>
      <c r="BB1173" s="148"/>
      <c r="BC1173" s="148"/>
      <c r="BD1173" s="148"/>
      <c r="BE1173" s="148"/>
      <c r="BF1173" s="148"/>
      <c r="BG1173" s="148"/>
      <c r="BH1173" s="148"/>
    </row>
    <row r="1174" spans="1:60" outlineLevel="2" x14ac:dyDescent="0.2">
      <c r="A1174" s="155"/>
      <c r="B1174" s="156"/>
      <c r="C1174" s="194" t="s">
        <v>1774</v>
      </c>
      <c r="D1174" s="185"/>
      <c r="E1174" s="186">
        <v>4</v>
      </c>
      <c r="F1174" s="159"/>
      <c r="G1174" s="159"/>
      <c r="H1174" s="159"/>
      <c r="I1174" s="159"/>
      <c r="J1174" s="159"/>
      <c r="K1174" s="159"/>
      <c r="L1174" s="159"/>
      <c r="M1174" s="159"/>
      <c r="N1174" s="158"/>
      <c r="O1174" s="158"/>
      <c r="P1174" s="158"/>
      <c r="Q1174" s="158"/>
      <c r="R1174" s="159"/>
      <c r="S1174" s="159"/>
      <c r="T1174" s="159"/>
      <c r="U1174" s="159"/>
      <c r="V1174" s="159"/>
      <c r="W1174" s="159"/>
      <c r="X1174" s="159"/>
      <c r="Y1174" s="159"/>
      <c r="Z1174" s="148"/>
      <c r="AA1174" s="148"/>
      <c r="AB1174" s="148"/>
      <c r="AC1174" s="148"/>
      <c r="AD1174" s="148"/>
      <c r="AE1174" s="148"/>
      <c r="AF1174" s="148"/>
      <c r="AG1174" s="148" t="s">
        <v>435</v>
      </c>
      <c r="AH1174" s="148">
        <v>0</v>
      </c>
      <c r="AI1174" s="148"/>
      <c r="AJ1174" s="148"/>
      <c r="AK1174" s="148"/>
      <c r="AL1174" s="148"/>
      <c r="AM1174" s="148"/>
      <c r="AN1174" s="148"/>
      <c r="AO1174" s="148"/>
      <c r="AP1174" s="148"/>
      <c r="AQ1174" s="148"/>
      <c r="AR1174" s="148"/>
      <c r="AS1174" s="148"/>
      <c r="AT1174" s="148"/>
      <c r="AU1174" s="148"/>
      <c r="AV1174" s="148"/>
      <c r="AW1174" s="148"/>
      <c r="AX1174" s="148"/>
      <c r="AY1174" s="148"/>
      <c r="AZ1174" s="148"/>
      <c r="BA1174" s="148"/>
      <c r="BB1174" s="148"/>
      <c r="BC1174" s="148"/>
      <c r="BD1174" s="148"/>
      <c r="BE1174" s="148"/>
      <c r="BF1174" s="148"/>
      <c r="BG1174" s="148"/>
      <c r="BH1174" s="148"/>
    </row>
    <row r="1175" spans="1:60" ht="33.75" outlineLevel="1" x14ac:dyDescent="0.2">
      <c r="A1175" s="172">
        <v>194</v>
      </c>
      <c r="B1175" s="173" t="s">
        <v>1775</v>
      </c>
      <c r="C1175" s="181" t="s">
        <v>1776</v>
      </c>
      <c r="D1175" s="174" t="s">
        <v>515</v>
      </c>
      <c r="E1175" s="175">
        <v>1</v>
      </c>
      <c r="F1175" s="176"/>
      <c r="G1175" s="177">
        <f>ROUND(E1175*F1175,2)</f>
        <v>0</v>
      </c>
      <c r="H1175" s="176"/>
      <c r="I1175" s="177">
        <f>ROUND(E1175*H1175,2)</f>
        <v>0</v>
      </c>
      <c r="J1175" s="176"/>
      <c r="K1175" s="177">
        <f>ROUND(E1175*J1175,2)</f>
        <v>0</v>
      </c>
      <c r="L1175" s="177">
        <v>21</v>
      </c>
      <c r="M1175" s="177">
        <f>G1175*(1+L1175/100)</f>
        <v>0</v>
      </c>
      <c r="N1175" s="175">
        <v>0</v>
      </c>
      <c r="O1175" s="175">
        <f>ROUND(E1175*N1175,2)</f>
        <v>0</v>
      </c>
      <c r="P1175" s="175">
        <v>0</v>
      </c>
      <c r="Q1175" s="175">
        <f>ROUND(E1175*P1175,2)</f>
        <v>0</v>
      </c>
      <c r="R1175" s="177"/>
      <c r="S1175" s="177" t="s">
        <v>394</v>
      </c>
      <c r="T1175" s="178" t="s">
        <v>379</v>
      </c>
      <c r="U1175" s="159">
        <v>0</v>
      </c>
      <c r="V1175" s="159">
        <f>ROUND(E1175*U1175,2)</f>
        <v>0</v>
      </c>
      <c r="W1175" s="159"/>
      <c r="X1175" s="159" t="s">
        <v>429</v>
      </c>
      <c r="Y1175" s="159" t="s">
        <v>1768</v>
      </c>
      <c r="Z1175" s="214">
        <v>0.32</v>
      </c>
      <c r="AA1175" s="215">
        <f t="shared" ref="AA1175" si="378">G1175*Z1175</f>
        <v>0</v>
      </c>
      <c r="AB1175" s="215">
        <f t="shared" ref="AB1175" si="379">G1175-AA1175</f>
        <v>0</v>
      </c>
      <c r="AC1175" s="148"/>
      <c r="AD1175" s="148"/>
      <c r="AE1175" s="148"/>
      <c r="AF1175" s="148"/>
      <c r="AG1175" s="148" t="s">
        <v>431</v>
      </c>
      <c r="AH1175" s="148"/>
      <c r="AI1175" s="148"/>
      <c r="AJ1175" s="148"/>
      <c r="AK1175" s="148"/>
      <c r="AL1175" s="148"/>
      <c r="AM1175" s="148"/>
      <c r="AN1175" s="148"/>
      <c r="AO1175" s="148"/>
      <c r="AP1175" s="148"/>
      <c r="AQ1175" s="148"/>
      <c r="AR1175" s="148"/>
      <c r="AS1175" s="148"/>
      <c r="AT1175" s="148"/>
      <c r="AU1175" s="148"/>
      <c r="AV1175" s="148"/>
      <c r="AW1175" s="148"/>
      <c r="AX1175" s="148"/>
      <c r="AY1175" s="148"/>
      <c r="AZ1175" s="148"/>
      <c r="BA1175" s="148"/>
      <c r="BB1175" s="148"/>
      <c r="BC1175" s="148"/>
      <c r="BD1175" s="148"/>
      <c r="BE1175" s="148"/>
      <c r="BF1175" s="148"/>
      <c r="BG1175" s="148"/>
      <c r="BH1175" s="148"/>
    </row>
    <row r="1176" spans="1:60" outlineLevel="2" x14ac:dyDescent="0.2">
      <c r="A1176" s="155"/>
      <c r="B1176" s="156"/>
      <c r="C1176" s="194" t="s">
        <v>1777</v>
      </c>
      <c r="D1176" s="185"/>
      <c r="E1176" s="186">
        <v>1</v>
      </c>
      <c r="F1176" s="159"/>
      <c r="G1176" s="159"/>
      <c r="H1176" s="159"/>
      <c r="I1176" s="159"/>
      <c r="J1176" s="159"/>
      <c r="K1176" s="159"/>
      <c r="L1176" s="159"/>
      <c r="M1176" s="159"/>
      <c r="N1176" s="158"/>
      <c r="O1176" s="158"/>
      <c r="P1176" s="158"/>
      <c r="Q1176" s="158"/>
      <c r="R1176" s="159"/>
      <c r="S1176" s="159"/>
      <c r="T1176" s="159"/>
      <c r="U1176" s="159"/>
      <c r="V1176" s="159"/>
      <c r="W1176" s="159"/>
      <c r="X1176" s="159"/>
      <c r="Y1176" s="159"/>
      <c r="Z1176" s="148"/>
      <c r="AA1176" s="148"/>
      <c r="AB1176" s="148"/>
      <c r="AC1176" s="148"/>
      <c r="AD1176" s="148"/>
      <c r="AE1176" s="148"/>
      <c r="AF1176" s="148"/>
      <c r="AG1176" s="148" t="s">
        <v>435</v>
      </c>
      <c r="AH1176" s="148">
        <v>0</v>
      </c>
      <c r="AI1176" s="148"/>
      <c r="AJ1176" s="148"/>
      <c r="AK1176" s="148"/>
      <c r="AL1176" s="148"/>
      <c r="AM1176" s="148"/>
      <c r="AN1176" s="148"/>
      <c r="AO1176" s="148"/>
      <c r="AP1176" s="148"/>
      <c r="AQ1176" s="148"/>
      <c r="AR1176" s="148"/>
      <c r="AS1176" s="148"/>
      <c r="AT1176" s="148"/>
      <c r="AU1176" s="148"/>
      <c r="AV1176" s="148"/>
      <c r="AW1176" s="148"/>
      <c r="AX1176" s="148"/>
      <c r="AY1176" s="148"/>
      <c r="AZ1176" s="148"/>
      <c r="BA1176" s="148"/>
      <c r="BB1176" s="148"/>
      <c r="BC1176" s="148"/>
      <c r="BD1176" s="148"/>
      <c r="BE1176" s="148"/>
      <c r="BF1176" s="148"/>
      <c r="BG1176" s="148"/>
      <c r="BH1176" s="148"/>
    </row>
    <row r="1177" spans="1:60" ht="22.5" outlineLevel="1" x14ac:dyDescent="0.2">
      <c r="A1177" s="172">
        <v>195</v>
      </c>
      <c r="B1177" s="173" t="s">
        <v>1778</v>
      </c>
      <c r="C1177" s="181" t="s">
        <v>1779</v>
      </c>
      <c r="D1177" s="174" t="s">
        <v>515</v>
      </c>
      <c r="E1177" s="175">
        <v>4</v>
      </c>
      <c r="F1177" s="176"/>
      <c r="G1177" s="177">
        <f>ROUND(E1177*F1177,2)</f>
        <v>0</v>
      </c>
      <c r="H1177" s="176"/>
      <c r="I1177" s="177">
        <f>ROUND(E1177*H1177,2)</f>
        <v>0</v>
      </c>
      <c r="J1177" s="176"/>
      <c r="K1177" s="177">
        <f>ROUND(E1177*J1177,2)</f>
        <v>0</v>
      </c>
      <c r="L1177" s="177">
        <v>21</v>
      </c>
      <c r="M1177" s="177">
        <f>G1177*(1+L1177/100)</f>
        <v>0</v>
      </c>
      <c r="N1177" s="175">
        <v>0</v>
      </c>
      <c r="O1177" s="175">
        <f>ROUND(E1177*N1177,2)</f>
        <v>0</v>
      </c>
      <c r="P1177" s="175">
        <v>0</v>
      </c>
      <c r="Q1177" s="175">
        <f>ROUND(E1177*P1177,2)</f>
        <v>0</v>
      </c>
      <c r="R1177" s="177"/>
      <c r="S1177" s="177" t="s">
        <v>394</v>
      </c>
      <c r="T1177" s="178" t="s">
        <v>379</v>
      </c>
      <c r="U1177" s="159">
        <v>0</v>
      </c>
      <c r="V1177" s="159">
        <f>ROUND(E1177*U1177,2)</f>
        <v>0</v>
      </c>
      <c r="W1177" s="159"/>
      <c r="X1177" s="159" t="s">
        <v>429</v>
      </c>
      <c r="Y1177" s="159" t="s">
        <v>381</v>
      </c>
      <c r="Z1177" s="214">
        <v>0.32</v>
      </c>
      <c r="AA1177" s="215">
        <f t="shared" ref="AA1177" si="380">G1177*Z1177</f>
        <v>0</v>
      </c>
      <c r="AB1177" s="215">
        <f t="shared" ref="AB1177" si="381">G1177-AA1177</f>
        <v>0</v>
      </c>
      <c r="AC1177" s="148"/>
      <c r="AD1177" s="148"/>
      <c r="AE1177" s="148"/>
      <c r="AF1177" s="148"/>
      <c r="AG1177" s="148" t="s">
        <v>431</v>
      </c>
      <c r="AH1177" s="148"/>
      <c r="AI1177" s="148"/>
      <c r="AJ1177" s="148"/>
      <c r="AK1177" s="148"/>
      <c r="AL1177" s="148"/>
      <c r="AM1177" s="148"/>
      <c r="AN1177" s="148"/>
      <c r="AO1177" s="148"/>
      <c r="AP1177" s="148"/>
      <c r="AQ1177" s="148"/>
      <c r="AR1177" s="148"/>
      <c r="AS1177" s="148"/>
      <c r="AT1177" s="148"/>
      <c r="AU1177" s="148"/>
      <c r="AV1177" s="148"/>
      <c r="AW1177" s="148"/>
      <c r="AX1177" s="148"/>
      <c r="AY1177" s="148"/>
      <c r="AZ1177" s="148"/>
      <c r="BA1177" s="148"/>
      <c r="BB1177" s="148"/>
      <c r="BC1177" s="148"/>
      <c r="BD1177" s="148"/>
      <c r="BE1177" s="148"/>
      <c r="BF1177" s="148"/>
      <c r="BG1177" s="148"/>
      <c r="BH1177" s="148"/>
    </row>
    <row r="1178" spans="1:60" outlineLevel="2" x14ac:dyDescent="0.2">
      <c r="A1178" s="155"/>
      <c r="B1178" s="156"/>
      <c r="C1178" s="194" t="s">
        <v>1780</v>
      </c>
      <c r="D1178" s="185"/>
      <c r="E1178" s="186">
        <v>4</v>
      </c>
      <c r="F1178" s="159"/>
      <c r="G1178" s="159"/>
      <c r="H1178" s="159"/>
      <c r="I1178" s="159"/>
      <c r="J1178" s="159"/>
      <c r="K1178" s="159"/>
      <c r="L1178" s="159"/>
      <c r="M1178" s="159"/>
      <c r="N1178" s="158"/>
      <c r="O1178" s="158"/>
      <c r="P1178" s="158"/>
      <c r="Q1178" s="158"/>
      <c r="R1178" s="159"/>
      <c r="S1178" s="159"/>
      <c r="T1178" s="159"/>
      <c r="U1178" s="159"/>
      <c r="V1178" s="159"/>
      <c r="W1178" s="159"/>
      <c r="X1178" s="159"/>
      <c r="Y1178" s="159"/>
      <c r="Z1178" s="148"/>
      <c r="AA1178" s="148"/>
      <c r="AB1178" s="148"/>
      <c r="AC1178" s="148"/>
      <c r="AD1178" s="148"/>
      <c r="AE1178" s="148"/>
      <c r="AF1178" s="148"/>
      <c r="AG1178" s="148" t="s">
        <v>435</v>
      </c>
      <c r="AH1178" s="148">
        <v>0</v>
      </c>
      <c r="AI1178" s="148"/>
      <c r="AJ1178" s="148"/>
      <c r="AK1178" s="148"/>
      <c r="AL1178" s="148"/>
      <c r="AM1178" s="148"/>
      <c r="AN1178" s="148"/>
      <c r="AO1178" s="148"/>
      <c r="AP1178" s="148"/>
      <c r="AQ1178" s="148"/>
      <c r="AR1178" s="148"/>
      <c r="AS1178" s="148"/>
      <c r="AT1178" s="148"/>
      <c r="AU1178" s="148"/>
      <c r="AV1178" s="148"/>
      <c r="AW1178" s="148"/>
      <c r="AX1178" s="148"/>
      <c r="AY1178" s="148"/>
      <c r="AZ1178" s="148"/>
      <c r="BA1178" s="148"/>
      <c r="BB1178" s="148"/>
      <c r="BC1178" s="148"/>
      <c r="BD1178" s="148"/>
      <c r="BE1178" s="148"/>
      <c r="BF1178" s="148"/>
      <c r="BG1178" s="148"/>
      <c r="BH1178" s="148"/>
    </row>
    <row r="1179" spans="1:60" ht="22.5" outlineLevel="1" x14ac:dyDescent="0.2">
      <c r="A1179" s="172">
        <v>196</v>
      </c>
      <c r="B1179" s="173" t="s">
        <v>1781</v>
      </c>
      <c r="C1179" s="181" t="s">
        <v>1782</v>
      </c>
      <c r="D1179" s="174" t="s">
        <v>515</v>
      </c>
      <c r="E1179" s="175">
        <v>2</v>
      </c>
      <c r="F1179" s="176"/>
      <c r="G1179" s="177">
        <f>ROUND(E1179*F1179,2)</f>
        <v>0</v>
      </c>
      <c r="H1179" s="176"/>
      <c r="I1179" s="177">
        <f>ROUND(E1179*H1179,2)</f>
        <v>0</v>
      </c>
      <c r="J1179" s="176"/>
      <c r="K1179" s="177">
        <f>ROUND(E1179*J1179,2)</f>
        <v>0</v>
      </c>
      <c r="L1179" s="177">
        <v>21</v>
      </c>
      <c r="M1179" s="177">
        <f>G1179*(1+L1179/100)</f>
        <v>0</v>
      </c>
      <c r="N1179" s="175">
        <v>0</v>
      </c>
      <c r="O1179" s="175">
        <f>ROUND(E1179*N1179,2)</f>
        <v>0</v>
      </c>
      <c r="P1179" s="175">
        <v>0</v>
      </c>
      <c r="Q1179" s="175">
        <f>ROUND(E1179*P1179,2)</f>
        <v>0</v>
      </c>
      <c r="R1179" s="177"/>
      <c r="S1179" s="177" t="s">
        <v>394</v>
      </c>
      <c r="T1179" s="178" t="s">
        <v>379</v>
      </c>
      <c r="U1179" s="159">
        <v>0</v>
      </c>
      <c r="V1179" s="159">
        <f>ROUND(E1179*U1179,2)</f>
        <v>0</v>
      </c>
      <c r="W1179" s="159"/>
      <c r="X1179" s="159" t="s">
        <v>429</v>
      </c>
      <c r="Y1179" s="159" t="s">
        <v>381</v>
      </c>
      <c r="Z1179" s="214">
        <v>0.32</v>
      </c>
      <c r="AA1179" s="215">
        <f t="shared" ref="AA1179" si="382">G1179*Z1179</f>
        <v>0</v>
      </c>
      <c r="AB1179" s="215">
        <f t="shared" ref="AB1179" si="383">G1179-AA1179</f>
        <v>0</v>
      </c>
      <c r="AC1179" s="148"/>
      <c r="AD1179" s="148"/>
      <c r="AE1179" s="148"/>
      <c r="AF1179" s="148"/>
      <c r="AG1179" s="148" t="s">
        <v>431</v>
      </c>
      <c r="AH1179" s="148"/>
      <c r="AI1179" s="148"/>
      <c r="AJ1179" s="148"/>
      <c r="AK1179" s="148"/>
      <c r="AL1179" s="148"/>
      <c r="AM1179" s="148"/>
      <c r="AN1179" s="148"/>
      <c r="AO1179" s="148"/>
      <c r="AP1179" s="148"/>
      <c r="AQ1179" s="148"/>
      <c r="AR1179" s="148"/>
      <c r="AS1179" s="148"/>
      <c r="AT1179" s="148"/>
      <c r="AU1179" s="148"/>
      <c r="AV1179" s="148"/>
      <c r="AW1179" s="148"/>
      <c r="AX1179" s="148"/>
      <c r="AY1179" s="148"/>
      <c r="AZ1179" s="148"/>
      <c r="BA1179" s="148"/>
      <c r="BB1179" s="148"/>
      <c r="BC1179" s="148"/>
      <c r="BD1179" s="148"/>
      <c r="BE1179" s="148"/>
      <c r="BF1179" s="148"/>
      <c r="BG1179" s="148"/>
      <c r="BH1179" s="148"/>
    </row>
    <row r="1180" spans="1:60" outlineLevel="2" x14ac:dyDescent="0.2">
      <c r="A1180" s="155"/>
      <c r="B1180" s="156"/>
      <c r="C1180" s="194" t="s">
        <v>1783</v>
      </c>
      <c r="D1180" s="185"/>
      <c r="E1180" s="186">
        <v>2</v>
      </c>
      <c r="F1180" s="159"/>
      <c r="G1180" s="159"/>
      <c r="H1180" s="159"/>
      <c r="I1180" s="159"/>
      <c r="J1180" s="159"/>
      <c r="K1180" s="159"/>
      <c r="L1180" s="159"/>
      <c r="M1180" s="159"/>
      <c r="N1180" s="158"/>
      <c r="O1180" s="158"/>
      <c r="P1180" s="158"/>
      <c r="Q1180" s="158"/>
      <c r="R1180" s="159"/>
      <c r="S1180" s="159"/>
      <c r="T1180" s="159"/>
      <c r="U1180" s="159"/>
      <c r="V1180" s="159"/>
      <c r="W1180" s="159"/>
      <c r="X1180" s="159"/>
      <c r="Y1180" s="159"/>
      <c r="Z1180" s="148"/>
      <c r="AA1180" s="148"/>
      <c r="AB1180" s="148"/>
      <c r="AC1180" s="148"/>
      <c r="AD1180" s="148"/>
      <c r="AE1180" s="148"/>
      <c r="AF1180" s="148"/>
      <c r="AG1180" s="148" t="s">
        <v>435</v>
      </c>
      <c r="AH1180" s="148">
        <v>0</v>
      </c>
      <c r="AI1180" s="148"/>
      <c r="AJ1180" s="148"/>
      <c r="AK1180" s="148"/>
      <c r="AL1180" s="148"/>
      <c r="AM1180" s="148"/>
      <c r="AN1180" s="148"/>
      <c r="AO1180" s="148"/>
      <c r="AP1180" s="148"/>
      <c r="AQ1180" s="148"/>
      <c r="AR1180" s="148"/>
      <c r="AS1180" s="148"/>
      <c r="AT1180" s="148"/>
      <c r="AU1180" s="148"/>
      <c r="AV1180" s="148"/>
      <c r="AW1180" s="148"/>
      <c r="AX1180" s="148"/>
      <c r="AY1180" s="148"/>
      <c r="AZ1180" s="148"/>
      <c r="BA1180" s="148"/>
      <c r="BB1180" s="148"/>
      <c r="BC1180" s="148"/>
      <c r="BD1180" s="148"/>
      <c r="BE1180" s="148"/>
      <c r="BF1180" s="148"/>
      <c r="BG1180" s="148"/>
      <c r="BH1180" s="148"/>
    </row>
    <row r="1181" spans="1:60" ht="22.5" outlineLevel="1" x14ac:dyDescent="0.2">
      <c r="A1181" s="172">
        <v>197</v>
      </c>
      <c r="B1181" s="173" t="s">
        <v>1784</v>
      </c>
      <c r="C1181" s="181" t="s">
        <v>1785</v>
      </c>
      <c r="D1181" s="174" t="s">
        <v>515</v>
      </c>
      <c r="E1181" s="175">
        <v>2</v>
      </c>
      <c r="F1181" s="176"/>
      <c r="G1181" s="177">
        <f>ROUND(E1181*F1181,2)</f>
        <v>0</v>
      </c>
      <c r="H1181" s="176"/>
      <c r="I1181" s="177">
        <f>ROUND(E1181*H1181,2)</f>
        <v>0</v>
      </c>
      <c r="J1181" s="176"/>
      <c r="K1181" s="177">
        <f>ROUND(E1181*J1181,2)</f>
        <v>0</v>
      </c>
      <c r="L1181" s="177">
        <v>21</v>
      </c>
      <c r="M1181" s="177">
        <f>G1181*(1+L1181/100)</f>
        <v>0</v>
      </c>
      <c r="N1181" s="175">
        <v>0</v>
      </c>
      <c r="O1181" s="175">
        <f>ROUND(E1181*N1181,2)</f>
        <v>0</v>
      </c>
      <c r="P1181" s="175">
        <v>0</v>
      </c>
      <c r="Q1181" s="175">
        <f>ROUND(E1181*P1181,2)</f>
        <v>0</v>
      </c>
      <c r="R1181" s="177"/>
      <c r="S1181" s="177" t="s">
        <v>394</v>
      </c>
      <c r="T1181" s="178" t="s">
        <v>379</v>
      </c>
      <c r="U1181" s="159">
        <v>0</v>
      </c>
      <c r="V1181" s="159">
        <f>ROUND(E1181*U1181,2)</f>
        <v>0</v>
      </c>
      <c r="W1181" s="159"/>
      <c r="X1181" s="159" t="s">
        <v>429</v>
      </c>
      <c r="Y1181" s="159" t="s">
        <v>381</v>
      </c>
      <c r="Z1181" s="214">
        <v>0.32</v>
      </c>
      <c r="AA1181" s="215">
        <f t="shared" ref="AA1181" si="384">G1181*Z1181</f>
        <v>0</v>
      </c>
      <c r="AB1181" s="215">
        <f t="shared" ref="AB1181" si="385">G1181-AA1181</f>
        <v>0</v>
      </c>
      <c r="AC1181" s="148"/>
      <c r="AD1181" s="148"/>
      <c r="AE1181" s="148"/>
      <c r="AF1181" s="148"/>
      <c r="AG1181" s="148" t="s">
        <v>431</v>
      </c>
      <c r="AH1181" s="148"/>
      <c r="AI1181" s="148"/>
      <c r="AJ1181" s="148"/>
      <c r="AK1181" s="148"/>
      <c r="AL1181" s="148"/>
      <c r="AM1181" s="148"/>
      <c r="AN1181" s="148"/>
      <c r="AO1181" s="148"/>
      <c r="AP1181" s="148"/>
      <c r="AQ1181" s="148"/>
      <c r="AR1181" s="148"/>
      <c r="AS1181" s="148"/>
      <c r="AT1181" s="148"/>
      <c r="AU1181" s="148"/>
      <c r="AV1181" s="148"/>
      <c r="AW1181" s="148"/>
      <c r="AX1181" s="148"/>
      <c r="AY1181" s="148"/>
      <c r="AZ1181" s="148"/>
      <c r="BA1181" s="148"/>
      <c r="BB1181" s="148"/>
      <c r="BC1181" s="148"/>
      <c r="BD1181" s="148"/>
      <c r="BE1181" s="148"/>
      <c r="BF1181" s="148"/>
      <c r="BG1181" s="148"/>
      <c r="BH1181" s="148"/>
    </row>
    <row r="1182" spans="1:60" outlineLevel="2" x14ac:dyDescent="0.2">
      <c r="A1182" s="155"/>
      <c r="B1182" s="156"/>
      <c r="C1182" s="194" t="s">
        <v>1786</v>
      </c>
      <c r="D1182" s="185"/>
      <c r="E1182" s="186">
        <v>2</v>
      </c>
      <c r="F1182" s="159"/>
      <c r="G1182" s="159"/>
      <c r="H1182" s="159"/>
      <c r="I1182" s="159"/>
      <c r="J1182" s="159"/>
      <c r="K1182" s="159"/>
      <c r="L1182" s="159"/>
      <c r="M1182" s="159"/>
      <c r="N1182" s="158"/>
      <c r="O1182" s="158"/>
      <c r="P1182" s="158"/>
      <c r="Q1182" s="158"/>
      <c r="R1182" s="159"/>
      <c r="S1182" s="159"/>
      <c r="T1182" s="159"/>
      <c r="U1182" s="159"/>
      <c r="V1182" s="159"/>
      <c r="W1182" s="159"/>
      <c r="X1182" s="159"/>
      <c r="Y1182" s="159"/>
      <c r="Z1182" s="148"/>
      <c r="AA1182" s="148"/>
      <c r="AB1182" s="148"/>
      <c r="AC1182" s="148"/>
      <c r="AD1182" s="148"/>
      <c r="AE1182" s="148"/>
      <c r="AF1182" s="148"/>
      <c r="AG1182" s="148" t="s">
        <v>435</v>
      </c>
      <c r="AH1182" s="148">
        <v>0</v>
      </c>
      <c r="AI1182" s="148"/>
      <c r="AJ1182" s="148"/>
      <c r="AK1182" s="148"/>
      <c r="AL1182" s="148"/>
      <c r="AM1182" s="148"/>
      <c r="AN1182" s="148"/>
      <c r="AO1182" s="148"/>
      <c r="AP1182" s="148"/>
      <c r="AQ1182" s="148"/>
      <c r="AR1182" s="148"/>
      <c r="AS1182" s="148"/>
      <c r="AT1182" s="148"/>
      <c r="AU1182" s="148"/>
      <c r="AV1182" s="148"/>
      <c r="AW1182" s="148"/>
      <c r="AX1182" s="148"/>
      <c r="AY1182" s="148"/>
      <c r="AZ1182" s="148"/>
      <c r="BA1182" s="148"/>
      <c r="BB1182" s="148"/>
      <c r="BC1182" s="148"/>
      <c r="BD1182" s="148"/>
      <c r="BE1182" s="148"/>
      <c r="BF1182" s="148"/>
      <c r="BG1182" s="148"/>
      <c r="BH1182" s="148"/>
    </row>
    <row r="1183" spans="1:60" ht="22.5" outlineLevel="1" x14ac:dyDescent="0.2">
      <c r="A1183" s="172">
        <v>198</v>
      </c>
      <c r="B1183" s="173" t="s">
        <v>1787</v>
      </c>
      <c r="C1183" s="181" t="s">
        <v>1788</v>
      </c>
      <c r="D1183" s="174" t="s">
        <v>515</v>
      </c>
      <c r="E1183" s="175">
        <v>2</v>
      </c>
      <c r="F1183" s="176"/>
      <c r="G1183" s="177">
        <f>ROUND(E1183*F1183,2)</f>
        <v>0</v>
      </c>
      <c r="H1183" s="176"/>
      <c r="I1183" s="177">
        <f>ROUND(E1183*H1183,2)</f>
        <v>0</v>
      </c>
      <c r="J1183" s="176"/>
      <c r="K1183" s="177">
        <f>ROUND(E1183*J1183,2)</f>
        <v>0</v>
      </c>
      <c r="L1183" s="177">
        <v>21</v>
      </c>
      <c r="M1183" s="177">
        <f>G1183*(1+L1183/100)</f>
        <v>0</v>
      </c>
      <c r="N1183" s="175">
        <v>0</v>
      </c>
      <c r="O1183" s="175">
        <f>ROUND(E1183*N1183,2)</f>
        <v>0</v>
      </c>
      <c r="P1183" s="175">
        <v>0</v>
      </c>
      <c r="Q1183" s="175">
        <f>ROUND(E1183*P1183,2)</f>
        <v>0</v>
      </c>
      <c r="R1183" s="177"/>
      <c r="S1183" s="177" t="s">
        <v>394</v>
      </c>
      <c r="T1183" s="178" t="s">
        <v>379</v>
      </c>
      <c r="U1183" s="159">
        <v>0</v>
      </c>
      <c r="V1183" s="159">
        <f>ROUND(E1183*U1183,2)</f>
        <v>0</v>
      </c>
      <c r="W1183" s="159"/>
      <c r="X1183" s="159" t="s">
        <v>429</v>
      </c>
      <c r="Y1183" s="159" t="s">
        <v>381</v>
      </c>
      <c r="Z1183" s="214">
        <v>0.32</v>
      </c>
      <c r="AA1183" s="215">
        <f t="shared" ref="AA1183" si="386">G1183*Z1183</f>
        <v>0</v>
      </c>
      <c r="AB1183" s="215">
        <f t="shared" ref="AB1183" si="387">G1183-AA1183</f>
        <v>0</v>
      </c>
      <c r="AC1183" s="148"/>
      <c r="AD1183" s="148"/>
      <c r="AE1183" s="148"/>
      <c r="AF1183" s="148"/>
      <c r="AG1183" s="148" t="s">
        <v>431</v>
      </c>
      <c r="AH1183" s="148"/>
      <c r="AI1183" s="148"/>
      <c r="AJ1183" s="148"/>
      <c r="AK1183" s="148"/>
      <c r="AL1183" s="148"/>
      <c r="AM1183" s="148"/>
      <c r="AN1183" s="148"/>
      <c r="AO1183" s="148"/>
      <c r="AP1183" s="148"/>
      <c r="AQ1183" s="148"/>
      <c r="AR1183" s="148"/>
      <c r="AS1183" s="148"/>
      <c r="AT1183" s="148"/>
      <c r="AU1183" s="148"/>
      <c r="AV1183" s="148"/>
      <c r="AW1183" s="148"/>
      <c r="AX1183" s="148"/>
      <c r="AY1183" s="148"/>
      <c r="AZ1183" s="148"/>
      <c r="BA1183" s="148"/>
      <c r="BB1183" s="148"/>
      <c r="BC1183" s="148"/>
      <c r="BD1183" s="148"/>
      <c r="BE1183" s="148"/>
      <c r="BF1183" s="148"/>
      <c r="BG1183" s="148"/>
      <c r="BH1183" s="148"/>
    </row>
    <row r="1184" spans="1:60" outlineLevel="2" x14ac:dyDescent="0.2">
      <c r="A1184" s="155"/>
      <c r="B1184" s="156"/>
      <c r="C1184" s="194" t="s">
        <v>1786</v>
      </c>
      <c r="D1184" s="185"/>
      <c r="E1184" s="186">
        <v>2</v>
      </c>
      <c r="F1184" s="159"/>
      <c r="G1184" s="159"/>
      <c r="H1184" s="159"/>
      <c r="I1184" s="159"/>
      <c r="J1184" s="159"/>
      <c r="K1184" s="159"/>
      <c r="L1184" s="159"/>
      <c r="M1184" s="159"/>
      <c r="N1184" s="158"/>
      <c r="O1184" s="158"/>
      <c r="P1184" s="158"/>
      <c r="Q1184" s="158"/>
      <c r="R1184" s="159"/>
      <c r="S1184" s="159"/>
      <c r="T1184" s="159"/>
      <c r="U1184" s="159"/>
      <c r="V1184" s="159"/>
      <c r="W1184" s="159"/>
      <c r="X1184" s="159"/>
      <c r="Y1184" s="159"/>
      <c r="Z1184" s="148"/>
      <c r="AA1184" s="148"/>
      <c r="AB1184" s="148"/>
      <c r="AC1184" s="148"/>
      <c r="AD1184" s="148"/>
      <c r="AE1184" s="148"/>
      <c r="AF1184" s="148"/>
      <c r="AG1184" s="148" t="s">
        <v>435</v>
      </c>
      <c r="AH1184" s="148">
        <v>0</v>
      </c>
      <c r="AI1184" s="148"/>
      <c r="AJ1184" s="148"/>
      <c r="AK1184" s="148"/>
      <c r="AL1184" s="148"/>
      <c r="AM1184" s="148"/>
      <c r="AN1184" s="148"/>
      <c r="AO1184" s="148"/>
      <c r="AP1184" s="148"/>
      <c r="AQ1184" s="148"/>
      <c r="AR1184" s="148"/>
      <c r="AS1184" s="148"/>
      <c r="AT1184" s="148"/>
      <c r="AU1184" s="148"/>
      <c r="AV1184" s="148"/>
      <c r="AW1184" s="148"/>
      <c r="AX1184" s="148"/>
      <c r="AY1184" s="148"/>
      <c r="AZ1184" s="148"/>
      <c r="BA1184" s="148"/>
      <c r="BB1184" s="148"/>
      <c r="BC1184" s="148"/>
      <c r="BD1184" s="148"/>
      <c r="BE1184" s="148"/>
      <c r="BF1184" s="148"/>
      <c r="BG1184" s="148"/>
      <c r="BH1184" s="148"/>
    </row>
    <row r="1185" spans="1:60" ht="22.5" outlineLevel="1" x14ac:dyDescent="0.2">
      <c r="A1185" s="172">
        <v>199</v>
      </c>
      <c r="B1185" s="173" t="s">
        <v>1789</v>
      </c>
      <c r="C1185" s="181" t="s">
        <v>1790</v>
      </c>
      <c r="D1185" s="174" t="s">
        <v>515</v>
      </c>
      <c r="E1185" s="175">
        <v>3</v>
      </c>
      <c r="F1185" s="176"/>
      <c r="G1185" s="177">
        <f>ROUND(E1185*F1185,2)</f>
        <v>0</v>
      </c>
      <c r="H1185" s="176"/>
      <c r="I1185" s="177">
        <f>ROUND(E1185*H1185,2)</f>
        <v>0</v>
      </c>
      <c r="J1185" s="176"/>
      <c r="K1185" s="177">
        <f>ROUND(E1185*J1185,2)</f>
        <v>0</v>
      </c>
      <c r="L1185" s="177">
        <v>21</v>
      </c>
      <c r="M1185" s="177">
        <f>G1185*(1+L1185/100)</f>
        <v>0</v>
      </c>
      <c r="N1185" s="175">
        <v>0</v>
      </c>
      <c r="O1185" s="175">
        <f>ROUND(E1185*N1185,2)</f>
        <v>0</v>
      </c>
      <c r="P1185" s="175">
        <v>0</v>
      </c>
      <c r="Q1185" s="175">
        <f>ROUND(E1185*P1185,2)</f>
        <v>0</v>
      </c>
      <c r="R1185" s="177"/>
      <c r="S1185" s="177" t="s">
        <v>394</v>
      </c>
      <c r="T1185" s="178" t="s">
        <v>379</v>
      </c>
      <c r="U1185" s="159">
        <v>0</v>
      </c>
      <c r="V1185" s="159">
        <f>ROUND(E1185*U1185,2)</f>
        <v>0</v>
      </c>
      <c r="W1185" s="159"/>
      <c r="X1185" s="159" t="s">
        <v>429</v>
      </c>
      <c r="Y1185" s="159" t="s">
        <v>381</v>
      </c>
      <c r="Z1185" s="214">
        <v>0.32</v>
      </c>
      <c r="AA1185" s="215">
        <f t="shared" ref="AA1185" si="388">G1185*Z1185</f>
        <v>0</v>
      </c>
      <c r="AB1185" s="215">
        <f t="shared" ref="AB1185" si="389">G1185-AA1185</f>
        <v>0</v>
      </c>
      <c r="AC1185" s="148"/>
      <c r="AD1185" s="148"/>
      <c r="AE1185" s="148"/>
      <c r="AF1185" s="148"/>
      <c r="AG1185" s="148" t="s">
        <v>431</v>
      </c>
      <c r="AH1185" s="148"/>
      <c r="AI1185" s="148"/>
      <c r="AJ1185" s="148"/>
      <c r="AK1185" s="148"/>
      <c r="AL1185" s="148"/>
      <c r="AM1185" s="148"/>
      <c r="AN1185" s="148"/>
      <c r="AO1185" s="148"/>
      <c r="AP1185" s="148"/>
      <c r="AQ1185" s="148"/>
      <c r="AR1185" s="148"/>
      <c r="AS1185" s="148"/>
      <c r="AT1185" s="148"/>
      <c r="AU1185" s="148"/>
      <c r="AV1185" s="148"/>
      <c r="AW1185" s="148"/>
      <c r="AX1185" s="148"/>
      <c r="AY1185" s="148"/>
      <c r="AZ1185" s="148"/>
      <c r="BA1185" s="148"/>
      <c r="BB1185" s="148"/>
      <c r="BC1185" s="148"/>
      <c r="BD1185" s="148"/>
      <c r="BE1185" s="148"/>
      <c r="BF1185" s="148"/>
      <c r="BG1185" s="148"/>
      <c r="BH1185" s="148"/>
    </row>
    <row r="1186" spans="1:60" outlineLevel="2" x14ac:dyDescent="0.2">
      <c r="A1186" s="155"/>
      <c r="B1186" s="156"/>
      <c r="C1186" s="194" t="s">
        <v>1791</v>
      </c>
      <c r="D1186" s="185"/>
      <c r="E1186" s="186">
        <v>3</v>
      </c>
      <c r="F1186" s="159"/>
      <c r="G1186" s="159"/>
      <c r="H1186" s="159"/>
      <c r="I1186" s="159"/>
      <c r="J1186" s="159"/>
      <c r="K1186" s="159"/>
      <c r="L1186" s="159"/>
      <c r="M1186" s="159"/>
      <c r="N1186" s="158"/>
      <c r="O1186" s="158"/>
      <c r="P1186" s="158"/>
      <c r="Q1186" s="158"/>
      <c r="R1186" s="159"/>
      <c r="S1186" s="159"/>
      <c r="T1186" s="159"/>
      <c r="U1186" s="159"/>
      <c r="V1186" s="159"/>
      <c r="W1186" s="159"/>
      <c r="X1186" s="159"/>
      <c r="Y1186" s="159"/>
      <c r="Z1186" s="148"/>
      <c r="AA1186" s="148"/>
      <c r="AB1186" s="148"/>
      <c r="AC1186" s="148"/>
      <c r="AD1186" s="148"/>
      <c r="AE1186" s="148"/>
      <c r="AF1186" s="148"/>
      <c r="AG1186" s="148" t="s">
        <v>435</v>
      </c>
      <c r="AH1186" s="148">
        <v>0</v>
      </c>
      <c r="AI1186" s="148"/>
      <c r="AJ1186" s="148"/>
      <c r="AK1186" s="148"/>
      <c r="AL1186" s="148"/>
      <c r="AM1186" s="148"/>
      <c r="AN1186" s="148"/>
      <c r="AO1186" s="148"/>
      <c r="AP1186" s="148"/>
      <c r="AQ1186" s="148"/>
      <c r="AR1186" s="148"/>
      <c r="AS1186" s="148"/>
      <c r="AT1186" s="148"/>
      <c r="AU1186" s="148"/>
      <c r="AV1186" s="148"/>
      <c r="AW1186" s="148"/>
      <c r="AX1186" s="148"/>
      <c r="AY1186" s="148"/>
      <c r="AZ1186" s="148"/>
      <c r="BA1186" s="148"/>
      <c r="BB1186" s="148"/>
      <c r="BC1186" s="148"/>
      <c r="BD1186" s="148"/>
      <c r="BE1186" s="148"/>
      <c r="BF1186" s="148"/>
      <c r="BG1186" s="148"/>
      <c r="BH1186" s="148"/>
    </row>
    <row r="1187" spans="1:60" ht="22.5" outlineLevel="1" x14ac:dyDescent="0.2">
      <c r="A1187" s="172">
        <v>200</v>
      </c>
      <c r="B1187" s="173" t="s">
        <v>1792</v>
      </c>
      <c r="C1187" s="181" t="s">
        <v>1793</v>
      </c>
      <c r="D1187" s="174" t="s">
        <v>515</v>
      </c>
      <c r="E1187" s="175">
        <v>14</v>
      </c>
      <c r="F1187" s="176"/>
      <c r="G1187" s="177">
        <f>ROUND(E1187*F1187,2)</f>
        <v>0</v>
      </c>
      <c r="H1187" s="176"/>
      <c r="I1187" s="177">
        <f>ROUND(E1187*H1187,2)</f>
        <v>0</v>
      </c>
      <c r="J1187" s="176"/>
      <c r="K1187" s="177">
        <f>ROUND(E1187*J1187,2)</f>
        <v>0</v>
      </c>
      <c r="L1187" s="177">
        <v>21</v>
      </c>
      <c r="M1187" s="177">
        <f>G1187*(1+L1187/100)</f>
        <v>0</v>
      </c>
      <c r="N1187" s="175">
        <v>0</v>
      </c>
      <c r="O1187" s="175">
        <f>ROUND(E1187*N1187,2)</f>
        <v>0</v>
      </c>
      <c r="P1187" s="175">
        <v>0</v>
      </c>
      <c r="Q1187" s="175">
        <f>ROUND(E1187*P1187,2)</f>
        <v>0</v>
      </c>
      <c r="R1187" s="177"/>
      <c r="S1187" s="177" t="s">
        <v>394</v>
      </c>
      <c r="T1187" s="178" t="s">
        <v>379</v>
      </c>
      <c r="U1187" s="159">
        <v>0</v>
      </c>
      <c r="V1187" s="159">
        <f>ROUND(E1187*U1187,2)</f>
        <v>0</v>
      </c>
      <c r="W1187" s="159"/>
      <c r="X1187" s="159" t="s">
        <v>429</v>
      </c>
      <c r="Y1187" s="159" t="s">
        <v>381</v>
      </c>
      <c r="Z1187" s="214">
        <v>0.32</v>
      </c>
      <c r="AA1187" s="215">
        <f t="shared" ref="AA1187" si="390">G1187*Z1187</f>
        <v>0</v>
      </c>
      <c r="AB1187" s="215">
        <f t="shared" ref="AB1187" si="391">G1187-AA1187</f>
        <v>0</v>
      </c>
      <c r="AC1187" s="148"/>
      <c r="AD1187" s="148"/>
      <c r="AE1187" s="148"/>
      <c r="AF1187" s="148"/>
      <c r="AG1187" s="148" t="s">
        <v>431</v>
      </c>
      <c r="AH1187" s="148"/>
      <c r="AI1187" s="148"/>
      <c r="AJ1187" s="148"/>
      <c r="AK1187" s="148"/>
      <c r="AL1187" s="148"/>
      <c r="AM1187" s="148"/>
      <c r="AN1187" s="148"/>
      <c r="AO1187" s="148"/>
      <c r="AP1187" s="148"/>
      <c r="AQ1187" s="148"/>
      <c r="AR1187" s="148"/>
      <c r="AS1187" s="148"/>
      <c r="AT1187" s="148"/>
      <c r="AU1187" s="148"/>
      <c r="AV1187" s="148"/>
      <c r="AW1187" s="148"/>
      <c r="AX1187" s="148"/>
      <c r="AY1187" s="148"/>
      <c r="AZ1187" s="148"/>
      <c r="BA1187" s="148"/>
      <c r="BB1187" s="148"/>
      <c r="BC1187" s="148"/>
      <c r="BD1187" s="148"/>
      <c r="BE1187" s="148"/>
      <c r="BF1187" s="148"/>
      <c r="BG1187" s="148"/>
      <c r="BH1187" s="148"/>
    </row>
    <row r="1188" spans="1:60" outlineLevel="2" x14ac:dyDescent="0.2">
      <c r="A1188" s="155"/>
      <c r="B1188" s="156"/>
      <c r="C1188" s="194" t="s">
        <v>1794</v>
      </c>
      <c r="D1188" s="185"/>
      <c r="E1188" s="186">
        <v>14</v>
      </c>
      <c r="F1188" s="159"/>
      <c r="G1188" s="159"/>
      <c r="H1188" s="159"/>
      <c r="I1188" s="159"/>
      <c r="J1188" s="159"/>
      <c r="K1188" s="159"/>
      <c r="L1188" s="159"/>
      <c r="M1188" s="159"/>
      <c r="N1188" s="158"/>
      <c r="O1188" s="158"/>
      <c r="P1188" s="158"/>
      <c r="Q1188" s="158"/>
      <c r="R1188" s="159"/>
      <c r="S1188" s="159"/>
      <c r="T1188" s="159"/>
      <c r="U1188" s="159"/>
      <c r="V1188" s="159"/>
      <c r="W1188" s="159"/>
      <c r="X1188" s="159"/>
      <c r="Y1188" s="159"/>
      <c r="Z1188" s="148"/>
      <c r="AA1188" s="148"/>
      <c r="AB1188" s="148"/>
      <c r="AC1188" s="148"/>
      <c r="AD1188" s="148"/>
      <c r="AE1188" s="148"/>
      <c r="AF1188" s="148"/>
      <c r="AG1188" s="148" t="s">
        <v>435</v>
      </c>
      <c r="AH1188" s="148">
        <v>0</v>
      </c>
      <c r="AI1188" s="148"/>
      <c r="AJ1188" s="148"/>
      <c r="AK1188" s="148"/>
      <c r="AL1188" s="148"/>
      <c r="AM1188" s="148"/>
      <c r="AN1188" s="148"/>
      <c r="AO1188" s="148"/>
      <c r="AP1188" s="148"/>
      <c r="AQ1188" s="148"/>
      <c r="AR1188" s="148"/>
      <c r="AS1188" s="148"/>
      <c r="AT1188" s="148"/>
      <c r="AU1188" s="148"/>
      <c r="AV1188" s="148"/>
      <c r="AW1188" s="148"/>
      <c r="AX1188" s="148"/>
      <c r="AY1188" s="148"/>
      <c r="AZ1188" s="148"/>
      <c r="BA1188" s="148"/>
      <c r="BB1188" s="148"/>
      <c r="BC1188" s="148"/>
      <c r="BD1188" s="148"/>
      <c r="BE1188" s="148"/>
      <c r="BF1188" s="148"/>
      <c r="BG1188" s="148"/>
      <c r="BH1188" s="148"/>
    </row>
    <row r="1189" spans="1:60" ht="22.5" outlineLevel="1" x14ac:dyDescent="0.2">
      <c r="A1189" s="172">
        <v>201</v>
      </c>
      <c r="B1189" s="173" t="s">
        <v>1795</v>
      </c>
      <c r="C1189" s="181" t="s">
        <v>1796</v>
      </c>
      <c r="D1189" s="174" t="s">
        <v>515</v>
      </c>
      <c r="E1189" s="175">
        <v>3</v>
      </c>
      <c r="F1189" s="176"/>
      <c r="G1189" s="177">
        <f>ROUND(E1189*F1189,2)</f>
        <v>0</v>
      </c>
      <c r="H1189" s="176"/>
      <c r="I1189" s="177">
        <f>ROUND(E1189*H1189,2)</f>
        <v>0</v>
      </c>
      <c r="J1189" s="176"/>
      <c r="K1189" s="177">
        <f>ROUND(E1189*J1189,2)</f>
        <v>0</v>
      </c>
      <c r="L1189" s="177">
        <v>21</v>
      </c>
      <c r="M1189" s="177">
        <f>G1189*(1+L1189/100)</f>
        <v>0</v>
      </c>
      <c r="N1189" s="175">
        <v>0</v>
      </c>
      <c r="O1189" s="175">
        <f>ROUND(E1189*N1189,2)</f>
        <v>0</v>
      </c>
      <c r="P1189" s="175">
        <v>0</v>
      </c>
      <c r="Q1189" s="175">
        <f>ROUND(E1189*P1189,2)</f>
        <v>0</v>
      </c>
      <c r="R1189" s="177"/>
      <c r="S1189" s="177" t="s">
        <v>394</v>
      </c>
      <c r="T1189" s="178" t="s">
        <v>379</v>
      </c>
      <c r="U1189" s="159">
        <v>0</v>
      </c>
      <c r="V1189" s="159">
        <f>ROUND(E1189*U1189,2)</f>
        <v>0</v>
      </c>
      <c r="W1189" s="159"/>
      <c r="X1189" s="159" t="s">
        <v>429</v>
      </c>
      <c r="Y1189" s="159" t="s">
        <v>381</v>
      </c>
      <c r="Z1189" s="214">
        <v>0.32</v>
      </c>
      <c r="AA1189" s="215">
        <f t="shared" ref="AA1189" si="392">G1189*Z1189</f>
        <v>0</v>
      </c>
      <c r="AB1189" s="215">
        <f t="shared" ref="AB1189" si="393">G1189-AA1189</f>
        <v>0</v>
      </c>
      <c r="AC1189" s="148"/>
      <c r="AD1189" s="148"/>
      <c r="AE1189" s="148"/>
      <c r="AF1189" s="148"/>
      <c r="AG1189" s="148" t="s">
        <v>431</v>
      </c>
      <c r="AH1189" s="148"/>
      <c r="AI1189" s="148"/>
      <c r="AJ1189" s="148"/>
      <c r="AK1189" s="148"/>
      <c r="AL1189" s="148"/>
      <c r="AM1189" s="148"/>
      <c r="AN1189" s="148"/>
      <c r="AO1189" s="148"/>
      <c r="AP1189" s="148"/>
      <c r="AQ1189" s="148"/>
      <c r="AR1189" s="148"/>
      <c r="AS1189" s="148"/>
      <c r="AT1189" s="148"/>
      <c r="AU1189" s="148"/>
      <c r="AV1189" s="148"/>
      <c r="AW1189" s="148"/>
      <c r="AX1189" s="148"/>
      <c r="AY1189" s="148"/>
      <c r="AZ1189" s="148"/>
      <c r="BA1189" s="148"/>
      <c r="BB1189" s="148"/>
      <c r="BC1189" s="148"/>
      <c r="BD1189" s="148"/>
      <c r="BE1189" s="148"/>
      <c r="BF1189" s="148"/>
      <c r="BG1189" s="148"/>
      <c r="BH1189" s="148"/>
    </row>
    <row r="1190" spans="1:60" outlineLevel="2" x14ac:dyDescent="0.2">
      <c r="A1190" s="155"/>
      <c r="B1190" s="156"/>
      <c r="C1190" s="194" t="s">
        <v>1797</v>
      </c>
      <c r="D1190" s="185"/>
      <c r="E1190" s="186">
        <v>3</v>
      </c>
      <c r="F1190" s="159"/>
      <c r="G1190" s="159"/>
      <c r="H1190" s="159"/>
      <c r="I1190" s="159"/>
      <c r="J1190" s="159"/>
      <c r="K1190" s="159"/>
      <c r="L1190" s="159"/>
      <c r="M1190" s="159"/>
      <c r="N1190" s="158"/>
      <c r="O1190" s="158"/>
      <c r="P1190" s="158"/>
      <c r="Q1190" s="158"/>
      <c r="R1190" s="159"/>
      <c r="S1190" s="159"/>
      <c r="T1190" s="159"/>
      <c r="U1190" s="159"/>
      <c r="V1190" s="159"/>
      <c r="W1190" s="159"/>
      <c r="X1190" s="159"/>
      <c r="Y1190" s="159"/>
      <c r="Z1190" s="148"/>
      <c r="AA1190" s="148"/>
      <c r="AB1190" s="148"/>
      <c r="AC1190" s="148"/>
      <c r="AD1190" s="148"/>
      <c r="AE1190" s="148"/>
      <c r="AF1190" s="148"/>
      <c r="AG1190" s="148" t="s">
        <v>435</v>
      </c>
      <c r="AH1190" s="148">
        <v>0</v>
      </c>
      <c r="AI1190" s="148"/>
      <c r="AJ1190" s="148"/>
      <c r="AK1190" s="148"/>
      <c r="AL1190" s="148"/>
      <c r="AM1190" s="148"/>
      <c r="AN1190" s="148"/>
      <c r="AO1190" s="148"/>
      <c r="AP1190" s="148"/>
      <c r="AQ1190" s="148"/>
      <c r="AR1190" s="148"/>
      <c r="AS1190" s="148"/>
      <c r="AT1190" s="148"/>
      <c r="AU1190" s="148"/>
      <c r="AV1190" s="148"/>
      <c r="AW1190" s="148"/>
      <c r="AX1190" s="148"/>
      <c r="AY1190" s="148"/>
      <c r="AZ1190" s="148"/>
      <c r="BA1190" s="148"/>
      <c r="BB1190" s="148"/>
      <c r="BC1190" s="148"/>
      <c r="BD1190" s="148"/>
      <c r="BE1190" s="148"/>
      <c r="BF1190" s="148"/>
      <c r="BG1190" s="148"/>
      <c r="BH1190" s="148"/>
    </row>
    <row r="1191" spans="1:60" ht="22.5" outlineLevel="1" x14ac:dyDescent="0.2">
      <c r="A1191" s="172">
        <v>202</v>
      </c>
      <c r="B1191" s="173" t="s">
        <v>1798</v>
      </c>
      <c r="C1191" s="181" t="s">
        <v>1796</v>
      </c>
      <c r="D1191" s="174" t="s">
        <v>515</v>
      </c>
      <c r="E1191" s="175">
        <v>1</v>
      </c>
      <c r="F1191" s="176"/>
      <c r="G1191" s="177">
        <f>ROUND(E1191*F1191,2)</f>
        <v>0</v>
      </c>
      <c r="H1191" s="176"/>
      <c r="I1191" s="177">
        <f>ROUND(E1191*H1191,2)</f>
        <v>0</v>
      </c>
      <c r="J1191" s="176"/>
      <c r="K1191" s="177">
        <f>ROUND(E1191*J1191,2)</f>
        <v>0</v>
      </c>
      <c r="L1191" s="177">
        <v>21</v>
      </c>
      <c r="M1191" s="177">
        <f>G1191*(1+L1191/100)</f>
        <v>0</v>
      </c>
      <c r="N1191" s="175">
        <v>0</v>
      </c>
      <c r="O1191" s="175">
        <f>ROUND(E1191*N1191,2)</f>
        <v>0</v>
      </c>
      <c r="P1191" s="175">
        <v>0</v>
      </c>
      <c r="Q1191" s="175">
        <f>ROUND(E1191*P1191,2)</f>
        <v>0</v>
      </c>
      <c r="R1191" s="177"/>
      <c r="S1191" s="177" t="s">
        <v>394</v>
      </c>
      <c r="T1191" s="178" t="s">
        <v>379</v>
      </c>
      <c r="U1191" s="159">
        <v>0</v>
      </c>
      <c r="V1191" s="159">
        <f>ROUND(E1191*U1191,2)</f>
        <v>0</v>
      </c>
      <c r="W1191" s="159"/>
      <c r="X1191" s="159" t="s">
        <v>429</v>
      </c>
      <c r="Y1191" s="159" t="s">
        <v>381</v>
      </c>
      <c r="Z1191" s="214">
        <v>0.32</v>
      </c>
      <c r="AA1191" s="215">
        <f t="shared" ref="AA1191" si="394">G1191*Z1191</f>
        <v>0</v>
      </c>
      <c r="AB1191" s="215">
        <f t="shared" ref="AB1191" si="395">G1191-AA1191</f>
        <v>0</v>
      </c>
      <c r="AC1191" s="148"/>
      <c r="AD1191" s="148"/>
      <c r="AE1191" s="148"/>
      <c r="AF1191" s="148"/>
      <c r="AG1191" s="148" t="s">
        <v>431</v>
      </c>
      <c r="AH1191" s="148"/>
      <c r="AI1191" s="148"/>
      <c r="AJ1191" s="148"/>
      <c r="AK1191" s="148"/>
      <c r="AL1191" s="148"/>
      <c r="AM1191" s="148"/>
      <c r="AN1191" s="148"/>
      <c r="AO1191" s="148"/>
      <c r="AP1191" s="148"/>
      <c r="AQ1191" s="148"/>
      <c r="AR1191" s="148"/>
      <c r="AS1191" s="148"/>
      <c r="AT1191" s="148"/>
      <c r="AU1191" s="148"/>
      <c r="AV1191" s="148"/>
      <c r="AW1191" s="148"/>
      <c r="AX1191" s="148"/>
      <c r="AY1191" s="148"/>
      <c r="AZ1191" s="148"/>
      <c r="BA1191" s="148"/>
      <c r="BB1191" s="148"/>
      <c r="BC1191" s="148"/>
      <c r="BD1191" s="148"/>
      <c r="BE1191" s="148"/>
      <c r="BF1191" s="148"/>
      <c r="BG1191" s="148"/>
      <c r="BH1191" s="148"/>
    </row>
    <row r="1192" spans="1:60" outlineLevel="2" x14ac:dyDescent="0.2">
      <c r="A1192" s="155"/>
      <c r="B1192" s="156"/>
      <c r="C1192" s="194" t="s">
        <v>1799</v>
      </c>
      <c r="D1192" s="185"/>
      <c r="E1192" s="186">
        <v>1</v>
      </c>
      <c r="F1192" s="159"/>
      <c r="G1192" s="159"/>
      <c r="H1192" s="159"/>
      <c r="I1192" s="159"/>
      <c r="J1192" s="159"/>
      <c r="K1192" s="159"/>
      <c r="L1192" s="159"/>
      <c r="M1192" s="159"/>
      <c r="N1192" s="158"/>
      <c r="O1192" s="158"/>
      <c r="P1192" s="158"/>
      <c r="Q1192" s="158"/>
      <c r="R1192" s="159"/>
      <c r="S1192" s="159"/>
      <c r="T1192" s="159"/>
      <c r="U1192" s="159"/>
      <c r="V1192" s="159"/>
      <c r="W1192" s="159"/>
      <c r="X1192" s="159"/>
      <c r="Y1192" s="159"/>
      <c r="Z1192" s="148"/>
      <c r="AA1192" s="148"/>
      <c r="AB1192" s="148"/>
      <c r="AC1192" s="148"/>
      <c r="AD1192" s="148"/>
      <c r="AE1192" s="148"/>
      <c r="AF1192" s="148"/>
      <c r="AG1192" s="148" t="s">
        <v>435</v>
      </c>
      <c r="AH1192" s="148">
        <v>0</v>
      </c>
      <c r="AI1192" s="148"/>
      <c r="AJ1192" s="148"/>
      <c r="AK1192" s="148"/>
      <c r="AL1192" s="148"/>
      <c r="AM1192" s="148"/>
      <c r="AN1192" s="148"/>
      <c r="AO1192" s="148"/>
      <c r="AP1192" s="148"/>
      <c r="AQ1192" s="148"/>
      <c r="AR1192" s="148"/>
      <c r="AS1192" s="148"/>
      <c r="AT1192" s="148"/>
      <c r="AU1192" s="148"/>
      <c r="AV1192" s="148"/>
      <c r="AW1192" s="148"/>
      <c r="AX1192" s="148"/>
      <c r="AY1192" s="148"/>
      <c r="AZ1192" s="148"/>
      <c r="BA1192" s="148"/>
      <c r="BB1192" s="148"/>
      <c r="BC1192" s="148"/>
      <c r="BD1192" s="148"/>
      <c r="BE1192" s="148"/>
      <c r="BF1192" s="148"/>
      <c r="BG1192" s="148"/>
      <c r="BH1192" s="148"/>
    </row>
    <row r="1193" spans="1:60" ht="22.5" outlineLevel="1" x14ac:dyDescent="0.2">
      <c r="A1193" s="172">
        <v>203</v>
      </c>
      <c r="B1193" s="173" t="s">
        <v>1800</v>
      </c>
      <c r="C1193" s="181" t="s">
        <v>1801</v>
      </c>
      <c r="D1193" s="174" t="s">
        <v>515</v>
      </c>
      <c r="E1193" s="175">
        <v>1</v>
      </c>
      <c r="F1193" s="176"/>
      <c r="G1193" s="177">
        <f>ROUND(E1193*F1193,2)</f>
        <v>0</v>
      </c>
      <c r="H1193" s="176"/>
      <c r="I1193" s="177">
        <f>ROUND(E1193*H1193,2)</f>
        <v>0</v>
      </c>
      <c r="J1193" s="176"/>
      <c r="K1193" s="177">
        <f>ROUND(E1193*J1193,2)</f>
        <v>0</v>
      </c>
      <c r="L1193" s="177">
        <v>21</v>
      </c>
      <c r="M1193" s="177">
        <f>G1193*(1+L1193/100)</f>
        <v>0</v>
      </c>
      <c r="N1193" s="175">
        <v>0</v>
      </c>
      <c r="O1193" s="175">
        <f>ROUND(E1193*N1193,2)</f>
        <v>0</v>
      </c>
      <c r="P1193" s="175">
        <v>0</v>
      </c>
      <c r="Q1193" s="175">
        <f>ROUND(E1193*P1193,2)</f>
        <v>0</v>
      </c>
      <c r="R1193" s="177"/>
      <c r="S1193" s="177" t="s">
        <v>394</v>
      </c>
      <c r="T1193" s="178" t="s">
        <v>379</v>
      </c>
      <c r="U1193" s="159">
        <v>0</v>
      </c>
      <c r="V1193" s="159">
        <f>ROUND(E1193*U1193,2)</f>
        <v>0</v>
      </c>
      <c r="W1193" s="159"/>
      <c r="X1193" s="159" t="s">
        <v>429</v>
      </c>
      <c r="Y1193" s="159" t="s">
        <v>381</v>
      </c>
      <c r="Z1193" s="214">
        <v>0.32</v>
      </c>
      <c r="AA1193" s="215">
        <f t="shared" ref="AA1193" si="396">G1193*Z1193</f>
        <v>0</v>
      </c>
      <c r="AB1193" s="215">
        <f t="shared" ref="AB1193" si="397">G1193-AA1193</f>
        <v>0</v>
      </c>
      <c r="AC1193" s="148"/>
      <c r="AD1193" s="148"/>
      <c r="AE1193" s="148"/>
      <c r="AF1193" s="148"/>
      <c r="AG1193" s="148" t="s">
        <v>431</v>
      </c>
      <c r="AH1193" s="148"/>
      <c r="AI1193" s="148"/>
      <c r="AJ1193" s="148"/>
      <c r="AK1193" s="148"/>
      <c r="AL1193" s="148"/>
      <c r="AM1193" s="148"/>
      <c r="AN1193" s="148"/>
      <c r="AO1193" s="148"/>
      <c r="AP1193" s="148"/>
      <c r="AQ1193" s="148"/>
      <c r="AR1193" s="148"/>
      <c r="AS1193" s="148"/>
      <c r="AT1193" s="148"/>
      <c r="AU1193" s="148"/>
      <c r="AV1193" s="148"/>
      <c r="AW1193" s="148"/>
      <c r="AX1193" s="148"/>
      <c r="AY1193" s="148"/>
      <c r="AZ1193" s="148"/>
      <c r="BA1193" s="148"/>
      <c r="BB1193" s="148"/>
      <c r="BC1193" s="148"/>
      <c r="BD1193" s="148"/>
      <c r="BE1193" s="148"/>
      <c r="BF1193" s="148"/>
      <c r="BG1193" s="148"/>
      <c r="BH1193" s="148"/>
    </row>
    <row r="1194" spans="1:60" outlineLevel="2" x14ac:dyDescent="0.2">
      <c r="A1194" s="155"/>
      <c r="B1194" s="156"/>
      <c r="C1194" s="194" t="s">
        <v>1799</v>
      </c>
      <c r="D1194" s="185"/>
      <c r="E1194" s="186">
        <v>1</v>
      </c>
      <c r="F1194" s="159"/>
      <c r="G1194" s="159"/>
      <c r="H1194" s="159"/>
      <c r="I1194" s="159"/>
      <c r="J1194" s="159"/>
      <c r="K1194" s="159"/>
      <c r="L1194" s="159"/>
      <c r="M1194" s="159"/>
      <c r="N1194" s="158"/>
      <c r="O1194" s="158"/>
      <c r="P1194" s="158"/>
      <c r="Q1194" s="158"/>
      <c r="R1194" s="159"/>
      <c r="S1194" s="159"/>
      <c r="T1194" s="159"/>
      <c r="U1194" s="159"/>
      <c r="V1194" s="159"/>
      <c r="W1194" s="159"/>
      <c r="X1194" s="159"/>
      <c r="Y1194" s="159"/>
      <c r="Z1194" s="148"/>
      <c r="AA1194" s="148"/>
      <c r="AB1194" s="148"/>
      <c r="AC1194" s="148"/>
      <c r="AD1194" s="148"/>
      <c r="AE1194" s="148"/>
      <c r="AF1194" s="148"/>
      <c r="AG1194" s="148" t="s">
        <v>435</v>
      </c>
      <c r="AH1194" s="148">
        <v>0</v>
      </c>
      <c r="AI1194" s="148"/>
      <c r="AJ1194" s="148"/>
      <c r="AK1194" s="148"/>
      <c r="AL1194" s="148"/>
      <c r="AM1194" s="148"/>
      <c r="AN1194" s="148"/>
      <c r="AO1194" s="148"/>
      <c r="AP1194" s="148"/>
      <c r="AQ1194" s="148"/>
      <c r="AR1194" s="148"/>
      <c r="AS1194" s="148"/>
      <c r="AT1194" s="148"/>
      <c r="AU1194" s="148"/>
      <c r="AV1194" s="148"/>
      <c r="AW1194" s="148"/>
      <c r="AX1194" s="148"/>
      <c r="AY1194" s="148"/>
      <c r="AZ1194" s="148"/>
      <c r="BA1194" s="148"/>
      <c r="BB1194" s="148"/>
      <c r="BC1194" s="148"/>
      <c r="BD1194" s="148"/>
      <c r="BE1194" s="148"/>
      <c r="BF1194" s="148"/>
      <c r="BG1194" s="148"/>
      <c r="BH1194" s="148"/>
    </row>
    <row r="1195" spans="1:60" ht="22.5" outlineLevel="1" x14ac:dyDescent="0.2">
      <c r="A1195" s="172">
        <v>204</v>
      </c>
      <c r="B1195" s="173" t="s">
        <v>1802</v>
      </c>
      <c r="C1195" s="181" t="s">
        <v>1793</v>
      </c>
      <c r="D1195" s="174" t="s">
        <v>515</v>
      </c>
      <c r="E1195" s="175">
        <v>7</v>
      </c>
      <c r="F1195" s="176"/>
      <c r="G1195" s="177">
        <f>ROUND(E1195*F1195,2)</f>
        <v>0</v>
      </c>
      <c r="H1195" s="176"/>
      <c r="I1195" s="177">
        <f>ROUND(E1195*H1195,2)</f>
        <v>0</v>
      </c>
      <c r="J1195" s="176"/>
      <c r="K1195" s="177">
        <f>ROUND(E1195*J1195,2)</f>
        <v>0</v>
      </c>
      <c r="L1195" s="177">
        <v>21</v>
      </c>
      <c r="M1195" s="177">
        <f>G1195*(1+L1195/100)</f>
        <v>0</v>
      </c>
      <c r="N1195" s="175">
        <v>0</v>
      </c>
      <c r="O1195" s="175">
        <f>ROUND(E1195*N1195,2)</f>
        <v>0</v>
      </c>
      <c r="P1195" s="175">
        <v>0</v>
      </c>
      <c r="Q1195" s="175">
        <f>ROUND(E1195*P1195,2)</f>
        <v>0</v>
      </c>
      <c r="R1195" s="177"/>
      <c r="S1195" s="177" t="s">
        <v>394</v>
      </c>
      <c r="T1195" s="178" t="s">
        <v>379</v>
      </c>
      <c r="U1195" s="159">
        <v>0</v>
      </c>
      <c r="V1195" s="159">
        <f>ROUND(E1195*U1195,2)</f>
        <v>0</v>
      </c>
      <c r="W1195" s="159"/>
      <c r="X1195" s="159" t="s">
        <v>429</v>
      </c>
      <c r="Y1195" s="159" t="s">
        <v>381</v>
      </c>
      <c r="Z1195" s="214">
        <v>0.32</v>
      </c>
      <c r="AA1195" s="215">
        <f t="shared" ref="AA1195" si="398">G1195*Z1195</f>
        <v>0</v>
      </c>
      <c r="AB1195" s="215">
        <f t="shared" ref="AB1195" si="399">G1195-AA1195</f>
        <v>0</v>
      </c>
      <c r="AC1195" s="148"/>
      <c r="AD1195" s="148"/>
      <c r="AE1195" s="148"/>
      <c r="AF1195" s="148"/>
      <c r="AG1195" s="148" t="s">
        <v>431</v>
      </c>
      <c r="AH1195" s="148"/>
      <c r="AI1195" s="148"/>
      <c r="AJ1195" s="148"/>
      <c r="AK1195" s="148"/>
      <c r="AL1195" s="148"/>
      <c r="AM1195" s="148"/>
      <c r="AN1195" s="148"/>
      <c r="AO1195" s="148"/>
      <c r="AP1195" s="148"/>
      <c r="AQ1195" s="148"/>
      <c r="AR1195" s="148"/>
      <c r="AS1195" s="148"/>
      <c r="AT1195" s="148"/>
      <c r="AU1195" s="148"/>
      <c r="AV1195" s="148"/>
      <c r="AW1195" s="148"/>
      <c r="AX1195" s="148"/>
      <c r="AY1195" s="148"/>
      <c r="AZ1195" s="148"/>
      <c r="BA1195" s="148"/>
      <c r="BB1195" s="148"/>
      <c r="BC1195" s="148"/>
      <c r="BD1195" s="148"/>
      <c r="BE1195" s="148"/>
      <c r="BF1195" s="148"/>
      <c r="BG1195" s="148"/>
      <c r="BH1195" s="148"/>
    </row>
    <row r="1196" spans="1:60" outlineLevel="2" x14ac:dyDescent="0.2">
      <c r="A1196" s="155"/>
      <c r="B1196" s="156"/>
      <c r="C1196" s="194" t="s">
        <v>1803</v>
      </c>
      <c r="D1196" s="185"/>
      <c r="E1196" s="186">
        <v>7</v>
      </c>
      <c r="F1196" s="159"/>
      <c r="G1196" s="159"/>
      <c r="H1196" s="159"/>
      <c r="I1196" s="159"/>
      <c r="J1196" s="159"/>
      <c r="K1196" s="159"/>
      <c r="L1196" s="159"/>
      <c r="M1196" s="159"/>
      <c r="N1196" s="158"/>
      <c r="O1196" s="158"/>
      <c r="P1196" s="158"/>
      <c r="Q1196" s="158"/>
      <c r="R1196" s="159"/>
      <c r="S1196" s="159"/>
      <c r="T1196" s="159"/>
      <c r="U1196" s="159"/>
      <c r="V1196" s="159"/>
      <c r="W1196" s="159"/>
      <c r="X1196" s="159"/>
      <c r="Y1196" s="159"/>
      <c r="Z1196" s="148"/>
      <c r="AA1196" s="148"/>
      <c r="AB1196" s="148"/>
      <c r="AC1196" s="148"/>
      <c r="AD1196" s="148"/>
      <c r="AE1196" s="148"/>
      <c r="AF1196" s="148"/>
      <c r="AG1196" s="148" t="s">
        <v>435</v>
      </c>
      <c r="AH1196" s="148">
        <v>0</v>
      </c>
      <c r="AI1196" s="148"/>
      <c r="AJ1196" s="148"/>
      <c r="AK1196" s="148"/>
      <c r="AL1196" s="148"/>
      <c r="AM1196" s="148"/>
      <c r="AN1196" s="148"/>
      <c r="AO1196" s="148"/>
      <c r="AP1196" s="148"/>
      <c r="AQ1196" s="148"/>
      <c r="AR1196" s="148"/>
      <c r="AS1196" s="148"/>
      <c r="AT1196" s="148"/>
      <c r="AU1196" s="148"/>
      <c r="AV1196" s="148"/>
      <c r="AW1196" s="148"/>
      <c r="AX1196" s="148"/>
      <c r="AY1196" s="148"/>
      <c r="AZ1196" s="148"/>
      <c r="BA1196" s="148"/>
      <c r="BB1196" s="148"/>
      <c r="BC1196" s="148"/>
      <c r="BD1196" s="148"/>
      <c r="BE1196" s="148"/>
      <c r="BF1196" s="148"/>
      <c r="BG1196" s="148"/>
      <c r="BH1196" s="148"/>
    </row>
    <row r="1197" spans="1:60" ht="22.5" outlineLevel="1" x14ac:dyDescent="0.2">
      <c r="A1197" s="172">
        <v>205</v>
      </c>
      <c r="B1197" s="173" t="s">
        <v>1804</v>
      </c>
      <c r="C1197" s="181" t="s">
        <v>1805</v>
      </c>
      <c r="D1197" s="174" t="s">
        <v>515</v>
      </c>
      <c r="E1197" s="175">
        <v>3</v>
      </c>
      <c r="F1197" s="176"/>
      <c r="G1197" s="177">
        <f>ROUND(E1197*F1197,2)</f>
        <v>0</v>
      </c>
      <c r="H1197" s="176"/>
      <c r="I1197" s="177">
        <f>ROUND(E1197*H1197,2)</f>
        <v>0</v>
      </c>
      <c r="J1197" s="176"/>
      <c r="K1197" s="177">
        <f>ROUND(E1197*J1197,2)</f>
        <v>0</v>
      </c>
      <c r="L1197" s="177">
        <v>21</v>
      </c>
      <c r="M1197" s="177">
        <f>G1197*(1+L1197/100)</f>
        <v>0</v>
      </c>
      <c r="N1197" s="175">
        <v>0</v>
      </c>
      <c r="O1197" s="175">
        <f>ROUND(E1197*N1197,2)</f>
        <v>0</v>
      </c>
      <c r="P1197" s="175">
        <v>0</v>
      </c>
      <c r="Q1197" s="175">
        <f>ROUND(E1197*P1197,2)</f>
        <v>0</v>
      </c>
      <c r="R1197" s="177"/>
      <c r="S1197" s="177" t="s">
        <v>394</v>
      </c>
      <c r="T1197" s="178" t="s">
        <v>379</v>
      </c>
      <c r="U1197" s="159">
        <v>0</v>
      </c>
      <c r="V1197" s="159">
        <f>ROUND(E1197*U1197,2)</f>
        <v>0</v>
      </c>
      <c r="W1197" s="159"/>
      <c r="X1197" s="159" t="s">
        <v>429</v>
      </c>
      <c r="Y1197" s="159" t="s">
        <v>381</v>
      </c>
      <c r="Z1197" s="214">
        <v>0.32</v>
      </c>
      <c r="AA1197" s="215">
        <f t="shared" ref="AA1197" si="400">G1197*Z1197</f>
        <v>0</v>
      </c>
      <c r="AB1197" s="215">
        <f t="shared" ref="AB1197" si="401">G1197-AA1197</f>
        <v>0</v>
      </c>
      <c r="AC1197" s="148"/>
      <c r="AD1197" s="148"/>
      <c r="AE1197" s="148"/>
      <c r="AF1197" s="148"/>
      <c r="AG1197" s="148" t="s">
        <v>431</v>
      </c>
      <c r="AH1197" s="148"/>
      <c r="AI1197" s="148"/>
      <c r="AJ1197" s="148"/>
      <c r="AK1197" s="148"/>
      <c r="AL1197" s="148"/>
      <c r="AM1197" s="148"/>
      <c r="AN1197" s="148"/>
      <c r="AO1197" s="148"/>
      <c r="AP1197" s="148"/>
      <c r="AQ1197" s="148"/>
      <c r="AR1197" s="148"/>
      <c r="AS1197" s="148"/>
      <c r="AT1197" s="148"/>
      <c r="AU1197" s="148"/>
      <c r="AV1197" s="148"/>
      <c r="AW1197" s="148"/>
      <c r="AX1197" s="148"/>
      <c r="AY1197" s="148"/>
      <c r="AZ1197" s="148"/>
      <c r="BA1197" s="148"/>
      <c r="BB1197" s="148"/>
      <c r="BC1197" s="148"/>
      <c r="BD1197" s="148"/>
      <c r="BE1197" s="148"/>
      <c r="BF1197" s="148"/>
      <c r="BG1197" s="148"/>
      <c r="BH1197" s="148"/>
    </row>
    <row r="1198" spans="1:60" outlineLevel="2" x14ac:dyDescent="0.2">
      <c r="A1198" s="155"/>
      <c r="B1198" s="156"/>
      <c r="C1198" s="194" t="s">
        <v>1806</v>
      </c>
      <c r="D1198" s="185"/>
      <c r="E1198" s="186">
        <v>3</v>
      </c>
      <c r="F1198" s="159"/>
      <c r="G1198" s="159"/>
      <c r="H1198" s="159"/>
      <c r="I1198" s="159"/>
      <c r="J1198" s="159"/>
      <c r="K1198" s="159"/>
      <c r="L1198" s="159"/>
      <c r="M1198" s="159"/>
      <c r="N1198" s="158"/>
      <c r="O1198" s="158"/>
      <c r="P1198" s="158"/>
      <c r="Q1198" s="158"/>
      <c r="R1198" s="159"/>
      <c r="S1198" s="159"/>
      <c r="T1198" s="159"/>
      <c r="U1198" s="159"/>
      <c r="V1198" s="159"/>
      <c r="W1198" s="159"/>
      <c r="X1198" s="159"/>
      <c r="Y1198" s="159"/>
      <c r="Z1198" s="148"/>
      <c r="AA1198" s="148"/>
      <c r="AB1198" s="148"/>
      <c r="AC1198" s="148"/>
      <c r="AD1198" s="148"/>
      <c r="AE1198" s="148"/>
      <c r="AF1198" s="148"/>
      <c r="AG1198" s="148" t="s">
        <v>435</v>
      </c>
      <c r="AH1198" s="148">
        <v>0</v>
      </c>
      <c r="AI1198" s="148"/>
      <c r="AJ1198" s="148"/>
      <c r="AK1198" s="148"/>
      <c r="AL1198" s="148"/>
      <c r="AM1198" s="148"/>
      <c r="AN1198" s="148"/>
      <c r="AO1198" s="148"/>
      <c r="AP1198" s="148"/>
      <c r="AQ1198" s="148"/>
      <c r="AR1198" s="148"/>
      <c r="AS1198" s="148"/>
      <c r="AT1198" s="148"/>
      <c r="AU1198" s="148"/>
      <c r="AV1198" s="148"/>
      <c r="AW1198" s="148"/>
      <c r="AX1198" s="148"/>
      <c r="AY1198" s="148"/>
      <c r="AZ1198" s="148"/>
      <c r="BA1198" s="148"/>
      <c r="BB1198" s="148"/>
      <c r="BC1198" s="148"/>
      <c r="BD1198" s="148"/>
      <c r="BE1198" s="148"/>
      <c r="BF1198" s="148"/>
      <c r="BG1198" s="148"/>
      <c r="BH1198" s="148"/>
    </row>
    <row r="1199" spans="1:60" ht="22.5" outlineLevel="1" x14ac:dyDescent="0.2">
      <c r="A1199" s="172">
        <v>206</v>
      </c>
      <c r="B1199" s="173" t="s">
        <v>1807</v>
      </c>
      <c r="C1199" s="181" t="s">
        <v>1808</v>
      </c>
      <c r="D1199" s="174" t="s">
        <v>515</v>
      </c>
      <c r="E1199" s="175">
        <v>2</v>
      </c>
      <c r="F1199" s="176"/>
      <c r="G1199" s="177">
        <f>ROUND(E1199*F1199,2)</f>
        <v>0</v>
      </c>
      <c r="H1199" s="176"/>
      <c r="I1199" s="177">
        <f>ROUND(E1199*H1199,2)</f>
        <v>0</v>
      </c>
      <c r="J1199" s="176"/>
      <c r="K1199" s="177">
        <f>ROUND(E1199*J1199,2)</f>
        <v>0</v>
      </c>
      <c r="L1199" s="177">
        <v>21</v>
      </c>
      <c r="M1199" s="177">
        <f>G1199*(1+L1199/100)</f>
        <v>0</v>
      </c>
      <c r="N1199" s="175">
        <v>0</v>
      </c>
      <c r="O1199" s="175">
        <f>ROUND(E1199*N1199,2)</f>
        <v>0</v>
      </c>
      <c r="P1199" s="175">
        <v>0</v>
      </c>
      <c r="Q1199" s="175">
        <f>ROUND(E1199*P1199,2)</f>
        <v>0</v>
      </c>
      <c r="R1199" s="177"/>
      <c r="S1199" s="177" t="s">
        <v>394</v>
      </c>
      <c r="T1199" s="178" t="s">
        <v>379</v>
      </c>
      <c r="U1199" s="159">
        <v>0</v>
      </c>
      <c r="V1199" s="159">
        <f>ROUND(E1199*U1199,2)</f>
        <v>0</v>
      </c>
      <c r="W1199" s="159"/>
      <c r="X1199" s="159" t="s">
        <v>429</v>
      </c>
      <c r="Y1199" s="159" t="s">
        <v>381</v>
      </c>
      <c r="Z1199" s="214">
        <v>0.32</v>
      </c>
      <c r="AA1199" s="215">
        <f t="shared" ref="AA1199" si="402">G1199*Z1199</f>
        <v>0</v>
      </c>
      <c r="AB1199" s="215">
        <f t="shared" ref="AB1199" si="403">G1199-AA1199</f>
        <v>0</v>
      </c>
      <c r="AC1199" s="148"/>
      <c r="AD1199" s="148"/>
      <c r="AE1199" s="148"/>
      <c r="AF1199" s="148"/>
      <c r="AG1199" s="148" t="s">
        <v>431</v>
      </c>
      <c r="AH1199" s="148"/>
      <c r="AI1199" s="148"/>
      <c r="AJ1199" s="148"/>
      <c r="AK1199" s="148"/>
      <c r="AL1199" s="148"/>
      <c r="AM1199" s="148"/>
      <c r="AN1199" s="148"/>
      <c r="AO1199" s="148"/>
      <c r="AP1199" s="148"/>
      <c r="AQ1199" s="148"/>
      <c r="AR1199" s="148"/>
      <c r="AS1199" s="148"/>
      <c r="AT1199" s="148"/>
      <c r="AU1199" s="148"/>
      <c r="AV1199" s="148"/>
      <c r="AW1199" s="148"/>
      <c r="AX1199" s="148"/>
      <c r="AY1199" s="148"/>
      <c r="AZ1199" s="148"/>
      <c r="BA1199" s="148"/>
      <c r="BB1199" s="148"/>
      <c r="BC1199" s="148"/>
      <c r="BD1199" s="148"/>
      <c r="BE1199" s="148"/>
      <c r="BF1199" s="148"/>
      <c r="BG1199" s="148"/>
      <c r="BH1199" s="148"/>
    </row>
    <row r="1200" spans="1:60" outlineLevel="2" x14ac:dyDescent="0.2">
      <c r="A1200" s="155"/>
      <c r="B1200" s="156"/>
      <c r="C1200" s="194" t="s">
        <v>1809</v>
      </c>
      <c r="D1200" s="185"/>
      <c r="E1200" s="186">
        <v>2</v>
      </c>
      <c r="F1200" s="159"/>
      <c r="G1200" s="159"/>
      <c r="H1200" s="159"/>
      <c r="I1200" s="159"/>
      <c r="J1200" s="159"/>
      <c r="K1200" s="159"/>
      <c r="L1200" s="159"/>
      <c r="M1200" s="159"/>
      <c r="N1200" s="158"/>
      <c r="O1200" s="158"/>
      <c r="P1200" s="158"/>
      <c r="Q1200" s="158"/>
      <c r="R1200" s="159"/>
      <c r="S1200" s="159"/>
      <c r="T1200" s="159"/>
      <c r="U1200" s="159"/>
      <c r="V1200" s="159"/>
      <c r="W1200" s="159"/>
      <c r="X1200" s="159"/>
      <c r="Y1200" s="159"/>
      <c r="Z1200" s="148"/>
      <c r="AA1200" s="148"/>
      <c r="AB1200" s="148"/>
      <c r="AC1200" s="148"/>
      <c r="AD1200" s="148"/>
      <c r="AE1200" s="148"/>
      <c r="AF1200" s="148"/>
      <c r="AG1200" s="148" t="s">
        <v>435</v>
      </c>
      <c r="AH1200" s="148">
        <v>0</v>
      </c>
      <c r="AI1200" s="148"/>
      <c r="AJ1200" s="148"/>
      <c r="AK1200" s="148"/>
      <c r="AL1200" s="148"/>
      <c r="AM1200" s="148"/>
      <c r="AN1200" s="148"/>
      <c r="AO1200" s="148"/>
      <c r="AP1200" s="148"/>
      <c r="AQ1200" s="148"/>
      <c r="AR1200" s="148"/>
      <c r="AS1200" s="148"/>
      <c r="AT1200" s="148"/>
      <c r="AU1200" s="148"/>
      <c r="AV1200" s="148"/>
      <c r="AW1200" s="148"/>
      <c r="AX1200" s="148"/>
      <c r="AY1200" s="148"/>
      <c r="AZ1200" s="148"/>
      <c r="BA1200" s="148"/>
      <c r="BB1200" s="148"/>
      <c r="BC1200" s="148"/>
      <c r="BD1200" s="148"/>
      <c r="BE1200" s="148"/>
      <c r="BF1200" s="148"/>
      <c r="BG1200" s="148"/>
      <c r="BH1200" s="148"/>
    </row>
    <row r="1201" spans="1:60" ht="22.5" outlineLevel="1" x14ac:dyDescent="0.2">
      <c r="A1201" s="172">
        <v>207</v>
      </c>
      <c r="B1201" s="173" t="s">
        <v>1810</v>
      </c>
      <c r="C1201" s="181" t="s">
        <v>1811</v>
      </c>
      <c r="D1201" s="174" t="s">
        <v>515</v>
      </c>
      <c r="E1201" s="175">
        <v>1</v>
      </c>
      <c r="F1201" s="176"/>
      <c r="G1201" s="177">
        <f>ROUND(E1201*F1201,2)</f>
        <v>0</v>
      </c>
      <c r="H1201" s="176"/>
      <c r="I1201" s="177">
        <f>ROUND(E1201*H1201,2)</f>
        <v>0</v>
      </c>
      <c r="J1201" s="176"/>
      <c r="K1201" s="177">
        <f>ROUND(E1201*J1201,2)</f>
        <v>0</v>
      </c>
      <c r="L1201" s="177">
        <v>21</v>
      </c>
      <c r="M1201" s="177">
        <f>G1201*(1+L1201/100)</f>
        <v>0</v>
      </c>
      <c r="N1201" s="175">
        <v>0</v>
      </c>
      <c r="O1201" s="175">
        <f>ROUND(E1201*N1201,2)</f>
        <v>0</v>
      </c>
      <c r="P1201" s="175">
        <v>0</v>
      </c>
      <c r="Q1201" s="175">
        <f>ROUND(E1201*P1201,2)</f>
        <v>0</v>
      </c>
      <c r="R1201" s="177"/>
      <c r="S1201" s="177" t="s">
        <v>394</v>
      </c>
      <c r="T1201" s="178" t="s">
        <v>379</v>
      </c>
      <c r="U1201" s="159">
        <v>0</v>
      </c>
      <c r="V1201" s="159">
        <f>ROUND(E1201*U1201,2)</f>
        <v>0</v>
      </c>
      <c r="W1201" s="159"/>
      <c r="X1201" s="159" t="s">
        <v>429</v>
      </c>
      <c r="Y1201" s="159" t="s">
        <v>381</v>
      </c>
      <c r="Z1201" s="214">
        <v>0.32</v>
      </c>
      <c r="AA1201" s="215">
        <f t="shared" ref="AA1201" si="404">G1201*Z1201</f>
        <v>0</v>
      </c>
      <c r="AB1201" s="215">
        <f t="shared" ref="AB1201" si="405">G1201-AA1201</f>
        <v>0</v>
      </c>
      <c r="AC1201" s="148"/>
      <c r="AD1201" s="148"/>
      <c r="AE1201" s="148"/>
      <c r="AF1201" s="148"/>
      <c r="AG1201" s="148" t="s">
        <v>431</v>
      </c>
      <c r="AH1201" s="148"/>
      <c r="AI1201" s="148"/>
      <c r="AJ1201" s="148"/>
      <c r="AK1201" s="148"/>
      <c r="AL1201" s="148"/>
      <c r="AM1201" s="148"/>
      <c r="AN1201" s="148"/>
      <c r="AO1201" s="148"/>
      <c r="AP1201" s="148"/>
      <c r="AQ1201" s="148"/>
      <c r="AR1201" s="148"/>
      <c r="AS1201" s="148"/>
      <c r="AT1201" s="148"/>
      <c r="AU1201" s="148"/>
      <c r="AV1201" s="148"/>
      <c r="AW1201" s="148"/>
      <c r="AX1201" s="148"/>
      <c r="AY1201" s="148"/>
      <c r="AZ1201" s="148"/>
      <c r="BA1201" s="148"/>
      <c r="BB1201" s="148"/>
      <c r="BC1201" s="148"/>
      <c r="BD1201" s="148"/>
      <c r="BE1201" s="148"/>
      <c r="BF1201" s="148"/>
      <c r="BG1201" s="148"/>
      <c r="BH1201" s="148"/>
    </row>
    <row r="1202" spans="1:60" outlineLevel="2" x14ac:dyDescent="0.2">
      <c r="A1202" s="155"/>
      <c r="B1202" s="156"/>
      <c r="C1202" s="194" t="s">
        <v>1812</v>
      </c>
      <c r="D1202" s="185"/>
      <c r="E1202" s="186">
        <v>1</v>
      </c>
      <c r="F1202" s="159"/>
      <c r="G1202" s="159"/>
      <c r="H1202" s="159"/>
      <c r="I1202" s="159"/>
      <c r="J1202" s="159"/>
      <c r="K1202" s="159"/>
      <c r="L1202" s="159"/>
      <c r="M1202" s="159"/>
      <c r="N1202" s="158"/>
      <c r="O1202" s="158"/>
      <c r="P1202" s="158"/>
      <c r="Q1202" s="158"/>
      <c r="R1202" s="159"/>
      <c r="S1202" s="159"/>
      <c r="T1202" s="159"/>
      <c r="U1202" s="159"/>
      <c r="V1202" s="159"/>
      <c r="W1202" s="159"/>
      <c r="X1202" s="159"/>
      <c r="Y1202" s="159"/>
      <c r="Z1202" s="148"/>
      <c r="AA1202" s="148"/>
      <c r="AB1202" s="148"/>
      <c r="AC1202" s="148"/>
      <c r="AD1202" s="148"/>
      <c r="AE1202" s="148"/>
      <c r="AF1202" s="148"/>
      <c r="AG1202" s="148" t="s">
        <v>435</v>
      </c>
      <c r="AH1202" s="148">
        <v>0</v>
      </c>
      <c r="AI1202" s="148"/>
      <c r="AJ1202" s="148"/>
      <c r="AK1202" s="148"/>
      <c r="AL1202" s="148"/>
      <c r="AM1202" s="148"/>
      <c r="AN1202" s="148"/>
      <c r="AO1202" s="148"/>
      <c r="AP1202" s="148"/>
      <c r="AQ1202" s="148"/>
      <c r="AR1202" s="148"/>
      <c r="AS1202" s="148"/>
      <c r="AT1202" s="148"/>
      <c r="AU1202" s="148"/>
      <c r="AV1202" s="148"/>
      <c r="AW1202" s="148"/>
      <c r="AX1202" s="148"/>
      <c r="AY1202" s="148"/>
      <c r="AZ1202" s="148"/>
      <c r="BA1202" s="148"/>
      <c r="BB1202" s="148"/>
      <c r="BC1202" s="148"/>
      <c r="BD1202" s="148"/>
      <c r="BE1202" s="148"/>
      <c r="BF1202" s="148"/>
      <c r="BG1202" s="148"/>
      <c r="BH1202" s="148"/>
    </row>
    <row r="1203" spans="1:60" ht="22.5" outlineLevel="1" x14ac:dyDescent="0.2">
      <c r="A1203" s="172">
        <v>208</v>
      </c>
      <c r="B1203" s="173" t="s">
        <v>1813</v>
      </c>
      <c r="C1203" s="181" t="s">
        <v>1814</v>
      </c>
      <c r="D1203" s="174" t="s">
        <v>515</v>
      </c>
      <c r="E1203" s="175">
        <v>2</v>
      </c>
      <c r="F1203" s="176"/>
      <c r="G1203" s="177">
        <f>ROUND(E1203*F1203,2)</f>
        <v>0</v>
      </c>
      <c r="H1203" s="176"/>
      <c r="I1203" s="177">
        <f>ROUND(E1203*H1203,2)</f>
        <v>0</v>
      </c>
      <c r="J1203" s="176"/>
      <c r="K1203" s="177">
        <f>ROUND(E1203*J1203,2)</f>
        <v>0</v>
      </c>
      <c r="L1203" s="177">
        <v>21</v>
      </c>
      <c r="M1203" s="177">
        <f>G1203*(1+L1203/100)</f>
        <v>0</v>
      </c>
      <c r="N1203" s="175">
        <v>0</v>
      </c>
      <c r="O1203" s="175">
        <f>ROUND(E1203*N1203,2)</f>
        <v>0</v>
      </c>
      <c r="P1203" s="175">
        <v>0</v>
      </c>
      <c r="Q1203" s="175">
        <f>ROUND(E1203*P1203,2)</f>
        <v>0</v>
      </c>
      <c r="R1203" s="177"/>
      <c r="S1203" s="177" t="s">
        <v>394</v>
      </c>
      <c r="T1203" s="178" t="s">
        <v>379</v>
      </c>
      <c r="U1203" s="159">
        <v>0</v>
      </c>
      <c r="V1203" s="159">
        <f>ROUND(E1203*U1203,2)</f>
        <v>0</v>
      </c>
      <c r="W1203" s="159"/>
      <c r="X1203" s="159" t="s">
        <v>429</v>
      </c>
      <c r="Y1203" s="159" t="s">
        <v>381</v>
      </c>
      <c r="Z1203" s="214">
        <v>0.32</v>
      </c>
      <c r="AA1203" s="215">
        <f t="shared" ref="AA1203" si="406">G1203*Z1203</f>
        <v>0</v>
      </c>
      <c r="AB1203" s="215">
        <f t="shared" ref="AB1203" si="407">G1203-AA1203</f>
        <v>0</v>
      </c>
      <c r="AC1203" s="148"/>
      <c r="AD1203" s="148"/>
      <c r="AE1203" s="148"/>
      <c r="AF1203" s="148"/>
      <c r="AG1203" s="148" t="s">
        <v>431</v>
      </c>
      <c r="AH1203" s="148"/>
      <c r="AI1203" s="148"/>
      <c r="AJ1203" s="148"/>
      <c r="AK1203" s="148"/>
      <c r="AL1203" s="148"/>
      <c r="AM1203" s="148"/>
      <c r="AN1203" s="148"/>
      <c r="AO1203" s="148"/>
      <c r="AP1203" s="148"/>
      <c r="AQ1203" s="148"/>
      <c r="AR1203" s="148"/>
      <c r="AS1203" s="148"/>
      <c r="AT1203" s="148"/>
      <c r="AU1203" s="148"/>
      <c r="AV1203" s="148"/>
      <c r="AW1203" s="148"/>
      <c r="AX1203" s="148"/>
      <c r="AY1203" s="148"/>
      <c r="AZ1203" s="148"/>
      <c r="BA1203" s="148"/>
      <c r="BB1203" s="148"/>
      <c r="BC1203" s="148"/>
      <c r="BD1203" s="148"/>
      <c r="BE1203" s="148"/>
      <c r="BF1203" s="148"/>
      <c r="BG1203" s="148"/>
      <c r="BH1203" s="148"/>
    </row>
    <row r="1204" spans="1:60" outlineLevel="2" x14ac:dyDescent="0.2">
      <c r="A1204" s="155"/>
      <c r="B1204" s="156"/>
      <c r="C1204" s="194" t="s">
        <v>1815</v>
      </c>
      <c r="D1204" s="185"/>
      <c r="E1204" s="186">
        <v>2</v>
      </c>
      <c r="F1204" s="159"/>
      <c r="G1204" s="159"/>
      <c r="H1204" s="159"/>
      <c r="I1204" s="159"/>
      <c r="J1204" s="159"/>
      <c r="K1204" s="159"/>
      <c r="L1204" s="159"/>
      <c r="M1204" s="159"/>
      <c r="N1204" s="158"/>
      <c r="O1204" s="158"/>
      <c r="P1204" s="158"/>
      <c r="Q1204" s="158"/>
      <c r="R1204" s="159"/>
      <c r="S1204" s="159"/>
      <c r="T1204" s="159"/>
      <c r="U1204" s="159"/>
      <c r="V1204" s="159"/>
      <c r="W1204" s="159"/>
      <c r="X1204" s="159"/>
      <c r="Y1204" s="159"/>
      <c r="Z1204" s="148"/>
      <c r="AA1204" s="148"/>
      <c r="AB1204" s="148"/>
      <c r="AC1204" s="148"/>
      <c r="AD1204" s="148"/>
      <c r="AE1204" s="148"/>
      <c r="AF1204" s="148"/>
      <c r="AG1204" s="148" t="s">
        <v>435</v>
      </c>
      <c r="AH1204" s="148">
        <v>0</v>
      </c>
      <c r="AI1204" s="148"/>
      <c r="AJ1204" s="148"/>
      <c r="AK1204" s="148"/>
      <c r="AL1204" s="148"/>
      <c r="AM1204" s="148"/>
      <c r="AN1204" s="148"/>
      <c r="AO1204" s="148"/>
      <c r="AP1204" s="148"/>
      <c r="AQ1204" s="148"/>
      <c r="AR1204" s="148"/>
      <c r="AS1204" s="148"/>
      <c r="AT1204" s="148"/>
      <c r="AU1204" s="148"/>
      <c r="AV1204" s="148"/>
      <c r="AW1204" s="148"/>
      <c r="AX1204" s="148"/>
      <c r="AY1204" s="148"/>
      <c r="AZ1204" s="148"/>
      <c r="BA1204" s="148"/>
      <c r="BB1204" s="148"/>
      <c r="BC1204" s="148"/>
      <c r="BD1204" s="148"/>
      <c r="BE1204" s="148"/>
      <c r="BF1204" s="148"/>
      <c r="BG1204" s="148"/>
      <c r="BH1204" s="148"/>
    </row>
    <row r="1205" spans="1:60" ht="22.5" outlineLevel="1" x14ac:dyDescent="0.2">
      <c r="A1205" s="172">
        <v>209</v>
      </c>
      <c r="B1205" s="173" t="s">
        <v>1816</v>
      </c>
      <c r="C1205" s="181" t="s">
        <v>1817</v>
      </c>
      <c r="D1205" s="174" t="s">
        <v>515</v>
      </c>
      <c r="E1205" s="175">
        <v>1</v>
      </c>
      <c r="F1205" s="176"/>
      <c r="G1205" s="177">
        <f>ROUND(E1205*F1205,2)</f>
        <v>0</v>
      </c>
      <c r="H1205" s="176"/>
      <c r="I1205" s="177">
        <f>ROUND(E1205*H1205,2)</f>
        <v>0</v>
      </c>
      <c r="J1205" s="176"/>
      <c r="K1205" s="177">
        <f>ROUND(E1205*J1205,2)</f>
        <v>0</v>
      </c>
      <c r="L1205" s="177">
        <v>21</v>
      </c>
      <c r="M1205" s="177">
        <f>G1205*(1+L1205/100)</f>
        <v>0</v>
      </c>
      <c r="N1205" s="175">
        <v>0</v>
      </c>
      <c r="O1205" s="175">
        <f>ROUND(E1205*N1205,2)</f>
        <v>0</v>
      </c>
      <c r="P1205" s="175">
        <v>0</v>
      </c>
      <c r="Q1205" s="175">
        <f>ROUND(E1205*P1205,2)</f>
        <v>0</v>
      </c>
      <c r="R1205" s="177"/>
      <c r="S1205" s="177" t="s">
        <v>394</v>
      </c>
      <c r="T1205" s="178" t="s">
        <v>379</v>
      </c>
      <c r="U1205" s="159">
        <v>0</v>
      </c>
      <c r="V1205" s="159">
        <f>ROUND(E1205*U1205,2)</f>
        <v>0</v>
      </c>
      <c r="W1205" s="159"/>
      <c r="X1205" s="159" t="s">
        <v>429</v>
      </c>
      <c r="Y1205" s="159" t="s">
        <v>381</v>
      </c>
      <c r="Z1205" s="214">
        <v>0.32</v>
      </c>
      <c r="AA1205" s="215">
        <f t="shared" ref="AA1205" si="408">G1205*Z1205</f>
        <v>0</v>
      </c>
      <c r="AB1205" s="215">
        <f t="shared" ref="AB1205" si="409">G1205-AA1205</f>
        <v>0</v>
      </c>
      <c r="AC1205" s="148"/>
      <c r="AD1205" s="148"/>
      <c r="AE1205" s="148"/>
      <c r="AF1205" s="148"/>
      <c r="AG1205" s="148" t="s">
        <v>431</v>
      </c>
      <c r="AH1205" s="148"/>
      <c r="AI1205" s="148"/>
      <c r="AJ1205" s="148"/>
      <c r="AK1205" s="148"/>
      <c r="AL1205" s="148"/>
      <c r="AM1205" s="148"/>
      <c r="AN1205" s="148"/>
      <c r="AO1205" s="148"/>
      <c r="AP1205" s="148"/>
      <c r="AQ1205" s="148"/>
      <c r="AR1205" s="148"/>
      <c r="AS1205" s="148"/>
      <c r="AT1205" s="148"/>
      <c r="AU1205" s="148"/>
      <c r="AV1205" s="148"/>
      <c r="AW1205" s="148"/>
      <c r="AX1205" s="148"/>
      <c r="AY1205" s="148"/>
      <c r="AZ1205" s="148"/>
      <c r="BA1205" s="148"/>
      <c r="BB1205" s="148"/>
      <c r="BC1205" s="148"/>
      <c r="BD1205" s="148"/>
      <c r="BE1205" s="148"/>
      <c r="BF1205" s="148"/>
      <c r="BG1205" s="148"/>
      <c r="BH1205" s="148"/>
    </row>
    <row r="1206" spans="1:60" outlineLevel="2" x14ac:dyDescent="0.2">
      <c r="A1206" s="155"/>
      <c r="B1206" s="156"/>
      <c r="C1206" s="194" t="s">
        <v>1818</v>
      </c>
      <c r="D1206" s="185"/>
      <c r="E1206" s="186">
        <v>1</v>
      </c>
      <c r="F1206" s="159"/>
      <c r="G1206" s="159"/>
      <c r="H1206" s="159"/>
      <c r="I1206" s="159"/>
      <c r="J1206" s="159"/>
      <c r="K1206" s="159"/>
      <c r="L1206" s="159"/>
      <c r="M1206" s="159"/>
      <c r="N1206" s="158"/>
      <c r="O1206" s="158"/>
      <c r="P1206" s="158"/>
      <c r="Q1206" s="158"/>
      <c r="R1206" s="159"/>
      <c r="S1206" s="159"/>
      <c r="T1206" s="159"/>
      <c r="U1206" s="159"/>
      <c r="V1206" s="159"/>
      <c r="W1206" s="159"/>
      <c r="X1206" s="159"/>
      <c r="Y1206" s="159"/>
      <c r="Z1206" s="148"/>
      <c r="AA1206" s="148"/>
      <c r="AB1206" s="148"/>
      <c r="AC1206" s="148"/>
      <c r="AD1206" s="148"/>
      <c r="AE1206" s="148"/>
      <c r="AF1206" s="148"/>
      <c r="AG1206" s="148" t="s">
        <v>435</v>
      </c>
      <c r="AH1206" s="148">
        <v>0</v>
      </c>
      <c r="AI1206" s="148"/>
      <c r="AJ1206" s="148"/>
      <c r="AK1206" s="148"/>
      <c r="AL1206" s="148"/>
      <c r="AM1206" s="148"/>
      <c r="AN1206" s="148"/>
      <c r="AO1206" s="148"/>
      <c r="AP1206" s="148"/>
      <c r="AQ1206" s="148"/>
      <c r="AR1206" s="148"/>
      <c r="AS1206" s="148"/>
      <c r="AT1206" s="148"/>
      <c r="AU1206" s="148"/>
      <c r="AV1206" s="148"/>
      <c r="AW1206" s="148"/>
      <c r="AX1206" s="148"/>
      <c r="AY1206" s="148"/>
      <c r="AZ1206" s="148"/>
      <c r="BA1206" s="148"/>
      <c r="BB1206" s="148"/>
      <c r="BC1206" s="148"/>
      <c r="BD1206" s="148"/>
      <c r="BE1206" s="148"/>
      <c r="BF1206" s="148"/>
      <c r="BG1206" s="148"/>
      <c r="BH1206" s="148"/>
    </row>
    <row r="1207" spans="1:60" ht="22.5" outlineLevel="1" x14ac:dyDescent="0.2">
      <c r="A1207" s="172">
        <v>210</v>
      </c>
      <c r="B1207" s="173" t="s">
        <v>1819</v>
      </c>
      <c r="C1207" s="181" t="s">
        <v>1820</v>
      </c>
      <c r="D1207" s="174" t="s">
        <v>515</v>
      </c>
      <c r="E1207" s="175">
        <v>3</v>
      </c>
      <c r="F1207" s="176"/>
      <c r="G1207" s="177">
        <f>ROUND(E1207*F1207,2)</f>
        <v>0</v>
      </c>
      <c r="H1207" s="176"/>
      <c r="I1207" s="177">
        <f>ROUND(E1207*H1207,2)</f>
        <v>0</v>
      </c>
      <c r="J1207" s="176"/>
      <c r="K1207" s="177">
        <f>ROUND(E1207*J1207,2)</f>
        <v>0</v>
      </c>
      <c r="L1207" s="177">
        <v>21</v>
      </c>
      <c r="M1207" s="177">
        <f>G1207*(1+L1207/100)</f>
        <v>0</v>
      </c>
      <c r="N1207" s="175">
        <v>0</v>
      </c>
      <c r="O1207" s="175">
        <f>ROUND(E1207*N1207,2)</f>
        <v>0</v>
      </c>
      <c r="P1207" s="175">
        <v>0</v>
      </c>
      <c r="Q1207" s="175">
        <f>ROUND(E1207*P1207,2)</f>
        <v>0</v>
      </c>
      <c r="R1207" s="177"/>
      <c r="S1207" s="177" t="s">
        <v>394</v>
      </c>
      <c r="T1207" s="178" t="s">
        <v>379</v>
      </c>
      <c r="U1207" s="159">
        <v>0</v>
      </c>
      <c r="V1207" s="159">
        <f>ROUND(E1207*U1207,2)</f>
        <v>0</v>
      </c>
      <c r="W1207" s="159"/>
      <c r="X1207" s="159" t="s">
        <v>429</v>
      </c>
      <c r="Y1207" s="159" t="s">
        <v>381</v>
      </c>
      <c r="Z1207" s="214">
        <v>0.32</v>
      </c>
      <c r="AA1207" s="215">
        <f t="shared" ref="AA1207" si="410">G1207*Z1207</f>
        <v>0</v>
      </c>
      <c r="AB1207" s="215">
        <f t="shared" ref="AB1207" si="411">G1207-AA1207</f>
        <v>0</v>
      </c>
      <c r="AC1207" s="148"/>
      <c r="AD1207" s="148"/>
      <c r="AE1207" s="148"/>
      <c r="AF1207" s="148"/>
      <c r="AG1207" s="148" t="s">
        <v>431</v>
      </c>
      <c r="AH1207" s="148"/>
      <c r="AI1207" s="148"/>
      <c r="AJ1207" s="148"/>
      <c r="AK1207" s="148"/>
      <c r="AL1207" s="148"/>
      <c r="AM1207" s="148"/>
      <c r="AN1207" s="148"/>
      <c r="AO1207" s="148"/>
      <c r="AP1207" s="148"/>
      <c r="AQ1207" s="148"/>
      <c r="AR1207" s="148"/>
      <c r="AS1207" s="148"/>
      <c r="AT1207" s="148"/>
      <c r="AU1207" s="148"/>
      <c r="AV1207" s="148"/>
      <c r="AW1207" s="148"/>
      <c r="AX1207" s="148"/>
      <c r="AY1207" s="148"/>
      <c r="AZ1207" s="148"/>
      <c r="BA1207" s="148"/>
      <c r="BB1207" s="148"/>
      <c r="BC1207" s="148"/>
      <c r="BD1207" s="148"/>
      <c r="BE1207" s="148"/>
      <c r="BF1207" s="148"/>
      <c r="BG1207" s="148"/>
      <c r="BH1207" s="148"/>
    </row>
    <row r="1208" spans="1:60" outlineLevel="2" x14ac:dyDescent="0.2">
      <c r="A1208" s="155"/>
      <c r="B1208" s="156"/>
      <c r="C1208" s="194" t="s">
        <v>1821</v>
      </c>
      <c r="D1208" s="185"/>
      <c r="E1208" s="186">
        <v>3</v>
      </c>
      <c r="F1208" s="159"/>
      <c r="G1208" s="159"/>
      <c r="H1208" s="159"/>
      <c r="I1208" s="159"/>
      <c r="J1208" s="159"/>
      <c r="K1208" s="159"/>
      <c r="L1208" s="159"/>
      <c r="M1208" s="159"/>
      <c r="N1208" s="158"/>
      <c r="O1208" s="158"/>
      <c r="P1208" s="158"/>
      <c r="Q1208" s="158"/>
      <c r="R1208" s="159"/>
      <c r="S1208" s="159"/>
      <c r="T1208" s="159"/>
      <c r="U1208" s="159"/>
      <c r="V1208" s="159"/>
      <c r="W1208" s="159"/>
      <c r="X1208" s="159"/>
      <c r="Y1208" s="159"/>
      <c r="Z1208" s="148"/>
      <c r="AA1208" s="148"/>
      <c r="AB1208" s="148"/>
      <c r="AC1208" s="148"/>
      <c r="AD1208" s="148"/>
      <c r="AE1208" s="148"/>
      <c r="AF1208" s="148"/>
      <c r="AG1208" s="148" t="s">
        <v>435</v>
      </c>
      <c r="AH1208" s="148">
        <v>0</v>
      </c>
      <c r="AI1208" s="148"/>
      <c r="AJ1208" s="148"/>
      <c r="AK1208" s="148"/>
      <c r="AL1208" s="148"/>
      <c r="AM1208" s="148"/>
      <c r="AN1208" s="148"/>
      <c r="AO1208" s="148"/>
      <c r="AP1208" s="148"/>
      <c r="AQ1208" s="148"/>
      <c r="AR1208" s="148"/>
      <c r="AS1208" s="148"/>
      <c r="AT1208" s="148"/>
      <c r="AU1208" s="148"/>
      <c r="AV1208" s="148"/>
      <c r="AW1208" s="148"/>
      <c r="AX1208" s="148"/>
      <c r="AY1208" s="148"/>
      <c r="AZ1208" s="148"/>
      <c r="BA1208" s="148"/>
      <c r="BB1208" s="148"/>
      <c r="BC1208" s="148"/>
      <c r="BD1208" s="148"/>
      <c r="BE1208" s="148"/>
      <c r="BF1208" s="148"/>
      <c r="BG1208" s="148"/>
      <c r="BH1208" s="148"/>
    </row>
    <row r="1209" spans="1:60" ht="22.5" outlineLevel="1" x14ac:dyDescent="0.2">
      <c r="A1209" s="172">
        <v>211</v>
      </c>
      <c r="B1209" s="173" t="s">
        <v>1822</v>
      </c>
      <c r="C1209" s="181" t="s">
        <v>1823</v>
      </c>
      <c r="D1209" s="174" t="s">
        <v>515</v>
      </c>
      <c r="E1209" s="175">
        <v>12</v>
      </c>
      <c r="F1209" s="176"/>
      <c r="G1209" s="177">
        <f>ROUND(E1209*F1209,2)</f>
        <v>0</v>
      </c>
      <c r="H1209" s="176"/>
      <c r="I1209" s="177">
        <f>ROUND(E1209*H1209,2)</f>
        <v>0</v>
      </c>
      <c r="J1209" s="176"/>
      <c r="K1209" s="177">
        <f>ROUND(E1209*J1209,2)</f>
        <v>0</v>
      </c>
      <c r="L1209" s="177">
        <v>21</v>
      </c>
      <c r="M1209" s="177">
        <f>G1209*(1+L1209/100)</f>
        <v>0</v>
      </c>
      <c r="N1209" s="175">
        <v>0</v>
      </c>
      <c r="O1209" s="175">
        <f>ROUND(E1209*N1209,2)</f>
        <v>0</v>
      </c>
      <c r="P1209" s="175">
        <v>0</v>
      </c>
      <c r="Q1209" s="175">
        <f>ROUND(E1209*P1209,2)</f>
        <v>0</v>
      </c>
      <c r="R1209" s="177"/>
      <c r="S1209" s="177" t="s">
        <v>394</v>
      </c>
      <c r="T1209" s="178" t="s">
        <v>379</v>
      </c>
      <c r="U1209" s="159">
        <v>0</v>
      </c>
      <c r="V1209" s="159">
        <f>ROUND(E1209*U1209,2)</f>
        <v>0</v>
      </c>
      <c r="W1209" s="159"/>
      <c r="X1209" s="159" t="s">
        <v>429</v>
      </c>
      <c r="Y1209" s="159" t="s">
        <v>381</v>
      </c>
      <c r="Z1209" s="214">
        <v>0.32</v>
      </c>
      <c r="AA1209" s="215">
        <f t="shared" ref="AA1209" si="412">G1209*Z1209</f>
        <v>0</v>
      </c>
      <c r="AB1209" s="215">
        <f t="shared" ref="AB1209" si="413">G1209-AA1209</f>
        <v>0</v>
      </c>
      <c r="AC1209" s="148"/>
      <c r="AD1209" s="148"/>
      <c r="AE1209" s="148"/>
      <c r="AF1209" s="148"/>
      <c r="AG1209" s="148" t="s">
        <v>431</v>
      </c>
      <c r="AH1209" s="148"/>
      <c r="AI1209" s="148"/>
      <c r="AJ1209" s="148"/>
      <c r="AK1209" s="148"/>
      <c r="AL1209" s="148"/>
      <c r="AM1209" s="148"/>
      <c r="AN1209" s="148"/>
      <c r="AO1209" s="148"/>
      <c r="AP1209" s="148"/>
      <c r="AQ1209" s="148"/>
      <c r="AR1209" s="148"/>
      <c r="AS1209" s="148"/>
      <c r="AT1209" s="148"/>
      <c r="AU1209" s="148"/>
      <c r="AV1209" s="148"/>
      <c r="AW1209" s="148"/>
      <c r="AX1209" s="148"/>
      <c r="AY1209" s="148"/>
      <c r="AZ1209" s="148"/>
      <c r="BA1209" s="148"/>
      <c r="BB1209" s="148"/>
      <c r="BC1209" s="148"/>
      <c r="BD1209" s="148"/>
      <c r="BE1209" s="148"/>
      <c r="BF1209" s="148"/>
      <c r="BG1209" s="148"/>
      <c r="BH1209" s="148"/>
    </row>
    <row r="1210" spans="1:60" outlineLevel="2" x14ac:dyDescent="0.2">
      <c r="A1210" s="155"/>
      <c r="B1210" s="156"/>
      <c r="C1210" s="194" t="s">
        <v>1824</v>
      </c>
      <c r="D1210" s="185"/>
      <c r="E1210" s="186">
        <v>12</v>
      </c>
      <c r="F1210" s="159"/>
      <c r="G1210" s="159"/>
      <c r="H1210" s="159"/>
      <c r="I1210" s="159"/>
      <c r="J1210" s="159"/>
      <c r="K1210" s="159"/>
      <c r="L1210" s="159"/>
      <c r="M1210" s="159"/>
      <c r="N1210" s="158"/>
      <c r="O1210" s="158"/>
      <c r="P1210" s="158"/>
      <c r="Q1210" s="158"/>
      <c r="R1210" s="159"/>
      <c r="S1210" s="159"/>
      <c r="T1210" s="159"/>
      <c r="U1210" s="159"/>
      <c r="V1210" s="159"/>
      <c r="W1210" s="159"/>
      <c r="X1210" s="159"/>
      <c r="Y1210" s="159"/>
      <c r="Z1210" s="148"/>
      <c r="AA1210" s="148"/>
      <c r="AB1210" s="148"/>
      <c r="AC1210" s="148"/>
      <c r="AD1210" s="148"/>
      <c r="AE1210" s="148"/>
      <c r="AF1210" s="148"/>
      <c r="AG1210" s="148" t="s">
        <v>435</v>
      </c>
      <c r="AH1210" s="148">
        <v>0</v>
      </c>
      <c r="AI1210" s="148"/>
      <c r="AJ1210" s="148"/>
      <c r="AK1210" s="148"/>
      <c r="AL1210" s="148"/>
      <c r="AM1210" s="148"/>
      <c r="AN1210" s="148"/>
      <c r="AO1210" s="148"/>
      <c r="AP1210" s="148"/>
      <c r="AQ1210" s="148"/>
      <c r="AR1210" s="148"/>
      <c r="AS1210" s="148"/>
      <c r="AT1210" s="148"/>
      <c r="AU1210" s="148"/>
      <c r="AV1210" s="148"/>
      <c r="AW1210" s="148"/>
      <c r="AX1210" s="148"/>
      <c r="AY1210" s="148"/>
      <c r="AZ1210" s="148"/>
      <c r="BA1210" s="148"/>
      <c r="BB1210" s="148"/>
      <c r="BC1210" s="148"/>
      <c r="BD1210" s="148"/>
      <c r="BE1210" s="148"/>
      <c r="BF1210" s="148"/>
      <c r="BG1210" s="148"/>
      <c r="BH1210" s="148"/>
    </row>
    <row r="1211" spans="1:60" ht="22.5" outlineLevel="1" x14ac:dyDescent="0.2">
      <c r="A1211" s="172">
        <v>212</v>
      </c>
      <c r="B1211" s="173" t="s">
        <v>1825</v>
      </c>
      <c r="C1211" s="181" t="s">
        <v>1790</v>
      </c>
      <c r="D1211" s="174" t="s">
        <v>515</v>
      </c>
      <c r="E1211" s="175">
        <v>3</v>
      </c>
      <c r="F1211" s="176"/>
      <c r="G1211" s="177">
        <f>ROUND(E1211*F1211,2)</f>
        <v>0</v>
      </c>
      <c r="H1211" s="176"/>
      <c r="I1211" s="177">
        <f>ROUND(E1211*H1211,2)</f>
        <v>0</v>
      </c>
      <c r="J1211" s="176"/>
      <c r="K1211" s="177">
        <f>ROUND(E1211*J1211,2)</f>
        <v>0</v>
      </c>
      <c r="L1211" s="177">
        <v>21</v>
      </c>
      <c r="M1211" s="177">
        <f>G1211*(1+L1211/100)</f>
        <v>0</v>
      </c>
      <c r="N1211" s="175">
        <v>0</v>
      </c>
      <c r="O1211" s="175">
        <f>ROUND(E1211*N1211,2)</f>
        <v>0</v>
      </c>
      <c r="P1211" s="175">
        <v>0</v>
      </c>
      <c r="Q1211" s="175">
        <f>ROUND(E1211*P1211,2)</f>
        <v>0</v>
      </c>
      <c r="R1211" s="177"/>
      <c r="S1211" s="177" t="s">
        <v>394</v>
      </c>
      <c r="T1211" s="178" t="s">
        <v>379</v>
      </c>
      <c r="U1211" s="159">
        <v>0</v>
      </c>
      <c r="V1211" s="159">
        <f>ROUND(E1211*U1211,2)</f>
        <v>0</v>
      </c>
      <c r="W1211" s="159"/>
      <c r="X1211" s="159" t="s">
        <v>429</v>
      </c>
      <c r="Y1211" s="159" t="s">
        <v>381</v>
      </c>
      <c r="Z1211" s="214">
        <v>0.32</v>
      </c>
      <c r="AA1211" s="215">
        <f t="shared" ref="AA1211" si="414">G1211*Z1211</f>
        <v>0</v>
      </c>
      <c r="AB1211" s="215">
        <f t="shared" ref="AB1211" si="415">G1211-AA1211</f>
        <v>0</v>
      </c>
      <c r="AC1211" s="148"/>
      <c r="AD1211" s="148"/>
      <c r="AE1211" s="148"/>
      <c r="AF1211" s="148"/>
      <c r="AG1211" s="148" t="s">
        <v>431</v>
      </c>
      <c r="AH1211" s="148"/>
      <c r="AI1211" s="148"/>
      <c r="AJ1211" s="148"/>
      <c r="AK1211" s="148"/>
      <c r="AL1211" s="148"/>
      <c r="AM1211" s="148"/>
      <c r="AN1211" s="148"/>
      <c r="AO1211" s="148"/>
      <c r="AP1211" s="148"/>
      <c r="AQ1211" s="148"/>
      <c r="AR1211" s="148"/>
      <c r="AS1211" s="148"/>
      <c r="AT1211" s="148"/>
      <c r="AU1211" s="148"/>
      <c r="AV1211" s="148"/>
      <c r="AW1211" s="148"/>
      <c r="AX1211" s="148"/>
      <c r="AY1211" s="148"/>
      <c r="AZ1211" s="148"/>
      <c r="BA1211" s="148"/>
      <c r="BB1211" s="148"/>
      <c r="BC1211" s="148"/>
      <c r="BD1211" s="148"/>
      <c r="BE1211" s="148"/>
      <c r="BF1211" s="148"/>
      <c r="BG1211" s="148"/>
      <c r="BH1211" s="148"/>
    </row>
    <row r="1212" spans="1:60" outlineLevel="2" x14ac:dyDescent="0.2">
      <c r="A1212" s="155"/>
      <c r="B1212" s="156"/>
      <c r="C1212" s="194" t="s">
        <v>1826</v>
      </c>
      <c r="D1212" s="185"/>
      <c r="E1212" s="186">
        <v>3</v>
      </c>
      <c r="F1212" s="159"/>
      <c r="G1212" s="159"/>
      <c r="H1212" s="159"/>
      <c r="I1212" s="159"/>
      <c r="J1212" s="159"/>
      <c r="K1212" s="159"/>
      <c r="L1212" s="159"/>
      <c r="M1212" s="159"/>
      <c r="N1212" s="158"/>
      <c r="O1212" s="158"/>
      <c r="P1212" s="158"/>
      <c r="Q1212" s="158"/>
      <c r="R1212" s="159"/>
      <c r="S1212" s="159"/>
      <c r="T1212" s="159"/>
      <c r="U1212" s="159"/>
      <c r="V1212" s="159"/>
      <c r="W1212" s="159"/>
      <c r="X1212" s="159"/>
      <c r="Y1212" s="159"/>
      <c r="Z1212" s="148"/>
      <c r="AA1212" s="148"/>
      <c r="AB1212" s="148"/>
      <c r="AC1212" s="148"/>
      <c r="AD1212" s="148"/>
      <c r="AE1212" s="148"/>
      <c r="AF1212" s="148"/>
      <c r="AG1212" s="148" t="s">
        <v>435</v>
      </c>
      <c r="AH1212" s="148">
        <v>0</v>
      </c>
      <c r="AI1212" s="148"/>
      <c r="AJ1212" s="148"/>
      <c r="AK1212" s="148"/>
      <c r="AL1212" s="148"/>
      <c r="AM1212" s="148"/>
      <c r="AN1212" s="148"/>
      <c r="AO1212" s="148"/>
      <c r="AP1212" s="148"/>
      <c r="AQ1212" s="148"/>
      <c r="AR1212" s="148"/>
      <c r="AS1212" s="148"/>
      <c r="AT1212" s="148"/>
      <c r="AU1212" s="148"/>
      <c r="AV1212" s="148"/>
      <c r="AW1212" s="148"/>
      <c r="AX1212" s="148"/>
      <c r="AY1212" s="148"/>
      <c r="AZ1212" s="148"/>
      <c r="BA1212" s="148"/>
      <c r="BB1212" s="148"/>
      <c r="BC1212" s="148"/>
      <c r="BD1212" s="148"/>
      <c r="BE1212" s="148"/>
      <c r="BF1212" s="148"/>
      <c r="BG1212" s="148"/>
      <c r="BH1212" s="148"/>
    </row>
    <row r="1213" spans="1:60" ht="22.5" outlineLevel="1" x14ac:dyDescent="0.2">
      <c r="A1213" s="172">
        <v>213</v>
      </c>
      <c r="B1213" s="173" t="s">
        <v>1827</v>
      </c>
      <c r="C1213" s="181" t="s">
        <v>1790</v>
      </c>
      <c r="D1213" s="174" t="s">
        <v>515</v>
      </c>
      <c r="E1213" s="175">
        <v>1</v>
      </c>
      <c r="F1213" s="176"/>
      <c r="G1213" s="177">
        <f>ROUND(E1213*F1213,2)</f>
        <v>0</v>
      </c>
      <c r="H1213" s="176"/>
      <c r="I1213" s="177">
        <f>ROUND(E1213*H1213,2)</f>
        <v>0</v>
      </c>
      <c r="J1213" s="176"/>
      <c r="K1213" s="177">
        <f>ROUND(E1213*J1213,2)</f>
        <v>0</v>
      </c>
      <c r="L1213" s="177">
        <v>21</v>
      </c>
      <c r="M1213" s="177">
        <f>G1213*(1+L1213/100)</f>
        <v>0</v>
      </c>
      <c r="N1213" s="175">
        <v>0</v>
      </c>
      <c r="O1213" s="175">
        <f>ROUND(E1213*N1213,2)</f>
        <v>0</v>
      </c>
      <c r="P1213" s="175">
        <v>0</v>
      </c>
      <c r="Q1213" s="175">
        <f>ROUND(E1213*P1213,2)</f>
        <v>0</v>
      </c>
      <c r="R1213" s="177"/>
      <c r="S1213" s="177" t="s">
        <v>394</v>
      </c>
      <c r="T1213" s="178" t="s">
        <v>379</v>
      </c>
      <c r="U1213" s="159">
        <v>0</v>
      </c>
      <c r="V1213" s="159">
        <f>ROUND(E1213*U1213,2)</f>
        <v>0</v>
      </c>
      <c r="W1213" s="159"/>
      <c r="X1213" s="159" t="s">
        <v>429</v>
      </c>
      <c r="Y1213" s="159" t="s">
        <v>381</v>
      </c>
      <c r="Z1213" s="214">
        <v>0.32</v>
      </c>
      <c r="AA1213" s="215">
        <f t="shared" ref="AA1213" si="416">G1213*Z1213</f>
        <v>0</v>
      </c>
      <c r="AB1213" s="215">
        <f t="shared" ref="AB1213" si="417">G1213-AA1213</f>
        <v>0</v>
      </c>
      <c r="AC1213" s="148"/>
      <c r="AD1213" s="148"/>
      <c r="AE1213" s="148"/>
      <c r="AF1213" s="148"/>
      <c r="AG1213" s="148" t="s">
        <v>431</v>
      </c>
      <c r="AH1213" s="148"/>
      <c r="AI1213" s="148"/>
      <c r="AJ1213" s="148"/>
      <c r="AK1213" s="148"/>
      <c r="AL1213" s="148"/>
      <c r="AM1213" s="148"/>
      <c r="AN1213" s="148"/>
      <c r="AO1213" s="148"/>
      <c r="AP1213" s="148"/>
      <c r="AQ1213" s="148"/>
      <c r="AR1213" s="148"/>
      <c r="AS1213" s="148"/>
      <c r="AT1213" s="148"/>
      <c r="AU1213" s="148"/>
      <c r="AV1213" s="148"/>
      <c r="AW1213" s="148"/>
      <c r="AX1213" s="148"/>
      <c r="AY1213" s="148"/>
      <c r="AZ1213" s="148"/>
      <c r="BA1213" s="148"/>
      <c r="BB1213" s="148"/>
      <c r="BC1213" s="148"/>
      <c r="BD1213" s="148"/>
      <c r="BE1213" s="148"/>
      <c r="BF1213" s="148"/>
      <c r="BG1213" s="148"/>
      <c r="BH1213" s="148"/>
    </row>
    <row r="1214" spans="1:60" outlineLevel="2" x14ac:dyDescent="0.2">
      <c r="A1214" s="155"/>
      <c r="B1214" s="156"/>
      <c r="C1214" s="194" t="s">
        <v>1828</v>
      </c>
      <c r="D1214" s="185"/>
      <c r="E1214" s="186">
        <v>1</v>
      </c>
      <c r="F1214" s="159"/>
      <c r="G1214" s="159"/>
      <c r="H1214" s="159"/>
      <c r="I1214" s="159"/>
      <c r="J1214" s="159"/>
      <c r="K1214" s="159"/>
      <c r="L1214" s="159"/>
      <c r="M1214" s="159"/>
      <c r="N1214" s="158"/>
      <c r="O1214" s="158"/>
      <c r="P1214" s="158"/>
      <c r="Q1214" s="158"/>
      <c r="R1214" s="159"/>
      <c r="S1214" s="159"/>
      <c r="T1214" s="159"/>
      <c r="U1214" s="159"/>
      <c r="V1214" s="159"/>
      <c r="W1214" s="159"/>
      <c r="X1214" s="159"/>
      <c r="Y1214" s="159"/>
      <c r="Z1214" s="148"/>
      <c r="AA1214" s="148"/>
      <c r="AB1214" s="148"/>
      <c r="AC1214" s="148"/>
      <c r="AD1214" s="148"/>
      <c r="AE1214" s="148"/>
      <c r="AF1214" s="148"/>
      <c r="AG1214" s="148" t="s">
        <v>435</v>
      </c>
      <c r="AH1214" s="148">
        <v>0</v>
      </c>
      <c r="AI1214" s="148"/>
      <c r="AJ1214" s="148"/>
      <c r="AK1214" s="148"/>
      <c r="AL1214" s="148"/>
      <c r="AM1214" s="148"/>
      <c r="AN1214" s="148"/>
      <c r="AO1214" s="148"/>
      <c r="AP1214" s="148"/>
      <c r="AQ1214" s="148"/>
      <c r="AR1214" s="148"/>
      <c r="AS1214" s="148"/>
      <c r="AT1214" s="148"/>
      <c r="AU1214" s="148"/>
      <c r="AV1214" s="148"/>
      <c r="AW1214" s="148"/>
      <c r="AX1214" s="148"/>
      <c r="AY1214" s="148"/>
      <c r="AZ1214" s="148"/>
      <c r="BA1214" s="148"/>
      <c r="BB1214" s="148"/>
      <c r="BC1214" s="148"/>
      <c r="BD1214" s="148"/>
      <c r="BE1214" s="148"/>
      <c r="BF1214" s="148"/>
      <c r="BG1214" s="148"/>
      <c r="BH1214" s="148"/>
    </row>
    <row r="1215" spans="1:60" ht="22.5" outlineLevel="1" x14ac:dyDescent="0.2">
      <c r="A1215" s="172">
        <v>214</v>
      </c>
      <c r="B1215" s="173" t="s">
        <v>1829</v>
      </c>
      <c r="C1215" s="181" t="s">
        <v>1793</v>
      </c>
      <c r="D1215" s="174" t="s">
        <v>515</v>
      </c>
      <c r="E1215" s="175">
        <v>6</v>
      </c>
      <c r="F1215" s="176"/>
      <c r="G1215" s="177">
        <f>ROUND(E1215*F1215,2)</f>
        <v>0</v>
      </c>
      <c r="H1215" s="176"/>
      <c r="I1215" s="177">
        <f>ROUND(E1215*H1215,2)</f>
        <v>0</v>
      </c>
      <c r="J1215" s="176"/>
      <c r="K1215" s="177">
        <f>ROUND(E1215*J1215,2)</f>
        <v>0</v>
      </c>
      <c r="L1215" s="177">
        <v>21</v>
      </c>
      <c r="M1215" s="177">
        <f>G1215*(1+L1215/100)</f>
        <v>0</v>
      </c>
      <c r="N1215" s="175">
        <v>0</v>
      </c>
      <c r="O1215" s="175">
        <f>ROUND(E1215*N1215,2)</f>
        <v>0</v>
      </c>
      <c r="P1215" s="175">
        <v>0</v>
      </c>
      <c r="Q1215" s="175">
        <f>ROUND(E1215*P1215,2)</f>
        <v>0</v>
      </c>
      <c r="R1215" s="177"/>
      <c r="S1215" s="177" t="s">
        <v>394</v>
      </c>
      <c r="T1215" s="178" t="s">
        <v>379</v>
      </c>
      <c r="U1215" s="159">
        <v>0</v>
      </c>
      <c r="V1215" s="159">
        <f>ROUND(E1215*U1215,2)</f>
        <v>0</v>
      </c>
      <c r="W1215" s="159"/>
      <c r="X1215" s="159" t="s">
        <v>429</v>
      </c>
      <c r="Y1215" s="159" t="s">
        <v>381</v>
      </c>
      <c r="Z1215" s="214">
        <v>0.32</v>
      </c>
      <c r="AA1215" s="215">
        <f t="shared" ref="AA1215" si="418">G1215*Z1215</f>
        <v>0</v>
      </c>
      <c r="AB1215" s="215">
        <f t="shared" ref="AB1215" si="419">G1215-AA1215</f>
        <v>0</v>
      </c>
      <c r="AC1215" s="148"/>
      <c r="AD1215" s="148"/>
      <c r="AE1215" s="148"/>
      <c r="AF1215" s="148"/>
      <c r="AG1215" s="148" t="s">
        <v>431</v>
      </c>
      <c r="AH1215" s="148"/>
      <c r="AI1215" s="148"/>
      <c r="AJ1215" s="148"/>
      <c r="AK1215" s="148"/>
      <c r="AL1215" s="148"/>
      <c r="AM1215" s="148"/>
      <c r="AN1215" s="148"/>
      <c r="AO1215" s="148"/>
      <c r="AP1215" s="148"/>
      <c r="AQ1215" s="148"/>
      <c r="AR1215" s="148"/>
      <c r="AS1215" s="148"/>
      <c r="AT1215" s="148"/>
      <c r="AU1215" s="148"/>
      <c r="AV1215" s="148"/>
      <c r="AW1215" s="148"/>
      <c r="AX1215" s="148"/>
      <c r="AY1215" s="148"/>
      <c r="AZ1215" s="148"/>
      <c r="BA1215" s="148"/>
      <c r="BB1215" s="148"/>
      <c r="BC1215" s="148"/>
      <c r="BD1215" s="148"/>
      <c r="BE1215" s="148"/>
      <c r="BF1215" s="148"/>
      <c r="BG1215" s="148"/>
      <c r="BH1215" s="148"/>
    </row>
    <row r="1216" spans="1:60" outlineLevel="2" x14ac:dyDescent="0.2">
      <c r="A1216" s="155"/>
      <c r="B1216" s="156"/>
      <c r="C1216" s="194" t="s">
        <v>1830</v>
      </c>
      <c r="D1216" s="185"/>
      <c r="E1216" s="186">
        <v>6</v>
      </c>
      <c r="F1216" s="159"/>
      <c r="G1216" s="159"/>
      <c r="H1216" s="159"/>
      <c r="I1216" s="159"/>
      <c r="J1216" s="159"/>
      <c r="K1216" s="159"/>
      <c r="L1216" s="159"/>
      <c r="M1216" s="159"/>
      <c r="N1216" s="158"/>
      <c r="O1216" s="158"/>
      <c r="P1216" s="158"/>
      <c r="Q1216" s="158"/>
      <c r="R1216" s="159"/>
      <c r="S1216" s="159"/>
      <c r="T1216" s="159"/>
      <c r="U1216" s="159"/>
      <c r="V1216" s="159"/>
      <c r="W1216" s="159"/>
      <c r="X1216" s="159"/>
      <c r="Y1216" s="159"/>
      <c r="Z1216" s="148"/>
      <c r="AA1216" s="148"/>
      <c r="AB1216" s="148"/>
      <c r="AC1216" s="148"/>
      <c r="AD1216" s="148"/>
      <c r="AE1216" s="148"/>
      <c r="AF1216" s="148"/>
      <c r="AG1216" s="148" t="s">
        <v>435</v>
      </c>
      <c r="AH1216" s="148">
        <v>0</v>
      </c>
      <c r="AI1216" s="148"/>
      <c r="AJ1216" s="148"/>
      <c r="AK1216" s="148"/>
      <c r="AL1216" s="148"/>
      <c r="AM1216" s="148"/>
      <c r="AN1216" s="148"/>
      <c r="AO1216" s="148"/>
      <c r="AP1216" s="148"/>
      <c r="AQ1216" s="148"/>
      <c r="AR1216" s="148"/>
      <c r="AS1216" s="148"/>
      <c r="AT1216" s="148"/>
      <c r="AU1216" s="148"/>
      <c r="AV1216" s="148"/>
      <c r="AW1216" s="148"/>
      <c r="AX1216" s="148"/>
      <c r="AY1216" s="148"/>
      <c r="AZ1216" s="148"/>
      <c r="BA1216" s="148"/>
      <c r="BB1216" s="148"/>
      <c r="BC1216" s="148"/>
      <c r="BD1216" s="148"/>
      <c r="BE1216" s="148"/>
      <c r="BF1216" s="148"/>
      <c r="BG1216" s="148"/>
      <c r="BH1216" s="148"/>
    </row>
    <row r="1217" spans="1:60" ht="22.5" outlineLevel="1" x14ac:dyDescent="0.2">
      <c r="A1217" s="172">
        <v>215</v>
      </c>
      <c r="B1217" s="173" t="s">
        <v>1831</v>
      </c>
      <c r="C1217" s="181" t="s">
        <v>1793</v>
      </c>
      <c r="D1217" s="174" t="s">
        <v>515</v>
      </c>
      <c r="E1217" s="175">
        <v>1</v>
      </c>
      <c r="F1217" s="176"/>
      <c r="G1217" s="177">
        <f>ROUND(E1217*F1217,2)</f>
        <v>0</v>
      </c>
      <c r="H1217" s="176"/>
      <c r="I1217" s="177">
        <f>ROUND(E1217*H1217,2)</f>
        <v>0</v>
      </c>
      <c r="J1217" s="176"/>
      <c r="K1217" s="177">
        <f>ROUND(E1217*J1217,2)</f>
        <v>0</v>
      </c>
      <c r="L1217" s="177">
        <v>21</v>
      </c>
      <c r="M1217" s="177">
        <f>G1217*(1+L1217/100)</f>
        <v>0</v>
      </c>
      <c r="N1217" s="175">
        <v>0</v>
      </c>
      <c r="O1217" s="175">
        <f>ROUND(E1217*N1217,2)</f>
        <v>0</v>
      </c>
      <c r="P1217" s="175">
        <v>0</v>
      </c>
      <c r="Q1217" s="175">
        <f>ROUND(E1217*P1217,2)</f>
        <v>0</v>
      </c>
      <c r="R1217" s="177"/>
      <c r="S1217" s="177" t="s">
        <v>394</v>
      </c>
      <c r="T1217" s="178" t="s">
        <v>379</v>
      </c>
      <c r="U1217" s="159">
        <v>0</v>
      </c>
      <c r="V1217" s="159">
        <f>ROUND(E1217*U1217,2)</f>
        <v>0</v>
      </c>
      <c r="W1217" s="159"/>
      <c r="X1217" s="159" t="s">
        <v>429</v>
      </c>
      <c r="Y1217" s="159" t="s">
        <v>381</v>
      </c>
      <c r="Z1217" s="214">
        <v>0.32</v>
      </c>
      <c r="AA1217" s="215">
        <f t="shared" ref="AA1217" si="420">G1217*Z1217</f>
        <v>0</v>
      </c>
      <c r="AB1217" s="215">
        <f t="shared" ref="AB1217" si="421">G1217-AA1217</f>
        <v>0</v>
      </c>
      <c r="AC1217" s="148"/>
      <c r="AD1217" s="148"/>
      <c r="AE1217" s="148"/>
      <c r="AF1217" s="148"/>
      <c r="AG1217" s="148" t="s">
        <v>431</v>
      </c>
      <c r="AH1217" s="148"/>
      <c r="AI1217" s="148"/>
      <c r="AJ1217" s="148"/>
      <c r="AK1217" s="148"/>
      <c r="AL1217" s="148"/>
      <c r="AM1217" s="148"/>
      <c r="AN1217" s="148"/>
      <c r="AO1217" s="148"/>
      <c r="AP1217" s="148"/>
      <c r="AQ1217" s="148"/>
      <c r="AR1217" s="148"/>
      <c r="AS1217" s="148"/>
      <c r="AT1217" s="148"/>
      <c r="AU1217" s="148"/>
      <c r="AV1217" s="148"/>
      <c r="AW1217" s="148"/>
      <c r="AX1217" s="148"/>
      <c r="AY1217" s="148"/>
      <c r="AZ1217" s="148"/>
      <c r="BA1217" s="148"/>
      <c r="BB1217" s="148"/>
      <c r="BC1217" s="148"/>
      <c r="BD1217" s="148"/>
      <c r="BE1217" s="148"/>
      <c r="BF1217" s="148"/>
      <c r="BG1217" s="148"/>
      <c r="BH1217" s="148"/>
    </row>
    <row r="1218" spans="1:60" outlineLevel="2" x14ac:dyDescent="0.2">
      <c r="A1218" s="155"/>
      <c r="B1218" s="156"/>
      <c r="C1218" s="194" t="s">
        <v>1832</v>
      </c>
      <c r="D1218" s="185"/>
      <c r="E1218" s="186">
        <v>1</v>
      </c>
      <c r="F1218" s="159"/>
      <c r="G1218" s="159"/>
      <c r="H1218" s="159"/>
      <c r="I1218" s="159"/>
      <c r="J1218" s="159"/>
      <c r="K1218" s="159"/>
      <c r="L1218" s="159"/>
      <c r="M1218" s="159"/>
      <c r="N1218" s="158"/>
      <c r="O1218" s="158"/>
      <c r="P1218" s="158"/>
      <c r="Q1218" s="158"/>
      <c r="R1218" s="159"/>
      <c r="S1218" s="159"/>
      <c r="T1218" s="159"/>
      <c r="U1218" s="159"/>
      <c r="V1218" s="159"/>
      <c r="W1218" s="159"/>
      <c r="X1218" s="159"/>
      <c r="Y1218" s="159"/>
      <c r="Z1218" s="148"/>
      <c r="AA1218" s="148"/>
      <c r="AB1218" s="148"/>
      <c r="AC1218" s="148"/>
      <c r="AD1218" s="148"/>
      <c r="AE1218" s="148"/>
      <c r="AF1218" s="148"/>
      <c r="AG1218" s="148" t="s">
        <v>435</v>
      </c>
      <c r="AH1218" s="148">
        <v>0</v>
      </c>
      <c r="AI1218" s="148"/>
      <c r="AJ1218" s="148"/>
      <c r="AK1218" s="148"/>
      <c r="AL1218" s="148"/>
      <c r="AM1218" s="148"/>
      <c r="AN1218" s="148"/>
      <c r="AO1218" s="148"/>
      <c r="AP1218" s="148"/>
      <c r="AQ1218" s="148"/>
      <c r="AR1218" s="148"/>
      <c r="AS1218" s="148"/>
      <c r="AT1218" s="148"/>
      <c r="AU1218" s="148"/>
      <c r="AV1218" s="148"/>
      <c r="AW1218" s="148"/>
      <c r="AX1218" s="148"/>
      <c r="AY1218" s="148"/>
      <c r="AZ1218" s="148"/>
      <c r="BA1218" s="148"/>
      <c r="BB1218" s="148"/>
      <c r="BC1218" s="148"/>
      <c r="BD1218" s="148"/>
      <c r="BE1218" s="148"/>
      <c r="BF1218" s="148"/>
      <c r="BG1218" s="148"/>
      <c r="BH1218" s="148"/>
    </row>
    <row r="1219" spans="1:60" ht="22.5" outlineLevel="1" x14ac:dyDescent="0.2">
      <c r="A1219" s="172">
        <v>216</v>
      </c>
      <c r="B1219" s="173" t="s">
        <v>1833</v>
      </c>
      <c r="C1219" s="181" t="s">
        <v>1785</v>
      </c>
      <c r="D1219" s="174" t="s">
        <v>515</v>
      </c>
      <c r="E1219" s="175">
        <v>1</v>
      </c>
      <c r="F1219" s="176"/>
      <c r="G1219" s="177">
        <f>ROUND(E1219*F1219,2)</f>
        <v>0</v>
      </c>
      <c r="H1219" s="176"/>
      <c r="I1219" s="177">
        <f>ROUND(E1219*H1219,2)</f>
        <v>0</v>
      </c>
      <c r="J1219" s="176"/>
      <c r="K1219" s="177">
        <f>ROUND(E1219*J1219,2)</f>
        <v>0</v>
      </c>
      <c r="L1219" s="177">
        <v>21</v>
      </c>
      <c r="M1219" s="177">
        <f>G1219*(1+L1219/100)</f>
        <v>0</v>
      </c>
      <c r="N1219" s="175">
        <v>0</v>
      </c>
      <c r="O1219" s="175">
        <f>ROUND(E1219*N1219,2)</f>
        <v>0</v>
      </c>
      <c r="P1219" s="175">
        <v>0</v>
      </c>
      <c r="Q1219" s="175">
        <f>ROUND(E1219*P1219,2)</f>
        <v>0</v>
      </c>
      <c r="R1219" s="177"/>
      <c r="S1219" s="177" t="s">
        <v>394</v>
      </c>
      <c r="T1219" s="178" t="s">
        <v>379</v>
      </c>
      <c r="U1219" s="159">
        <v>0</v>
      </c>
      <c r="V1219" s="159">
        <f>ROUND(E1219*U1219,2)</f>
        <v>0</v>
      </c>
      <c r="W1219" s="159"/>
      <c r="X1219" s="159" t="s">
        <v>429</v>
      </c>
      <c r="Y1219" s="159" t="s">
        <v>381</v>
      </c>
      <c r="Z1219" s="214">
        <v>0.32</v>
      </c>
      <c r="AA1219" s="215">
        <f t="shared" ref="AA1219" si="422">G1219*Z1219</f>
        <v>0</v>
      </c>
      <c r="AB1219" s="215">
        <f t="shared" ref="AB1219" si="423">G1219-AA1219</f>
        <v>0</v>
      </c>
      <c r="AC1219" s="148"/>
      <c r="AD1219" s="148"/>
      <c r="AE1219" s="148"/>
      <c r="AF1219" s="148"/>
      <c r="AG1219" s="148" t="s">
        <v>431</v>
      </c>
      <c r="AH1219" s="148"/>
      <c r="AI1219" s="148"/>
      <c r="AJ1219" s="148"/>
      <c r="AK1219" s="148"/>
      <c r="AL1219" s="148"/>
      <c r="AM1219" s="148"/>
      <c r="AN1219" s="148"/>
      <c r="AO1219" s="148"/>
      <c r="AP1219" s="148"/>
      <c r="AQ1219" s="148"/>
      <c r="AR1219" s="148"/>
      <c r="AS1219" s="148"/>
      <c r="AT1219" s="148"/>
      <c r="AU1219" s="148"/>
      <c r="AV1219" s="148"/>
      <c r="AW1219" s="148"/>
      <c r="AX1219" s="148"/>
      <c r="AY1219" s="148"/>
      <c r="AZ1219" s="148"/>
      <c r="BA1219" s="148"/>
      <c r="BB1219" s="148"/>
      <c r="BC1219" s="148"/>
      <c r="BD1219" s="148"/>
      <c r="BE1219" s="148"/>
      <c r="BF1219" s="148"/>
      <c r="BG1219" s="148"/>
      <c r="BH1219" s="148"/>
    </row>
    <row r="1220" spans="1:60" outlineLevel="2" x14ac:dyDescent="0.2">
      <c r="A1220" s="155"/>
      <c r="B1220" s="156"/>
      <c r="C1220" s="194" t="s">
        <v>1834</v>
      </c>
      <c r="D1220" s="185"/>
      <c r="E1220" s="186">
        <v>1</v>
      </c>
      <c r="F1220" s="159"/>
      <c r="G1220" s="159"/>
      <c r="H1220" s="159"/>
      <c r="I1220" s="159"/>
      <c r="J1220" s="159"/>
      <c r="K1220" s="159"/>
      <c r="L1220" s="159"/>
      <c r="M1220" s="159"/>
      <c r="N1220" s="158"/>
      <c r="O1220" s="158"/>
      <c r="P1220" s="158"/>
      <c r="Q1220" s="158"/>
      <c r="R1220" s="159"/>
      <c r="S1220" s="159"/>
      <c r="T1220" s="159"/>
      <c r="U1220" s="159"/>
      <c r="V1220" s="159"/>
      <c r="W1220" s="159"/>
      <c r="X1220" s="159"/>
      <c r="Y1220" s="159"/>
      <c r="Z1220" s="148"/>
      <c r="AA1220" s="148"/>
      <c r="AB1220" s="148"/>
      <c r="AC1220" s="148"/>
      <c r="AD1220" s="148"/>
      <c r="AE1220" s="148"/>
      <c r="AF1220" s="148"/>
      <c r="AG1220" s="148" t="s">
        <v>435</v>
      </c>
      <c r="AH1220" s="148">
        <v>0</v>
      </c>
      <c r="AI1220" s="148"/>
      <c r="AJ1220" s="148"/>
      <c r="AK1220" s="148"/>
      <c r="AL1220" s="148"/>
      <c r="AM1220" s="148"/>
      <c r="AN1220" s="148"/>
      <c r="AO1220" s="148"/>
      <c r="AP1220" s="148"/>
      <c r="AQ1220" s="148"/>
      <c r="AR1220" s="148"/>
      <c r="AS1220" s="148"/>
      <c r="AT1220" s="148"/>
      <c r="AU1220" s="148"/>
      <c r="AV1220" s="148"/>
      <c r="AW1220" s="148"/>
      <c r="AX1220" s="148"/>
      <c r="AY1220" s="148"/>
      <c r="AZ1220" s="148"/>
      <c r="BA1220" s="148"/>
      <c r="BB1220" s="148"/>
      <c r="BC1220" s="148"/>
      <c r="BD1220" s="148"/>
      <c r="BE1220" s="148"/>
      <c r="BF1220" s="148"/>
      <c r="BG1220" s="148"/>
      <c r="BH1220" s="148"/>
    </row>
    <row r="1221" spans="1:60" ht="22.5" outlineLevel="1" x14ac:dyDescent="0.2">
      <c r="A1221" s="172">
        <v>217</v>
      </c>
      <c r="B1221" s="173" t="s">
        <v>1835</v>
      </c>
      <c r="C1221" s="181" t="s">
        <v>1836</v>
      </c>
      <c r="D1221" s="174" t="s">
        <v>515</v>
      </c>
      <c r="E1221" s="175">
        <v>10</v>
      </c>
      <c r="F1221" s="176"/>
      <c r="G1221" s="177">
        <f>ROUND(E1221*F1221,2)</f>
        <v>0</v>
      </c>
      <c r="H1221" s="176"/>
      <c r="I1221" s="177">
        <f>ROUND(E1221*H1221,2)</f>
        <v>0</v>
      </c>
      <c r="J1221" s="176"/>
      <c r="K1221" s="177">
        <f>ROUND(E1221*J1221,2)</f>
        <v>0</v>
      </c>
      <c r="L1221" s="177">
        <v>21</v>
      </c>
      <c r="M1221" s="177">
        <f>G1221*(1+L1221/100)</f>
        <v>0</v>
      </c>
      <c r="N1221" s="175">
        <v>0</v>
      </c>
      <c r="O1221" s="175">
        <f>ROUND(E1221*N1221,2)</f>
        <v>0</v>
      </c>
      <c r="P1221" s="175">
        <v>0</v>
      </c>
      <c r="Q1221" s="175">
        <f>ROUND(E1221*P1221,2)</f>
        <v>0</v>
      </c>
      <c r="R1221" s="177"/>
      <c r="S1221" s="177" t="s">
        <v>394</v>
      </c>
      <c r="T1221" s="178" t="s">
        <v>379</v>
      </c>
      <c r="U1221" s="159">
        <v>0</v>
      </c>
      <c r="V1221" s="159">
        <f>ROUND(E1221*U1221,2)</f>
        <v>0</v>
      </c>
      <c r="W1221" s="159"/>
      <c r="X1221" s="159" t="s">
        <v>429</v>
      </c>
      <c r="Y1221" s="159" t="s">
        <v>381</v>
      </c>
      <c r="Z1221" s="214">
        <v>0.32</v>
      </c>
      <c r="AA1221" s="215">
        <f t="shared" ref="AA1221" si="424">G1221*Z1221</f>
        <v>0</v>
      </c>
      <c r="AB1221" s="215">
        <f t="shared" ref="AB1221" si="425">G1221-AA1221</f>
        <v>0</v>
      </c>
      <c r="AC1221" s="148"/>
      <c r="AD1221" s="148"/>
      <c r="AE1221" s="148"/>
      <c r="AF1221" s="148"/>
      <c r="AG1221" s="148" t="s">
        <v>431</v>
      </c>
      <c r="AH1221" s="148"/>
      <c r="AI1221" s="148"/>
      <c r="AJ1221" s="148"/>
      <c r="AK1221" s="148"/>
      <c r="AL1221" s="148"/>
      <c r="AM1221" s="148"/>
      <c r="AN1221" s="148"/>
      <c r="AO1221" s="148"/>
      <c r="AP1221" s="148"/>
      <c r="AQ1221" s="148"/>
      <c r="AR1221" s="148"/>
      <c r="AS1221" s="148"/>
      <c r="AT1221" s="148"/>
      <c r="AU1221" s="148"/>
      <c r="AV1221" s="148"/>
      <c r="AW1221" s="148"/>
      <c r="AX1221" s="148"/>
      <c r="AY1221" s="148"/>
      <c r="AZ1221" s="148"/>
      <c r="BA1221" s="148"/>
      <c r="BB1221" s="148"/>
      <c r="BC1221" s="148"/>
      <c r="BD1221" s="148"/>
      <c r="BE1221" s="148"/>
      <c r="BF1221" s="148"/>
      <c r="BG1221" s="148"/>
      <c r="BH1221" s="148"/>
    </row>
    <row r="1222" spans="1:60" outlineLevel="2" x14ac:dyDescent="0.2">
      <c r="A1222" s="155"/>
      <c r="B1222" s="156"/>
      <c r="C1222" s="194" t="s">
        <v>1837</v>
      </c>
      <c r="D1222" s="185"/>
      <c r="E1222" s="186">
        <v>10</v>
      </c>
      <c r="F1222" s="159"/>
      <c r="G1222" s="159"/>
      <c r="H1222" s="159"/>
      <c r="I1222" s="159"/>
      <c r="J1222" s="159"/>
      <c r="K1222" s="159"/>
      <c r="L1222" s="159"/>
      <c r="M1222" s="159"/>
      <c r="N1222" s="158"/>
      <c r="O1222" s="158"/>
      <c r="P1222" s="158"/>
      <c r="Q1222" s="158"/>
      <c r="R1222" s="159"/>
      <c r="S1222" s="159"/>
      <c r="T1222" s="159"/>
      <c r="U1222" s="159"/>
      <c r="V1222" s="159"/>
      <c r="W1222" s="159"/>
      <c r="X1222" s="159"/>
      <c r="Y1222" s="159"/>
      <c r="Z1222" s="148"/>
      <c r="AA1222" s="148"/>
      <c r="AB1222" s="148"/>
      <c r="AC1222" s="148"/>
      <c r="AD1222" s="148"/>
      <c r="AE1222" s="148"/>
      <c r="AF1222" s="148"/>
      <c r="AG1222" s="148" t="s">
        <v>435</v>
      </c>
      <c r="AH1222" s="148">
        <v>0</v>
      </c>
      <c r="AI1222" s="148"/>
      <c r="AJ1222" s="148"/>
      <c r="AK1222" s="148"/>
      <c r="AL1222" s="148"/>
      <c r="AM1222" s="148"/>
      <c r="AN1222" s="148"/>
      <c r="AO1222" s="148"/>
      <c r="AP1222" s="148"/>
      <c r="AQ1222" s="148"/>
      <c r="AR1222" s="148"/>
      <c r="AS1222" s="148"/>
      <c r="AT1222" s="148"/>
      <c r="AU1222" s="148"/>
      <c r="AV1222" s="148"/>
      <c r="AW1222" s="148"/>
      <c r="AX1222" s="148"/>
      <c r="AY1222" s="148"/>
      <c r="AZ1222" s="148"/>
      <c r="BA1222" s="148"/>
      <c r="BB1222" s="148"/>
      <c r="BC1222" s="148"/>
      <c r="BD1222" s="148"/>
      <c r="BE1222" s="148"/>
      <c r="BF1222" s="148"/>
      <c r="BG1222" s="148"/>
      <c r="BH1222" s="148"/>
    </row>
    <row r="1223" spans="1:60" ht="22.5" outlineLevel="1" x14ac:dyDescent="0.2">
      <c r="A1223" s="172">
        <v>218</v>
      </c>
      <c r="B1223" s="173" t="s">
        <v>1838</v>
      </c>
      <c r="C1223" s="181" t="s">
        <v>1793</v>
      </c>
      <c r="D1223" s="174" t="s">
        <v>515</v>
      </c>
      <c r="E1223" s="175">
        <v>50</v>
      </c>
      <c r="F1223" s="176"/>
      <c r="G1223" s="177">
        <f>ROUND(E1223*F1223,2)</f>
        <v>0</v>
      </c>
      <c r="H1223" s="176"/>
      <c r="I1223" s="177">
        <f>ROUND(E1223*H1223,2)</f>
        <v>0</v>
      </c>
      <c r="J1223" s="176"/>
      <c r="K1223" s="177">
        <f>ROUND(E1223*J1223,2)</f>
        <v>0</v>
      </c>
      <c r="L1223" s="177">
        <v>21</v>
      </c>
      <c r="M1223" s="177">
        <f>G1223*(1+L1223/100)</f>
        <v>0</v>
      </c>
      <c r="N1223" s="175">
        <v>0</v>
      </c>
      <c r="O1223" s="175">
        <f>ROUND(E1223*N1223,2)</f>
        <v>0</v>
      </c>
      <c r="P1223" s="175">
        <v>0</v>
      </c>
      <c r="Q1223" s="175">
        <f>ROUND(E1223*P1223,2)</f>
        <v>0</v>
      </c>
      <c r="R1223" s="177"/>
      <c r="S1223" s="177" t="s">
        <v>394</v>
      </c>
      <c r="T1223" s="178" t="s">
        <v>379</v>
      </c>
      <c r="U1223" s="159">
        <v>0</v>
      </c>
      <c r="V1223" s="159">
        <f>ROUND(E1223*U1223,2)</f>
        <v>0</v>
      </c>
      <c r="W1223" s="159"/>
      <c r="X1223" s="159" t="s">
        <v>429</v>
      </c>
      <c r="Y1223" s="159" t="s">
        <v>381</v>
      </c>
      <c r="Z1223" s="214">
        <v>0.32</v>
      </c>
      <c r="AA1223" s="215">
        <f t="shared" ref="AA1223" si="426">G1223*Z1223</f>
        <v>0</v>
      </c>
      <c r="AB1223" s="215">
        <f t="shared" ref="AB1223" si="427">G1223-AA1223</f>
        <v>0</v>
      </c>
      <c r="AC1223" s="148"/>
      <c r="AD1223" s="148"/>
      <c r="AE1223" s="148"/>
      <c r="AF1223" s="148"/>
      <c r="AG1223" s="148" t="s">
        <v>431</v>
      </c>
      <c r="AH1223" s="148"/>
      <c r="AI1223" s="148"/>
      <c r="AJ1223" s="148"/>
      <c r="AK1223" s="148"/>
      <c r="AL1223" s="148"/>
      <c r="AM1223" s="148"/>
      <c r="AN1223" s="148"/>
      <c r="AO1223" s="148"/>
      <c r="AP1223" s="148"/>
      <c r="AQ1223" s="148"/>
      <c r="AR1223" s="148"/>
      <c r="AS1223" s="148"/>
      <c r="AT1223" s="148"/>
      <c r="AU1223" s="148"/>
      <c r="AV1223" s="148"/>
      <c r="AW1223" s="148"/>
      <c r="AX1223" s="148"/>
      <c r="AY1223" s="148"/>
      <c r="AZ1223" s="148"/>
      <c r="BA1223" s="148"/>
      <c r="BB1223" s="148"/>
      <c r="BC1223" s="148"/>
      <c r="BD1223" s="148"/>
      <c r="BE1223" s="148"/>
      <c r="BF1223" s="148"/>
      <c r="BG1223" s="148"/>
      <c r="BH1223" s="148"/>
    </row>
    <row r="1224" spans="1:60" outlineLevel="2" x14ac:dyDescent="0.2">
      <c r="A1224" s="155"/>
      <c r="B1224" s="156"/>
      <c r="C1224" s="194" t="s">
        <v>1839</v>
      </c>
      <c r="D1224" s="185"/>
      <c r="E1224" s="186">
        <v>50</v>
      </c>
      <c r="F1224" s="159"/>
      <c r="G1224" s="159"/>
      <c r="H1224" s="159"/>
      <c r="I1224" s="159"/>
      <c r="J1224" s="159"/>
      <c r="K1224" s="159"/>
      <c r="L1224" s="159"/>
      <c r="M1224" s="159"/>
      <c r="N1224" s="158"/>
      <c r="O1224" s="158"/>
      <c r="P1224" s="158"/>
      <c r="Q1224" s="158"/>
      <c r="R1224" s="159"/>
      <c r="S1224" s="159"/>
      <c r="T1224" s="159"/>
      <c r="U1224" s="159"/>
      <c r="V1224" s="159"/>
      <c r="W1224" s="159"/>
      <c r="X1224" s="159"/>
      <c r="Y1224" s="159"/>
      <c r="Z1224" s="148"/>
      <c r="AA1224" s="148"/>
      <c r="AB1224" s="148"/>
      <c r="AC1224" s="148"/>
      <c r="AD1224" s="148"/>
      <c r="AE1224" s="148"/>
      <c r="AF1224" s="148"/>
      <c r="AG1224" s="148" t="s">
        <v>435</v>
      </c>
      <c r="AH1224" s="148">
        <v>0</v>
      </c>
      <c r="AI1224" s="148"/>
      <c r="AJ1224" s="148"/>
      <c r="AK1224" s="148"/>
      <c r="AL1224" s="148"/>
      <c r="AM1224" s="148"/>
      <c r="AN1224" s="148"/>
      <c r="AO1224" s="148"/>
      <c r="AP1224" s="148"/>
      <c r="AQ1224" s="148"/>
      <c r="AR1224" s="148"/>
      <c r="AS1224" s="148"/>
      <c r="AT1224" s="148"/>
      <c r="AU1224" s="148"/>
      <c r="AV1224" s="148"/>
      <c r="AW1224" s="148"/>
      <c r="AX1224" s="148"/>
      <c r="AY1224" s="148"/>
      <c r="AZ1224" s="148"/>
      <c r="BA1224" s="148"/>
      <c r="BB1224" s="148"/>
      <c r="BC1224" s="148"/>
      <c r="BD1224" s="148"/>
      <c r="BE1224" s="148"/>
      <c r="BF1224" s="148"/>
      <c r="BG1224" s="148"/>
      <c r="BH1224" s="148"/>
    </row>
    <row r="1225" spans="1:60" ht="22.5" outlineLevel="1" x14ac:dyDescent="0.2">
      <c r="A1225" s="172">
        <v>219</v>
      </c>
      <c r="B1225" s="173" t="s">
        <v>1840</v>
      </c>
      <c r="C1225" s="181" t="s">
        <v>1841</v>
      </c>
      <c r="D1225" s="174" t="s">
        <v>515</v>
      </c>
      <c r="E1225" s="175">
        <v>66</v>
      </c>
      <c r="F1225" s="176"/>
      <c r="G1225" s="177">
        <f>ROUND(E1225*F1225,2)</f>
        <v>0</v>
      </c>
      <c r="H1225" s="176"/>
      <c r="I1225" s="177">
        <f>ROUND(E1225*H1225,2)</f>
        <v>0</v>
      </c>
      <c r="J1225" s="176"/>
      <c r="K1225" s="177">
        <f>ROUND(E1225*J1225,2)</f>
        <v>0</v>
      </c>
      <c r="L1225" s="177">
        <v>21</v>
      </c>
      <c r="M1225" s="177">
        <f>G1225*(1+L1225/100)</f>
        <v>0</v>
      </c>
      <c r="N1225" s="175">
        <v>0</v>
      </c>
      <c r="O1225" s="175">
        <f>ROUND(E1225*N1225,2)</f>
        <v>0</v>
      </c>
      <c r="P1225" s="175">
        <v>0</v>
      </c>
      <c r="Q1225" s="175">
        <f>ROUND(E1225*P1225,2)</f>
        <v>0</v>
      </c>
      <c r="R1225" s="177"/>
      <c r="S1225" s="177" t="s">
        <v>394</v>
      </c>
      <c r="T1225" s="178" t="s">
        <v>379</v>
      </c>
      <c r="U1225" s="159">
        <v>0</v>
      </c>
      <c r="V1225" s="159">
        <f>ROUND(E1225*U1225,2)</f>
        <v>0</v>
      </c>
      <c r="W1225" s="159"/>
      <c r="X1225" s="159" t="s">
        <v>429</v>
      </c>
      <c r="Y1225" s="159" t="s">
        <v>381</v>
      </c>
      <c r="Z1225" s="214">
        <v>0.32</v>
      </c>
      <c r="AA1225" s="215">
        <f t="shared" ref="AA1225" si="428">G1225*Z1225</f>
        <v>0</v>
      </c>
      <c r="AB1225" s="215">
        <f t="shared" ref="AB1225" si="429">G1225-AA1225</f>
        <v>0</v>
      </c>
      <c r="AC1225" s="148"/>
      <c r="AD1225" s="148"/>
      <c r="AE1225" s="148"/>
      <c r="AF1225" s="148"/>
      <c r="AG1225" s="148" t="s">
        <v>431</v>
      </c>
      <c r="AH1225" s="148"/>
      <c r="AI1225" s="148"/>
      <c r="AJ1225" s="148"/>
      <c r="AK1225" s="148"/>
      <c r="AL1225" s="148"/>
      <c r="AM1225" s="148"/>
      <c r="AN1225" s="148"/>
      <c r="AO1225" s="148"/>
      <c r="AP1225" s="148"/>
      <c r="AQ1225" s="148"/>
      <c r="AR1225" s="148"/>
      <c r="AS1225" s="148"/>
      <c r="AT1225" s="148"/>
      <c r="AU1225" s="148"/>
      <c r="AV1225" s="148"/>
      <c r="AW1225" s="148"/>
      <c r="AX1225" s="148"/>
      <c r="AY1225" s="148"/>
      <c r="AZ1225" s="148"/>
      <c r="BA1225" s="148"/>
      <c r="BB1225" s="148"/>
      <c r="BC1225" s="148"/>
      <c r="BD1225" s="148"/>
      <c r="BE1225" s="148"/>
      <c r="BF1225" s="148"/>
      <c r="BG1225" s="148"/>
      <c r="BH1225" s="148"/>
    </row>
    <row r="1226" spans="1:60" outlineLevel="2" x14ac:dyDescent="0.2">
      <c r="A1226" s="155"/>
      <c r="B1226" s="156"/>
      <c r="C1226" s="194" t="s">
        <v>1842</v>
      </c>
      <c r="D1226" s="185"/>
      <c r="E1226" s="186">
        <v>66</v>
      </c>
      <c r="F1226" s="159"/>
      <c r="G1226" s="159"/>
      <c r="H1226" s="159"/>
      <c r="I1226" s="159"/>
      <c r="J1226" s="159"/>
      <c r="K1226" s="159"/>
      <c r="L1226" s="159"/>
      <c r="M1226" s="159"/>
      <c r="N1226" s="158"/>
      <c r="O1226" s="158"/>
      <c r="P1226" s="158"/>
      <c r="Q1226" s="158"/>
      <c r="R1226" s="159"/>
      <c r="S1226" s="159"/>
      <c r="T1226" s="159"/>
      <c r="U1226" s="159"/>
      <c r="V1226" s="159"/>
      <c r="W1226" s="159"/>
      <c r="X1226" s="159"/>
      <c r="Y1226" s="159"/>
      <c r="Z1226" s="148"/>
      <c r="AA1226" s="148"/>
      <c r="AB1226" s="148"/>
      <c r="AC1226" s="148"/>
      <c r="AD1226" s="148"/>
      <c r="AE1226" s="148"/>
      <c r="AF1226" s="148"/>
      <c r="AG1226" s="148" t="s">
        <v>435</v>
      </c>
      <c r="AH1226" s="148">
        <v>0</v>
      </c>
      <c r="AI1226" s="148"/>
      <c r="AJ1226" s="148"/>
      <c r="AK1226" s="148"/>
      <c r="AL1226" s="148"/>
      <c r="AM1226" s="148"/>
      <c r="AN1226" s="148"/>
      <c r="AO1226" s="148"/>
      <c r="AP1226" s="148"/>
      <c r="AQ1226" s="148"/>
      <c r="AR1226" s="148"/>
      <c r="AS1226" s="148"/>
      <c r="AT1226" s="148"/>
      <c r="AU1226" s="148"/>
      <c r="AV1226" s="148"/>
      <c r="AW1226" s="148"/>
      <c r="AX1226" s="148"/>
      <c r="AY1226" s="148"/>
      <c r="AZ1226" s="148"/>
      <c r="BA1226" s="148"/>
      <c r="BB1226" s="148"/>
      <c r="BC1226" s="148"/>
      <c r="BD1226" s="148"/>
      <c r="BE1226" s="148"/>
      <c r="BF1226" s="148"/>
      <c r="BG1226" s="148"/>
      <c r="BH1226" s="148"/>
    </row>
    <row r="1227" spans="1:60" ht="22.5" outlineLevel="1" x14ac:dyDescent="0.2">
      <c r="A1227" s="172">
        <v>220</v>
      </c>
      <c r="B1227" s="173" t="s">
        <v>1843</v>
      </c>
      <c r="C1227" s="181" t="s">
        <v>1844</v>
      </c>
      <c r="D1227" s="174" t="s">
        <v>515</v>
      </c>
      <c r="E1227" s="175">
        <v>140</v>
      </c>
      <c r="F1227" s="176"/>
      <c r="G1227" s="177">
        <f>ROUND(E1227*F1227,2)</f>
        <v>0</v>
      </c>
      <c r="H1227" s="176"/>
      <c r="I1227" s="177">
        <f>ROUND(E1227*H1227,2)</f>
        <v>0</v>
      </c>
      <c r="J1227" s="176"/>
      <c r="K1227" s="177">
        <f>ROUND(E1227*J1227,2)</f>
        <v>0</v>
      </c>
      <c r="L1227" s="177">
        <v>21</v>
      </c>
      <c r="M1227" s="177">
        <f>G1227*(1+L1227/100)</f>
        <v>0</v>
      </c>
      <c r="N1227" s="175">
        <v>0</v>
      </c>
      <c r="O1227" s="175">
        <f>ROUND(E1227*N1227,2)</f>
        <v>0</v>
      </c>
      <c r="P1227" s="175">
        <v>0</v>
      </c>
      <c r="Q1227" s="175">
        <f>ROUND(E1227*P1227,2)</f>
        <v>0</v>
      </c>
      <c r="R1227" s="177"/>
      <c r="S1227" s="177" t="s">
        <v>394</v>
      </c>
      <c r="T1227" s="178" t="s">
        <v>379</v>
      </c>
      <c r="U1227" s="159">
        <v>0</v>
      </c>
      <c r="V1227" s="159">
        <f>ROUND(E1227*U1227,2)</f>
        <v>0</v>
      </c>
      <c r="W1227" s="159"/>
      <c r="X1227" s="159" t="s">
        <v>429</v>
      </c>
      <c r="Y1227" s="159" t="s">
        <v>381</v>
      </c>
      <c r="Z1227" s="214">
        <v>0.32</v>
      </c>
      <c r="AA1227" s="215">
        <f t="shared" ref="AA1227" si="430">G1227*Z1227</f>
        <v>0</v>
      </c>
      <c r="AB1227" s="215">
        <f t="shared" ref="AB1227" si="431">G1227-AA1227</f>
        <v>0</v>
      </c>
      <c r="AC1227" s="148"/>
      <c r="AD1227" s="148"/>
      <c r="AE1227" s="148"/>
      <c r="AF1227" s="148"/>
      <c r="AG1227" s="148" t="s">
        <v>431</v>
      </c>
      <c r="AH1227" s="148"/>
      <c r="AI1227" s="148"/>
      <c r="AJ1227" s="148"/>
      <c r="AK1227" s="148"/>
      <c r="AL1227" s="148"/>
      <c r="AM1227" s="148"/>
      <c r="AN1227" s="148"/>
      <c r="AO1227" s="148"/>
      <c r="AP1227" s="148"/>
      <c r="AQ1227" s="148"/>
      <c r="AR1227" s="148"/>
      <c r="AS1227" s="148"/>
      <c r="AT1227" s="148"/>
      <c r="AU1227" s="148"/>
      <c r="AV1227" s="148"/>
      <c r="AW1227" s="148"/>
      <c r="AX1227" s="148"/>
      <c r="AY1227" s="148"/>
      <c r="AZ1227" s="148"/>
      <c r="BA1227" s="148"/>
      <c r="BB1227" s="148"/>
      <c r="BC1227" s="148"/>
      <c r="BD1227" s="148"/>
      <c r="BE1227" s="148"/>
      <c r="BF1227" s="148"/>
      <c r="BG1227" s="148"/>
      <c r="BH1227" s="148"/>
    </row>
    <row r="1228" spans="1:60" outlineLevel="2" x14ac:dyDescent="0.2">
      <c r="A1228" s="155"/>
      <c r="B1228" s="156"/>
      <c r="C1228" s="194" t="s">
        <v>1845</v>
      </c>
      <c r="D1228" s="185"/>
      <c r="E1228" s="186">
        <v>140</v>
      </c>
      <c r="F1228" s="159"/>
      <c r="G1228" s="159"/>
      <c r="H1228" s="159"/>
      <c r="I1228" s="159"/>
      <c r="J1228" s="159"/>
      <c r="K1228" s="159"/>
      <c r="L1228" s="159"/>
      <c r="M1228" s="159"/>
      <c r="N1228" s="158"/>
      <c r="O1228" s="158"/>
      <c r="P1228" s="158"/>
      <c r="Q1228" s="158"/>
      <c r="R1228" s="159"/>
      <c r="S1228" s="159"/>
      <c r="T1228" s="159"/>
      <c r="U1228" s="159"/>
      <c r="V1228" s="159"/>
      <c r="W1228" s="159"/>
      <c r="X1228" s="159"/>
      <c r="Y1228" s="159"/>
      <c r="Z1228" s="148"/>
      <c r="AA1228" s="148"/>
      <c r="AB1228" s="148"/>
      <c r="AC1228" s="148"/>
      <c r="AD1228" s="148"/>
      <c r="AE1228" s="148"/>
      <c r="AF1228" s="148"/>
      <c r="AG1228" s="148" t="s">
        <v>435</v>
      </c>
      <c r="AH1228" s="148">
        <v>0</v>
      </c>
      <c r="AI1228" s="148"/>
      <c r="AJ1228" s="148"/>
      <c r="AK1228" s="148"/>
      <c r="AL1228" s="148"/>
      <c r="AM1228" s="148"/>
      <c r="AN1228" s="148"/>
      <c r="AO1228" s="148"/>
      <c r="AP1228" s="148"/>
      <c r="AQ1228" s="148"/>
      <c r="AR1228" s="148"/>
      <c r="AS1228" s="148"/>
      <c r="AT1228" s="148"/>
      <c r="AU1228" s="148"/>
      <c r="AV1228" s="148"/>
      <c r="AW1228" s="148"/>
      <c r="AX1228" s="148"/>
      <c r="AY1228" s="148"/>
      <c r="AZ1228" s="148"/>
      <c r="BA1228" s="148"/>
      <c r="BB1228" s="148"/>
      <c r="BC1228" s="148"/>
      <c r="BD1228" s="148"/>
      <c r="BE1228" s="148"/>
      <c r="BF1228" s="148"/>
      <c r="BG1228" s="148"/>
      <c r="BH1228" s="148"/>
    </row>
    <row r="1229" spans="1:60" ht="22.5" outlineLevel="1" x14ac:dyDescent="0.2">
      <c r="A1229" s="172">
        <v>221</v>
      </c>
      <c r="B1229" s="173" t="s">
        <v>1846</v>
      </c>
      <c r="C1229" s="181" t="s">
        <v>1847</v>
      </c>
      <c r="D1229" s="174" t="s">
        <v>515</v>
      </c>
      <c r="E1229" s="175">
        <v>4</v>
      </c>
      <c r="F1229" s="176"/>
      <c r="G1229" s="177">
        <f>ROUND(E1229*F1229,2)</f>
        <v>0</v>
      </c>
      <c r="H1229" s="176"/>
      <c r="I1229" s="177">
        <f>ROUND(E1229*H1229,2)</f>
        <v>0</v>
      </c>
      <c r="J1229" s="176"/>
      <c r="K1229" s="177">
        <f>ROUND(E1229*J1229,2)</f>
        <v>0</v>
      </c>
      <c r="L1229" s="177">
        <v>21</v>
      </c>
      <c r="M1229" s="177">
        <f>G1229*(1+L1229/100)</f>
        <v>0</v>
      </c>
      <c r="N1229" s="175">
        <v>0</v>
      </c>
      <c r="O1229" s="175">
        <f>ROUND(E1229*N1229,2)</f>
        <v>0</v>
      </c>
      <c r="P1229" s="175">
        <v>0</v>
      </c>
      <c r="Q1229" s="175">
        <f>ROUND(E1229*P1229,2)</f>
        <v>0</v>
      </c>
      <c r="R1229" s="177"/>
      <c r="S1229" s="177" t="s">
        <v>394</v>
      </c>
      <c r="T1229" s="178" t="s">
        <v>379</v>
      </c>
      <c r="U1229" s="159">
        <v>0</v>
      </c>
      <c r="V1229" s="159">
        <f>ROUND(E1229*U1229,2)</f>
        <v>0</v>
      </c>
      <c r="W1229" s="159"/>
      <c r="X1229" s="159" t="s">
        <v>429</v>
      </c>
      <c r="Y1229" s="159" t="s">
        <v>381</v>
      </c>
      <c r="Z1229" s="214">
        <v>0.32</v>
      </c>
      <c r="AA1229" s="215">
        <f t="shared" ref="AA1229" si="432">G1229*Z1229</f>
        <v>0</v>
      </c>
      <c r="AB1229" s="215">
        <f t="shared" ref="AB1229" si="433">G1229-AA1229</f>
        <v>0</v>
      </c>
      <c r="AC1229" s="148"/>
      <c r="AD1229" s="148"/>
      <c r="AE1229" s="148"/>
      <c r="AF1229" s="148"/>
      <c r="AG1229" s="148" t="s">
        <v>431</v>
      </c>
      <c r="AH1229" s="148"/>
      <c r="AI1229" s="148"/>
      <c r="AJ1229" s="148"/>
      <c r="AK1229" s="148"/>
      <c r="AL1229" s="148"/>
      <c r="AM1229" s="148"/>
      <c r="AN1229" s="148"/>
      <c r="AO1229" s="148"/>
      <c r="AP1229" s="148"/>
      <c r="AQ1229" s="148"/>
      <c r="AR1229" s="148"/>
      <c r="AS1229" s="148"/>
      <c r="AT1229" s="148"/>
      <c r="AU1229" s="148"/>
      <c r="AV1229" s="148"/>
      <c r="AW1229" s="148"/>
      <c r="AX1229" s="148"/>
      <c r="AY1229" s="148"/>
      <c r="AZ1229" s="148"/>
      <c r="BA1229" s="148"/>
      <c r="BB1229" s="148"/>
      <c r="BC1229" s="148"/>
      <c r="BD1229" s="148"/>
      <c r="BE1229" s="148"/>
      <c r="BF1229" s="148"/>
      <c r="BG1229" s="148"/>
      <c r="BH1229" s="148"/>
    </row>
    <row r="1230" spans="1:60" outlineLevel="2" x14ac:dyDescent="0.2">
      <c r="A1230" s="155"/>
      <c r="B1230" s="156"/>
      <c r="C1230" s="194" t="s">
        <v>1848</v>
      </c>
      <c r="D1230" s="185"/>
      <c r="E1230" s="186">
        <v>4</v>
      </c>
      <c r="F1230" s="159"/>
      <c r="G1230" s="159"/>
      <c r="H1230" s="159"/>
      <c r="I1230" s="159"/>
      <c r="J1230" s="159"/>
      <c r="K1230" s="159"/>
      <c r="L1230" s="159"/>
      <c r="M1230" s="159"/>
      <c r="N1230" s="158"/>
      <c r="O1230" s="158"/>
      <c r="P1230" s="158"/>
      <c r="Q1230" s="158"/>
      <c r="R1230" s="159"/>
      <c r="S1230" s="159"/>
      <c r="T1230" s="159"/>
      <c r="U1230" s="159"/>
      <c r="V1230" s="159"/>
      <c r="W1230" s="159"/>
      <c r="X1230" s="159"/>
      <c r="Y1230" s="159"/>
      <c r="Z1230" s="148"/>
      <c r="AA1230" s="148"/>
      <c r="AB1230" s="148"/>
      <c r="AC1230" s="148"/>
      <c r="AD1230" s="148"/>
      <c r="AE1230" s="148"/>
      <c r="AF1230" s="148"/>
      <c r="AG1230" s="148" t="s">
        <v>435</v>
      </c>
      <c r="AH1230" s="148">
        <v>0</v>
      </c>
      <c r="AI1230" s="148"/>
      <c r="AJ1230" s="148"/>
      <c r="AK1230" s="148"/>
      <c r="AL1230" s="148"/>
      <c r="AM1230" s="148"/>
      <c r="AN1230" s="148"/>
      <c r="AO1230" s="148"/>
      <c r="AP1230" s="148"/>
      <c r="AQ1230" s="148"/>
      <c r="AR1230" s="148"/>
      <c r="AS1230" s="148"/>
      <c r="AT1230" s="148"/>
      <c r="AU1230" s="148"/>
      <c r="AV1230" s="148"/>
      <c r="AW1230" s="148"/>
      <c r="AX1230" s="148"/>
      <c r="AY1230" s="148"/>
      <c r="AZ1230" s="148"/>
      <c r="BA1230" s="148"/>
      <c r="BB1230" s="148"/>
      <c r="BC1230" s="148"/>
      <c r="BD1230" s="148"/>
      <c r="BE1230" s="148"/>
      <c r="BF1230" s="148"/>
      <c r="BG1230" s="148"/>
      <c r="BH1230" s="148"/>
    </row>
    <row r="1231" spans="1:60" hidden="1" outlineLevel="1" collapsed="1" x14ac:dyDescent="0.2">
      <c r="A1231" s="172"/>
      <c r="B1231" s="173"/>
      <c r="C1231" s="181"/>
      <c r="D1231" s="174"/>
      <c r="E1231" s="175"/>
      <c r="F1231" s="176"/>
      <c r="G1231" s="177"/>
      <c r="H1231" s="176"/>
      <c r="I1231" s="177"/>
      <c r="J1231" s="176"/>
      <c r="K1231" s="177"/>
      <c r="L1231" s="177"/>
      <c r="M1231" s="177"/>
      <c r="N1231" s="175"/>
      <c r="O1231" s="175"/>
      <c r="P1231" s="175"/>
      <c r="Q1231" s="175"/>
      <c r="R1231" s="177"/>
      <c r="S1231" s="177"/>
      <c r="T1231" s="178"/>
      <c r="U1231" s="159"/>
      <c r="V1231" s="159"/>
      <c r="W1231" s="159"/>
      <c r="X1231" s="159"/>
      <c r="Y1231" s="159"/>
      <c r="Z1231" s="214"/>
      <c r="AA1231" s="215"/>
      <c r="AB1231" s="215"/>
      <c r="AC1231" s="148"/>
      <c r="AD1231" s="148"/>
      <c r="AE1231" s="148"/>
      <c r="AF1231" s="148"/>
      <c r="AG1231" s="148" t="s">
        <v>431</v>
      </c>
      <c r="AH1231" s="148"/>
      <c r="AI1231" s="148"/>
      <c r="AJ1231" s="148"/>
      <c r="AK1231" s="148"/>
      <c r="AL1231" s="148"/>
      <c r="AM1231" s="148"/>
      <c r="AN1231" s="148"/>
      <c r="AO1231" s="148"/>
      <c r="AP1231" s="148"/>
      <c r="AQ1231" s="148"/>
      <c r="AR1231" s="148"/>
      <c r="AS1231" s="148"/>
      <c r="AT1231" s="148"/>
      <c r="AU1231" s="148"/>
      <c r="AV1231" s="148"/>
      <c r="AW1231" s="148"/>
      <c r="AX1231" s="148"/>
      <c r="AY1231" s="148"/>
      <c r="AZ1231" s="148"/>
      <c r="BA1231" s="148"/>
      <c r="BB1231" s="148"/>
      <c r="BC1231" s="148"/>
      <c r="BD1231" s="148"/>
      <c r="BE1231" s="148"/>
      <c r="BF1231" s="148"/>
      <c r="BG1231" s="148"/>
      <c r="BH1231" s="148"/>
    </row>
    <row r="1232" spans="1:60" hidden="1" outlineLevel="2" x14ac:dyDescent="0.2">
      <c r="A1232" s="155"/>
      <c r="B1232" s="156"/>
      <c r="C1232" s="194"/>
      <c r="D1232" s="185"/>
      <c r="E1232" s="186"/>
      <c r="F1232" s="159"/>
      <c r="G1232" s="159"/>
      <c r="H1232" s="159"/>
      <c r="I1232" s="159"/>
      <c r="J1232" s="159"/>
      <c r="K1232" s="159"/>
      <c r="L1232" s="159"/>
      <c r="M1232" s="159"/>
      <c r="N1232" s="158"/>
      <c r="O1232" s="158"/>
      <c r="P1232" s="158"/>
      <c r="Q1232" s="158"/>
      <c r="R1232" s="159"/>
      <c r="S1232" s="159"/>
      <c r="T1232" s="159"/>
      <c r="U1232" s="159"/>
      <c r="V1232" s="159"/>
      <c r="W1232" s="159"/>
      <c r="X1232" s="159"/>
      <c r="Y1232" s="159"/>
      <c r="Z1232" s="148"/>
      <c r="AA1232" s="148"/>
      <c r="AB1232" s="148"/>
      <c r="AC1232" s="148"/>
      <c r="AD1232" s="148"/>
      <c r="AE1232" s="148"/>
      <c r="AF1232" s="148"/>
      <c r="AG1232" s="148" t="s">
        <v>435</v>
      </c>
      <c r="AH1232" s="148">
        <v>0</v>
      </c>
      <c r="AI1232" s="148"/>
      <c r="AJ1232" s="148"/>
      <c r="AK1232" s="148"/>
      <c r="AL1232" s="148"/>
      <c r="AM1232" s="148"/>
      <c r="AN1232" s="148"/>
      <c r="AO1232" s="148"/>
      <c r="AP1232" s="148"/>
      <c r="AQ1232" s="148"/>
      <c r="AR1232" s="148"/>
      <c r="AS1232" s="148"/>
      <c r="AT1232" s="148"/>
      <c r="AU1232" s="148"/>
      <c r="AV1232" s="148"/>
      <c r="AW1232" s="148"/>
      <c r="AX1232" s="148"/>
      <c r="AY1232" s="148"/>
      <c r="AZ1232" s="148"/>
      <c r="BA1232" s="148"/>
      <c r="BB1232" s="148"/>
      <c r="BC1232" s="148"/>
      <c r="BD1232" s="148"/>
      <c r="BE1232" s="148"/>
      <c r="BF1232" s="148"/>
      <c r="BG1232" s="148"/>
      <c r="BH1232" s="148"/>
    </row>
    <row r="1233" spans="1:60" ht="22.5" outlineLevel="1" x14ac:dyDescent="0.2">
      <c r="A1233" s="172">
        <v>223</v>
      </c>
      <c r="B1233" s="173" t="s">
        <v>1849</v>
      </c>
      <c r="C1233" s="181" t="s">
        <v>1850</v>
      </c>
      <c r="D1233" s="174" t="s">
        <v>515</v>
      </c>
      <c r="E1233" s="175">
        <v>3</v>
      </c>
      <c r="F1233" s="176"/>
      <c r="G1233" s="177">
        <f>ROUND(E1233*F1233,2)</f>
        <v>0</v>
      </c>
      <c r="H1233" s="176"/>
      <c r="I1233" s="177">
        <f>ROUND(E1233*H1233,2)</f>
        <v>0</v>
      </c>
      <c r="J1233" s="176"/>
      <c r="K1233" s="177">
        <f>ROUND(E1233*J1233,2)</f>
        <v>0</v>
      </c>
      <c r="L1233" s="177">
        <v>21</v>
      </c>
      <c r="M1233" s="177">
        <f>G1233*(1+L1233/100)</f>
        <v>0</v>
      </c>
      <c r="N1233" s="175">
        <v>0</v>
      </c>
      <c r="O1233" s="175">
        <f>ROUND(E1233*N1233,2)</f>
        <v>0</v>
      </c>
      <c r="P1233" s="175">
        <v>0</v>
      </c>
      <c r="Q1233" s="175">
        <f>ROUND(E1233*P1233,2)</f>
        <v>0</v>
      </c>
      <c r="R1233" s="177"/>
      <c r="S1233" s="177" t="s">
        <v>394</v>
      </c>
      <c r="T1233" s="178" t="s">
        <v>379</v>
      </c>
      <c r="U1233" s="159">
        <v>0</v>
      </c>
      <c r="V1233" s="159">
        <f>ROUND(E1233*U1233,2)</f>
        <v>0</v>
      </c>
      <c r="W1233" s="159"/>
      <c r="X1233" s="159" t="s">
        <v>429</v>
      </c>
      <c r="Y1233" s="159" t="s">
        <v>381</v>
      </c>
      <c r="Z1233" s="214">
        <v>0.32</v>
      </c>
      <c r="AA1233" s="215">
        <f t="shared" ref="AA1233" si="434">G1233*Z1233</f>
        <v>0</v>
      </c>
      <c r="AB1233" s="215">
        <f t="shared" ref="AB1233" si="435">G1233-AA1233</f>
        <v>0</v>
      </c>
      <c r="AC1233" s="148"/>
      <c r="AD1233" s="148"/>
      <c r="AE1233" s="148"/>
      <c r="AF1233" s="148"/>
      <c r="AG1233" s="148" t="s">
        <v>431</v>
      </c>
      <c r="AH1233" s="148"/>
      <c r="AI1233" s="148"/>
      <c r="AJ1233" s="148"/>
      <c r="AK1233" s="148"/>
      <c r="AL1233" s="148"/>
      <c r="AM1233" s="148"/>
      <c r="AN1233" s="148"/>
      <c r="AO1233" s="148"/>
      <c r="AP1233" s="148"/>
      <c r="AQ1233" s="148"/>
      <c r="AR1233" s="148"/>
      <c r="AS1233" s="148"/>
      <c r="AT1233" s="148"/>
      <c r="AU1233" s="148"/>
      <c r="AV1233" s="148"/>
      <c r="AW1233" s="148"/>
      <c r="AX1233" s="148"/>
      <c r="AY1233" s="148"/>
      <c r="AZ1233" s="148"/>
      <c r="BA1233" s="148"/>
      <c r="BB1233" s="148"/>
      <c r="BC1233" s="148"/>
      <c r="BD1233" s="148"/>
      <c r="BE1233" s="148"/>
      <c r="BF1233" s="148"/>
      <c r="BG1233" s="148"/>
      <c r="BH1233" s="148"/>
    </row>
    <row r="1234" spans="1:60" outlineLevel="2" x14ac:dyDescent="0.2">
      <c r="A1234" s="155"/>
      <c r="B1234" s="156"/>
      <c r="C1234" s="194" t="s">
        <v>1851</v>
      </c>
      <c r="D1234" s="185"/>
      <c r="E1234" s="186">
        <v>3</v>
      </c>
      <c r="F1234" s="159"/>
      <c r="G1234" s="159"/>
      <c r="H1234" s="159"/>
      <c r="I1234" s="159"/>
      <c r="J1234" s="159"/>
      <c r="K1234" s="159"/>
      <c r="L1234" s="159"/>
      <c r="M1234" s="159"/>
      <c r="N1234" s="158"/>
      <c r="O1234" s="158"/>
      <c r="P1234" s="158"/>
      <c r="Q1234" s="158"/>
      <c r="R1234" s="159"/>
      <c r="S1234" s="159"/>
      <c r="T1234" s="159"/>
      <c r="U1234" s="159"/>
      <c r="V1234" s="159"/>
      <c r="W1234" s="159"/>
      <c r="X1234" s="159"/>
      <c r="Y1234" s="159"/>
      <c r="Z1234" s="148"/>
      <c r="AA1234" s="148"/>
      <c r="AB1234" s="148"/>
      <c r="AC1234" s="148"/>
      <c r="AD1234" s="148"/>
      <c r="AE1234" s="148"/>
      <c r="AF1234" s="148"/>
      <c r="AG1234" s="148" t="s">
        <v>435</v>
      </c>
      <c r="AH1234" s="148">
        <v>0</v>
      </c>
      <c r="AI1234" s="148"/>
      <c r="AJ1234" s="148"/>
      <c r="AK1234" s="148"/>
      <c r="AL1234" s="148"/>
      <c r="AM1234" s="148"/>
      <c r="AN1234" s="148"/>
      <c r="AO1234" s="148"/>
      <c r="AP1234" s="148"/>
      <c r="AQ1234" s="148"/>
      <c r="AR1234" s="148"/>
      <c r="AS1234" s="148"/>
      <c r="AT1234" s="148"/>
      <c r="AU1234" s="148"/>
      <c r="AV1234" s="148"/>
      <c r="AW1234" s="148"/>
      <c r="AX1234" s="148"/>
      <c r="AY1234" s="148"/>
      <c r="AZ1234" s="148"/>
      <c r="BA1234" s="148"/>
      <c r="BB1234" s="148"/>
      <c r="BC1234" s="148"/>
      <c r="BD1234" s="148"/>
      <c r="BE1234" s="148"/>
      <c r="BF1234" s="148"/>
      <c r="BG1234" s="148"/>
      <c r="BH1234" s="148"/>
    </row>
    <row r="1235" spans="1:60" ht="22.5" outlineLevel="1" x14ac:dyDescent="0.2">
      <c r="A1235" s="172">
        <v>224</v>
      </c>
      <c r="B1235" s="173" t="s">
        <v>1852</v>
      </c>
      <c r="C1235" s="181" t="s">
        <v>1853</v>
      </c>
      <c r="D1235" s="174" t="s">
        <v>515</v>
      </c>
      <c r="E1235" s="175">
        <v>1</v>
      </c>
      <c r="F1235" s="176"/>
      <c r="G1235" s="177">
        <f>ROUND(E1235*F1235,2)</f>
        <v>0</v>
      </c>
      <c r="H1235" s="176"/>
      <c r="I1235" s="177">
        <f>ROUND(E1235*H1235,2)</f>
        <v>0</v>
      </c>
      <c r="J1235" s="176"/>
      <c r="K1235" s="177">
        <f>ROUND(E1235*J1235,2)</f>
        <v>0</v>
      </c>
      <c r="L1235" s="177">
        <v>21</v>
      </c>
      <c r="M1235" s="177">
        <f>G1235*(1+L1235/100)</f>
        <v>0</v>
      </c>
      <c r="N1235" s="175">
        <v>0</v>
      </c>
      <c r="O1235" s="175">
        <f>ROUND(E1235*N1235,2)</f>
        <v>0</v>
      </c>
      <c r="P1235" s="175">
        <v>0</v>
      </c>
      <c r="Q1235" s="175">
        <f>ROUND(E1235*P1235,2)</f>
        <v>0</v>
      </c>
      <c r="R1235" s="177"/>
      <c r="S1235" s="177" t="s">
        <v>394</v>
      </c>
      <c r="T1235" s="178" t="s">
        <v>379</v>
      </c>
      <c r="U1235" s="159">
        <v>0</v>
      </c>
      <c r="V1235" s="159">
        <f>ROUND(E1235*U1235,2)</f>
        <v>0</v>
      </c>
      <c r="W1235" s="159"/>
      <c r="X1235" s="159" t="s">
        <v>429</v>
      </c>
      <c r="Y1235" s="159" t="s">
        <v>381</v>
      </c>
      <c r="Z1235" s="214">
        <v>0.32</v>
      </c>
      <c r="AA1235" s="215">
        <f t="shared" ref="AA1235" si="436">G1235*Z1235</f>
        <v>0</v>
      </c>
      <c r="AB1235" s="215">
        <f t="shared" ref="AB1235" si="437">G1235-AA1235</f>
        <v>0</v>
      </c>
      <c r="AC1235" s="148"/>
      <c r="AD1235" s="148"/>
      <c r="AE1235" s="148"/>
      <c r="AF1235" s="148"/>
      <c r="AG1235" s="148" t="s">
        <v>431</v>
      </c>
      <c r="AH1235" s="148"/>
      <c r="AI1235" s="148"/>
      <c r="AJ1235" s="148"/>
      <c r="AK1235" s="148"/>
      <c r="AL1235" s="148"/>
      <c r="AM1235" s="148"/>
      <c r="AN1235" s="148"/>
      <c r="AO1235" s="148"/>
      <c r="AP1235" s="148"/>
      <c r="AQ1235" s="148"/>
      <c r="AR1235" s="148"/>
      <c r="AS1235" s="148"/>
      <c r="AT1235" s="148"/>
      <c r="AU1235" s="148"/>
      <c r="AV1235" s="148"/>
      <c r="AW1235" s="148"/>
      <c r="AX1235" s="148"/>
      <c r="AY1235" s="148"/>
      <c r="AZ1235" s="148"/>
      <c r="BA1235" s="148"/>
      <c r="BB1235" s="148"/>
      <c r="BC1235" s="148"/>
      <c r="BD1235" s="148"/>
      <c r="BE1235" s="148"/>
      <c r="BF1235" s="148"/>
      <c r="BG1235" s="148"/>
      <c r="BH1235" s="148"/>
    </row>
    <row r="1236" spans="1:60" outlineLevel="2" x14ac:dyDescent="0.2">
      <c r="A1236" s="155"/>
      <c r="B1236" s="156"/>
      <c r="C1236" s="194" t="s">
        <v>1854</v>
      </c>
      <c r="D1236" s="185"/>
      <c r="E1236" s="186">
        <v>1</v>
      </c>
      <c r="F1236" s="159"/>
      <c r="G1236" s="159"/>
      <c r="H1236" s="159"/>
      <c r="I1236" s="159"/>
      <c r="J1236" s="159"/>
      <c r="K1236" s="159"/>
      <c r="L1236" s="159"/>
      <c r="M1236" s="159"/>
      <c r="N1236" s="158"/>
      <c r="O1236" s="158"/>
      <c r="P1236" s="158"/>
      <c r="Q1236" s="158"/>
      <c r="R1236" s="159"/>
      <c r="S1236" s="159"/>
      <c r="T1236" s="159"/>
      <c r="U1236" s="159"/>
      <c r="V1236" s="159"/>
      <c r="W1236" s="159"/>
      <c r="X1236" s="159"/>
      <c r="Y1236" s="159"/>
      <c r="Z1236" s="148"/>
      <c r="AA1236" s="148"/>
      <c r="AB1236" s="148"/>
      <c r="AC1236" s="148"/>
      <c r="AD1236" s="148"/>
      <c r="AE1236" s="148"/>
      <c r="AF1236" s="148"/>
      <c r="AG1236" s="148" t="s">
        <v>435</v>
      </c>
      <c r="AH1236" s="148">
        <v>0</v>
      </c>
      <c r="AI1236" s="148"/>
      <c r="AJ1236" s="148"/>
      <c r="AK1236" s="148"/>
      <c r="AL1236" s="148"/>
      <c r="AM1236" s="148"/>
      <c r="AN1236" s="148"/>
      <c r="AO1236" s="148"/>
      <c r="AP1236" s="148"/>
      <c r="AQ1236" s="148"/>
      <c r="AR1236" s="148"/>
      <c r="AS1236" s="148"/>
      <c r="AT1236" s="148"/>
      <c r="AU1236" s="148"/>
      <c r="AV1236" s="148"/>
      <c r="AW1236" s="148"/>
      <c r="AX1236" s="148"/>
      <c r="AY1236" s="148"/>
      <c r="AZ1236" s="148"/>
      <c r="BA1236" s="148"/>
      <c r="BB1236" s="148"/>
      <c r="BC1236" s="148"/>
      <c r="BD1236" s="148"/>
      <c r="BE1236" s="148"/>
      <c r="BF1236" s="148"/>
      <c r="BG1236" s="148"/>
      <c r="BH1236" s="148"/>
    </row>
    <row r="1237" spans="1:60" ht="22.5" outlineLevel="1" x14ac:dyDescent="0.2">
      <c r="A1237" s="172">
        <v>225</v>
      </c>
      <c r="B1237" s="173" t="s">
        <v>1855</v>
      </c>
      <c r="C1237" s="181" t="s">
        <v>1856</v>
      </c>
      <c r="D1237" s="174" t="s">
        <v>515</v>
      </c>
      <c r="E1237" s="175">
        <v>3</v>
      </c>
      <c r="F1237" s="176"/>
      <c r="G1237" s="177">
        <f>ROUND(E1237*F1237,2)</f>
        <v>0</v>
      </c>
      <c r="H1237" s="176"/>
      <c r="I1237" s="177">
        <f>ROUND(E1237*H1237,2)</f>
        <v>0</v>
      </c>
      <c r="J1237" s="176"/>
      <c r="K1237" s="177">
        <f>ROUND(E1237*J1237,2)</f>
        <v>0</v>
      </c>
      <c r="L1237" s="177">
        <v>21</v>
      </c>
      <c r="M1237" s="177">
        <f>G1237*(1+L1237/100)</f>
        <v>0</v>
      </c>
      <c r="N1237" s="175">
        <v>0</v>
      </c>
      <c r="O1237" s="175">
        <f>ROUND(E1237*N1237,2)</f>
        <v>0</v>
      </c>
      <c r="P1237" s="175">
        <v>0</v>
      </c>
      <c r="Q1237" s="175">
        <f>ROUND(E1237*P1237,2)</f>
        <v>0</v>
      </c>
      <c r="R1237" s="177"/>
      <c r="S1237" s="177" t="s">
        <v>394</v>
      </c>
      <c r="T1237" s="178" t="s">
        <v>379</v>
      </c>
      <c r="U1237" s="159">
        <v>0</v>
      </c>
      <c r="V1237" s="159">
        <f>ROUND(E1237*U1237,2)</f>
        <v>0</v>
      </c>
      <c r="W1237" s="159"/>
      <c r="X1237" s="159" t="s">
        <v>429</v>
      </c>
      <c r="Y1237" s="159" t="s">
        <v>381</v>
      </c>
      <c r="Z1237" s="214">
        <v>0.32</v>
      </c>
      <c r="AA1237" s="215">
        <f t="shared" ref="AA1237" si="438">G1237*Z1237</f>
        <v>0</v>
      </c>
      <c r="AB1237" s="215">
        <f t="shared" ref="AB1237" si="439">G1237-AA1237</f>
        <v>0</v>
      </c>
      <c r="AC1237" s="148"/>
      <c r="AD1237" s="148"/>
      <c r="AE1237" s="148"/>
      <c r="AF1237" s="148"/>
      <c r="AG1237" s="148" t="s">
        <v>431</v>
      </c>
      <c r="AH1237" s="148"/>
      <c r="AI1237" s="148"/>
      <c r="AJ1237" s="148"/>
      <c r="AK1237" s="148"/>
      <c r="AL1237" s="148"/>
      <c r="AM1237" s="148"/>
      <c r="AN1237" s="148"/>
      <c r="AO1237" s="148"/>
      <c r="AP1237" s="148"/>
      <c r="AQ1237" s="148"/>
      <c r="AR1237" s="148"/>
      <c r="AS1237" s="148"/>
      <c r="AT1237" s="148"/>
      <c r="AU1237" s="148"/>
      <c r="AV1237" s="148"/>
      <c r="AW1237" s="148"/>
      <c r="AX1237" s="148"/>
      <c r="AY1237" s="148"/>
      <c r="AZ1237" s="148"/>
      <c r="BA1237" s="148"/>
      <c r="BB1237" s="148"/>
      <c r="BC1237" s="148"/>
      <c r="BD1237" s="148"/>
      <c r="BE1237" s="148"/>
      <c r="BF1237" s="148"/>
      <c r="BG1237" s="148"/>
      <c r="BH1237" s="148"/>
    </row>
    <row r="1238" spans="1:60" outlineLevel="2" x14ac:dyDescent="0.2">
      <c r="A1238" s="155"/>
      <c r="B1238" s="156"/>
      <c r="C1238" s="194" t="s">
        <v>1857</v>
      </c>
      <c r="D1238" s="185"/>
      <c r="E1238" s="186">
        <v>3</v>
      </c>
      <c r="F1238" s="159"/>
      <c r="G1238" s="159"/>
      <c r="H1238" s="159"/>
      <c r="I1238" s="159"/>
      <c r="J1238" s="159"/>
      <c r="K1238" s="159"/>
      <c r="L1238" s="159"/>
      <c r="M1238" s="159"/>
      <c r="N1238" s="158"/>
      <c r="O1238" s="158"/>
      <c r="P1238" s="158"/>
      <c r="Q1238" s="158"/>
      <c r="R1238" s="159"/>
      <c r="S1238" s="159"/>
      <c r="T1238" s="159"/>
      <c r="U1238" s="159"/>
      <c r="V1238" s="159"/>
      <c r="W1238" s="159"/>
      <c r="X1238" s="159"/>
      <c r="Y1238" s="159"/>
      <c r="Z1238" s="148"/>
      <c r="AA1238" s="148"/>
      <c r="AB1238" s="148"/>
      <c r="AC1238" s="148"/>
      <c r="AD1238" s="148"/>
      <c r="AE1238" s="148"/>
      <c r="AF1238" s="148"/>
      <c r="AG1238" s="148" t="s">
        <v>435</v>
      </c>
      <c r="AH1238" s="148">
        <v>0</v>
      </c>
      <c r="AI1238" s="148"/>
      <c r="AJ1238" s="148"/>
      <c r="AK1238" s="148"/>
      <c r="AL1238" s="148"/>
      <c r="AM1238" s="148"/>
      <c r="AN1238" s="148"/>
      <c r="AO1238" s="148"/>
      <c r="AP1238" s="148"/>
      <c r="AQ1238" s="148"/>
      <c r="AR1238" s="148"/>
      <c r="AS1238" s="148"/>
      <c r="AT1238" s="148"/>
      <c r="AU1238" s="148"/>
      <c r="AV1238" s="148"/>
      <c r="AW1238" s="148"/>
      <c r="AX1238" s="148"/>
      <c r="AY1238" s="148"/>
      <c r="AZ1238" s="148"/>
      <c r="BA1238" s="148"/>
      <c r="BB1238" s="148"/>
      <c r="BC1238" s="148"/>
      <c r="BD1238" s="148"/>
      <c r="BE1238" s="148"/>
      <c r="BF1238" s="148"/>
      <c r="BG1238" s="148"/>
      <c r="BH1238" s="148"/>
    </row>
    <row r="1239" spans="1:60" ht="22.5" outlineLevel="1" x14ac:dyDescent="0.2">
      <c r="A1239" s="172">
        <v>226</v>
      </c>
      <c r="B1239" s="173" t="s">
        <v>1858</v>
      </c>
      <c r="C1239" s="181" t="s">
        <v>1859</v>
      </c>
      <c r="D1239" s="174" t="s">
        <v>515</v>
      </c>
      <c r="E1239" s="175">
        <v>3</v>
      </c>
      <c r="F1239" s="176"/>
      <c r="G1239" s="177">
        <f>ROUND(E1239*F1239,2)</f>
        <v>0</v>
      </c>
      <c r="H1239" s="176"/>
      <c r="I1239" s="177">
        <f>ROUND(E1239*H1239,2)</f>
        <v>0</v>
      </c>
      <c r="J1239" s="176"/>
      <c r="K1239" s="177">
        <f>ROUND(E1239*J1239,2)</f>
        <v>0</v>
      </c>
      <c r="L1239" s="177">
        <v>21</v>
      </c>
      <c r="M1239" s="177">
        <f>G1239*(1+L1239/100)</f>
        <v>0</v>
      </c>
      <c r="N1239" s="175">
        <v>0</v>
      </c>
      <c r="O1239" s="175">
        <f>ROUND(E1239*N1239,2)</f>
        <v>0</v>
      </c>
      <c r="P1239" s="175">
        <v>0</v>
      </c>
      <c r="Q1239" s="175">
        <f>ROUND(E1239*P1239,2)</f>
        <v>0</v>
      </c>
      <c r="R1239" s="177"/>
      <c r="S1239" s="177" t="s">
        <v>394</v>
      </c>
      <c r="T1239" s="178" t="s">
        <v>379</v>
      </c>
      <c r="U1239" s="159">
        <v>0</v>
      </c>
      <c r="V1239" s="159">
        <f>ROUND(E1239*U1239,2)</f>
        <v>0</v>
      </c>
      <c r="W1239" s="159"/>
      <c r="X1239" s="159" t="s">
        <v>429</v>
      </c>
      <c r="Y1239" s="159" t="s">
        <v>381</v>
      </c>
      <c r="Z1239" s="214">
        <v>0.32</v>
      </c>
      <c r="AA1239" s="215">
        <f t="shared" ref="AA1239" si="440">G1239*Z1239</f>
        <v>0</v>
      </c>
      <c r="AB1239" s="215">
        <f t="shared" ref="AB1239" si="441">G1239-AA1239</f>
        <v>0</v>
      </c>
      <c r="AC1239" s="148"/>
      <c r="AD1239" s="148"/>
      <c r="AE1239" s="148"/>
      <c r="AF1239" s="148"/>
      <c r="AG1239" s="148" t="s">
        <v>431</v>
      </c>
      <c r="AH1239" s="148"/>
      <c r="AI1239" s="148"/>
      <c r="AJ1239" s="148"/>
      <c r="AK1239" s="148"/>
      <c r="AL1239" s="148"/>
      <c r="AM1239" s="148"/>
      <c r="AN1239" s="148"/>
      <c r="AO1239" s="148"/>
      <c r="AP1239" s="148"/>
      <c r="AQ1239" s="148"/>
      <c r="AR1239" s="148"/>
      <c r="AS1239" s="148"/>
      <c r="AT1239" s="148"/>
      <c r="AU1239" s="148"/>
      <c r="AV1239" s="148"/>
      <c r="AW1239" s="148"/>
      <c r="AX1239" s="148"/>
      <c r="AY1239" s="148"/>
      <c r="AZ1239" s="148"/>
      <c r="BA1239" s="148"/>
      <c r="BB1239" s="148"/>
      <c r="BC1239" s="148"/>
      <c r="BD1239" s="148"/>
      <c r="BE1239" s="148"/>
      <c r="BF1239" s="148"/>
      <c r="BG1239" s="148"/>
      <c r="BH1239" s="148"/>
    </row>
    <row r="1240" spans="1:60" outlineLevel="2" x14ac:dyDescent="0.2">
      <c r="A1240" s="155"/>
      <c r="B1240" s="156"/>
      <c r="C1240" s="194" t="s">
        <v>1860</v>
      </c>
      <c r="D1240" s="185"/>
      <c r="E1240" s="186">
        <v>3</v>
      </c>
      <c r="F1240" s="159"/>
      <c r="G1240" s="159"/>
      <c r="H1240" s="159"/>
      <c r="I1240" s="159"/>
      <c r="J1240" s="159"/>
      <c r="K1240" s="159"/>
      <c r="L1240" s="159"/>
      <c r="M1240" s="159"/>
      <c r="N1240" s="158"/>
      <c r="O1240" s="158"/>
      <c r="P1240" s="158"/>
      <c r="Q1240" s="158"/>
      <c r="R1240" s="159"/>
      <c r="S1240" s="159"/>
      <c r="T1240" s="159"/>
      <c r="U1240" s="159"/>
      <c r="V1240" s="159"/>
      <c r="W1240" s="159"/>
      <c r="X1240" s="159"/>
      <c r="Y1240" s="159"/>
      <c r="Z1240" s="148"/>
      <c r="AA1240" s="148"/>
      <c r="AB1240" s="148"/>
      <c r="AC1240" s="148"/>
      <c r="AD1240" s="148"/>
      <c r="AE1240" s="148"/>
      <c r="AF1240" s="148"/>
      <c r="AG1240" s="148" t="s">
        <v>435</v>
      </c>
      <c r="AH1240" s="148">
        <v>0</v>
      </c>
      <c r="AI1240" s="148"/>
      <c r="AJ1240" s="148"/>
      <c r="AK1240" s="148"/>
      <c r="AL1240" s="148"/>
      <c r="AM1240" s="148"/>
      <c r="AN1240" s="148"/>
      <c r="AO1240" s="148"/>
      <c r="AP1240" s="148"/>
      <c r="AQ1240" s="148"/>
      <c r="AR1240" s="148"/>
      <c r="AS1240" s="148"/>
      <c r="AT1240" s="148"/>
      <c r="AU1240" s="148"/>
      <c r="AV1240" s="148"/>
      <c r="AW1240" s="148"/>
      <c r="AX1240" s="148"/>
      <c r="AY1240" s="148"/>
      <c r="AZ1240" s="148"/>
      <c r="BA1240" s="148"/>
      <c r="BB1240" s="148"/>
      <c r="BC1240" s="148"/>
      <c r="BD1240" s="148"/>
      <c r="BE1240" s="148"/>
      <c r="BF1240" s="148"/>
      <c r="BG1240" s="148"/>
      <c r="BH1240" s="148"/>
    </row>
    <row r="1241" spans="1:60" ht="22.5" outlineLevel="1" x14ac:dyDescent="0.2">
      <c r="A1241" s="172">
        <v>227</v>
      </c>
      <c r="B1241" s="173" t="s">
        <v>1861</v>
      </c>
      <c r="C1241" s="181" t="s">
        <v>1862</v>
      </c>
      <c r="D1241" s="174" t="s">
        <v>515</v>
      </c>
      <c r="E1241" s="175">
        <v>1</v>
      </c>
      <c r="F1241" s="176"/>
      <c r="G1241" s="177">
        <f>ROUND(E1241*F1241,2)</f>
        <v>0</v>
      </c>
      <c r="H1241" s="176"/>
      <c r="I1241" s="177">
        <f>ROUND(E1241*H1241,2)</f>
        <v>0</v>
      </c>
      <c r="J1241" s="176"/>
      <c r="K1241" s="177">
        <f>ROUND(E1241*J1241,2)</f>
        <v>0</v>
      </c>
      <c r="L1241" s="177">
        <v>21</v>
      </c>
      <c r="M1241" s="177">
        <f>G1241*(1+L1241/100)</f>
        <v>0</v>
      </c>
      <c r="N1241" s="175">
        <v>0</v>
      </c>
      <c r="O1241" s="175">
        <f>ROUND(E1241*N1241,2)</f>
        <v>0</v>
      </c>
      <c r="P1241" s="175">
        <v>0</v>
      </c>
      <c r="Q1241" s="175">
        <f>ROUND(E1241*P1241,2)</f>
        <v>0</v>
      </c>
      <c r="R1241" s="177"/>
      <c r="S1241" s="177" t="s">
        <v>394</v>
      </c>
      <c r="T1241" s="178" t="s">
        <v>379</v>
      </c>
      <c r="U1241" s="159">
        <v>0</v>
      </c>
      <c r="V1241" s="159">
        <f>ROUND(E1241*U1241,2)</f>
        <v>0</v>
      </c>
      <c r="W1241" s="159"/>
      <c r="X1241" s="159" t="s">
        <v>429</v>
      </c>
      <c r="Y1241" s="159" t="s">
        <v>381</v>
      </c>
      <c r="Z1241" s="214">
        <v>0.32</v>
      </c>
      <c r="AA1241" s="215">
        <f t="shared" ref="AA1241" si="442">G1241*Z1241</f>
        <v>0</v>
      </c>
      <c r="AB1241" s="215">
        <f t="shared" ref="AB1241" si="443">G1241-AA1241</f>
        <v>0</v>
      </c>
      <c r="AC1241" s="148"/>
      <c r="AD1241" s="148"/>
      <c r="AE1241" s="148"/>
      <c r="AF1241" s="148"/>
      <c r="AG1241" s="148" t="s">
        <v>431</v>
      </c>
      <c r="AH1241" s="148"/>
      <c r="AI1241" s="148"/>
      <c r="AJ1241" s="148"/>
      <c r="AK1241" s="148"/>
      <c r="AL1241" s="148"/>
      <c r="AM1241" s="148"/>
      <c r="AN1241" s="148"/>
      <c r="AO1241" s="148"/>
      <c r="AP1241" s="148"/>
      <c r="AQ1241" s="148"/>
      <c r="AR1241" s="148"/>
      <c r="AS1241" s="148"/>
      <c r="AT1241" s="148"/>
      <c r="AU1241" s="148"/>
      <c r="AV1241" s="148"/>
      <c r="AW1241" s="148"/>
      <c r="AX1241" s="148"/>
      <c r="AY1241" s="148"/>
      <c r="AZ1241" s="148"/>
      <c r="BA1241" s="148"/>
      <c r="BB1241" s="148"/>
      <c r="BC1241" s="148"/>
      <c r="BD1241" s="148"/>
      <c r="BE1241" s="148"/>
      <c r="BF1241" s="148"/>
      <c r="BG1241" s="148"/>
      <c r="BH1241" s="148"/>
    </row>
    <row r="1242" spans="1:60" outlineLevel="2" x14ac:dyDescent="0.2">
      <c r="A1242" s="155"/>
      <c r="B1242" s="156"/>
      <c r="C1242" s="194" t="s">
        <v>1863</v>
      </c>
      <c r="D1242" s="185"/>
      <c r="E1242" s="186">
        <v>1</v>
      </c>
      <c r="F1242" s="159"/>
      <c r="G1242" s="159"/>
      <c r="H1242" s="159"/>
      <c r="I1242" s="159"/>
      <c r="J1242" s="159"/>
      <c r="K1242" s="159"/>
      <c r="L1242" s="159"/>
      <c r="M1242" s="159"/>
      <c r="N1242" s="158"/>
      <c r="O1242" s="158"/>
      <c r="P1242" s="158"/>
      <c r="Q1242" s="158"/>
      <c r="R1242" s="159"/>
      <c r="S1242" s="159"/>
      <c r="T1242" s="159"/>
      <c r="U1242" s="159"/>
      <c r="V1242" s="159"/>
      <c r="W1242" s="159"/>
      <c r="X1242" s="159"/>
      <c r="Y1242" s="159"/>
      <c r="Z1242" s="148"/>
      <c r="AA1242" s="148"/>
      <c r="AB1242" s="148"/>
      <c r="AC1242" s="148"/>
      <c r="AD1242" s="148"/>
      <c r="AE1242" s="148"/>
      <c r="AF1242" s="148"/>
      <c r="AG1242" s="148" t="s">
        <v>435</v>
      </c>
      <c r="AH1242" s="148">
        <v>0</v>
      </c>
      <c r="AI1242" s="148"/>
      <c r="AJ1242" s="148"/>
      <c r="AK1242" s="148"/>
      <c r="AL1242" s="148"/>
      <c r="AM1242" s="148"/>
      <c r="AN1242" s="148"/>
      <c r="AO1242" s="148"/>
      <c r="AP1242" s="148"/>
      <c r="AQ1242" s="148"/>
      <c r="AR1242" s="148"/>
      <c r="AS1242" s="148"/>
      <c r="AT1242" s="148"/>
      <c r="AU1242" s="148"/>
      <c r="AV1242" s="148"/>
      <c r="AW1242" s="148"/>
      <c r="AX1242" s="148"/>
      <c r="AY1242" s="148"/>
      <c r="AZ1242" s="148"/>
      <c r="BA1242" s="148"/>
      <c r="BB1242" s="148"/>
      <c r="BC1242" s="148"/>
      <c r="BD1242" s="148"/>
      <c r="BE1242" s="148"/>
      <c r="BF1242" s="148"/>
      <c r="BG1242" s="148"/>
      <c r="BH1242" s="148"/>
    </row>
    <row r="1243" spans="1:60" ht="22.5" outlineLevel="1" x14ac:dyDescent="0.2">
      <c r="A1243" s="172">
        <v>228</v>
      </c>
      <c r="B1243" s="173" t="s">
        <v>1864</v>
      </c>
      <c r="C1243" s="181" t="s">
        <v>1865</v>
      </c>
      <c r="D1243" s="174" t="s">
        <v>515</v>
      </c>
      <c r="E1243" s="175">
        <v>1</v>
      </c>
      <c r="F1243" s="176"/>
      <c r="G1243" s="177">
        <f>ROUND(E1243*F1243,2)</f>
        <v>0</v>
      </c>
      <c r="H1243" s="176"/>
      <c r="I1243" s="177">
        <f>ROUND(E1243*H1243,2)</f>
        <v>0</v>
      </c>
      <c r="J1243" s="176"/>
      <c r="K1243" s="177">
        <f>ROUND(E1243*J1243,2)</f>
        <v>0</v>
      </c>
      <c r="L1243" s="177">
        <v>21</v>
      </c>
      <c r="M1243" s="177">
        <f>G1243*(1+L1243/100)</f>
        <v>0</v>
      </c>
      <c r="N1243" s="175">
        <v>0</v>
      </c>
      <c r="O1243" s="175">
        <f>ROUND(E1243*N1243,2)</f>
        <v>0</v>
      </c>
      <c r="P1243" s="175">
        <v>0</v>
      </c>
      <c r="Q1243" s="175">
        <f>ROUND(E1243*P1243,2)</f>
        <v>0</v>
      </c>
      <c r="R1243" s="177"/>
      <c r="S1243" s="177" t="s">
        <v>394</v>
      </c>
      <c r="T1243" s="178" t="s">
        <v>379</v>
      </c>
      <c r="U1243" s="159">
        <v>0</v>
      </c>
      <c r="V1243" s="159">
        <f>ROUND(E1243*U1243,2)</f>
        <v>0</v>
      </c>
      <c r="W1243" s="159"/>
      <c r="X1243" s="159" t="s">
        <v>429</v>
      </c>
      <c r="Y1243" s="159" t="s">
        <v>381</v>
      </c>
      <c r="Z1243" s="214">
        <v>0.32</v>
      </c>
      <c r="AA1243" s="215">
        <f t="shared" ref="AA1243" si="444">G1243*Z1243</f>
        <v>0</v>
      </c>
      <c r="AB1243" s="215">
        <f t="shared" ref="AB1243" si="445">G1243-AA1243</f>
        <v>0</v>
      </c>
      <c r="AC1243" s="148"/>
      <c r="AD1243" s="148"/>
      <c r="AE1243" s="148"/>
      <c r="AF1243" s="148"/>
      <c r="AG1243" s="148" t="s">
        <v>431</v>
      </c>
      <c r="AH1243" s="148"/>
      <c r="AI1243" s="148"/>
      <c r="AJ1243" s="148"/>
      <c r="AK1243" s="148"/>
      <c r="AL1243" s="148"/>
      <c r="AM1243" s="148"/>
      <c r="AN1243" s="148"/>
      <c r="AO1243" s="148"/>
      <c r="AP1243" s="148"/>
      <c r="AQ1243" s="148"/>
      <c r="AR1243" s="148"/>
      <c r="AS1243" s="148"/>
      <c r="AT1243" s="148"/>
      <c r="AU1243" s="148"/>
      <c r="AV1243" s="148"/>
      <c r="AW1243" s="148"/>
      <c r="AX1243" s="148"/>
      <c r="AY1243" s="148"/>
      <c r="AZ1243" s="148"/>
      <c r="BA1243" s="148"/>
      <c r="BB1243" s="148"/>
      <c r="BC1243" s="148"/>
      <c r="BD1243" s="148"/>
      <c r="BE1243" s="148"/>
      <c r="BF1243" s="148"/>
      <c r="BG1243" s="148"/>
      <c r="BH1243" s="148"/>
    </row>
    <row r="1244" spans="1:60" outlineLevel="2" x14ac:dyDescent="0.2">
      <c r="A1244" s="155"/>
      <c r="B1244" s="156"/>
      <c r="C1244" s="194" t="s">
        <v>1866</v>
      </c>
      <c r="D1244" s="185"/>
      <c r="E1244" s="186">
        <v>1</v>
      </c>
      <c r="F1244" s="159"/>
      <c r="G1244" s="159"/>
      <c r="H1244" s="159"/>
      <c r="I1244" s="159"/>
      <c r="J1244" s="159"/>
      <c r="K1244" s="159"/>
      <c r="L1244" s="159"/>
      <c r="M1244" s="159"/>
      <c r="N1244" s="158"/>
      <c r="O1244" s="158"/>
      <c r="P1244" s="158"/>
      <c r="Q1244" s="158"/>
      <c r="R1244" s="159"/>
      <c r="S1244" s="159"/>
      <c r="T1244" s="159"/>
      <c r="U1244" s="159"/>
      <c r="V1244" s="159"/>
      <c r="W1244" s="159"/>
      <c r="X1244" s="159"/>
      <c r="Y1244" s="159"/>
      <c r="Z1244" s="148"/>
      <c r="AA1244" s="148"/>
      <c r="AB1244" s="148"/>
      <c r="AC1244" s="148"/>
      <c r="AD1244" s="148"/>
      <c r="AE1244" s="148"/>
      <c r="AF1244" s="148"/>
      <c r="AG1244" s="148" t="s">
        <v>435</v>
      </c>
      <c r="AH1244" s="148">
        <v>0</v>
      </c>
      <c r="AI1244" s="148"/>
      <c r="AJ1244" s="148"/>
      <c r="AK1244" s="148"/>
      <c r="AL1244" s="148"/>
      <c r="AM1244" s="148"/>
      <c r="AN1244" s="148"/>
      <c r="AO1244" s="148"/>
      <c r="AP1244" s="148"/>
      <c r="AQ1244" s="148"/>
      <c r="AR1244" s="148"/>
      <c r="AS1244" s="148"/>
      <c r="AT1244" s="148"/>
      <c r="AU1244" s="148"/>
      <c r="AV1244" s="148"/>
      <c r="AW1244" s="148"/>
      <c r="AX1244" s="148"/>
      <c r="AY1244" s="148"/>
      <c r="AZ1244" s="148"/>
      <c r="BA1244" s="148"/>
      <c r="BB1244" s="148"/>
      <c r="BC1244" s="148"/>
      <c r="BD1244" s="148"/>
      <c r="BE1244" s="148"/>
      <c r="BF1244" s="148"/>
      <c r="BG1244" s="148"/>
      <c r="BH1244" s="148"/>
    </row>
    <row r="1245" spans="1:60" hidden="1" outlineLevel="1" collapsed="1" x14ac:dyDescent="0.2">
      <c r="A1245" s="172"/>
      <c r="B1245" s="173"/>
      <c r="C1245" s="181"/>
      <c r="D1245" s="174"/>
      <c r="E1245" s="175"/>
      <c r="F1245" s="176"/>
      <c r="G1245" s="177"/>
      <c r="H1245" s="176"/>
      <c r="I1245" s="177"/>
      <c r="J1245" s="176"/>
      <c r="K1245" s="177"/>
      <c r="L1245" s="177"/>
      <c r="M1245" s="177"/>
      <c r="N1245" s="175"/>
      <c r="O1245" s="175"/>
      <c r="P1245" s="175"/>
      <c r="Q1245" s="175"/>
      <c r="R1245" s="177"/>
      <c r="S1245" s="177"/>
      <c r="T1245" s="178"/>
      <c r="U1245" s="159"/>
      <c r="V1245" s="159"/>
      <c r="W1245" s="159"/>
      <c r="X1245" s="159"/>
      <c r="Y1245" s="159"/>
      <c r="Z1245" s="214"/>
      <c r="AA1245" s="215"/>
      <c r="AB1245" s="215"/>
      <c r="AC1245" s="148"/>
      <c r="AD1245" s="148"/>
      <c r="AE1245" s="148"/>
      <c r="AF1245" s="148"/>
      <c r="AG1245" s="148" t="s">
        <v>431</v>
      </c>
      <c r="AH1245" s="148"/>
      <c r="AI1245" s="148"/>
      <c r="AJ1245" s="148"/>
      <c r="AK1245" s="148"/>
      <c r="AL1245" s="148"/>
      <c r="AM1245" s="148"/>
      <c r="AN1245" s="148"/>
      <c r="AO1245" s="148"/>
      <c r="AP1245" s="148"/>
      <c r="AQ1245" s="148"/>
      <c r="AR1245" s="148"/>
      <c r="AS1245" s="148"/>
      <c r="AT1245" s="148"/>
      <c r="AU1245" s="148"/>
      <c r="AV1245" s="148"/>
      <c r="AW1245" s="148"/>
      <c r="AX1245" s="148"/>
      <c r="AY1245" s="148"/>
      <c r="AZ1245" s="148"/>
      <c r="BA1245" s="148"/>
      <c r="BB1245" s="148"/>
      <c r="BC1245" s="148"/>
      <c r="BD1245" s="148"/>
      <c r="BE1245" s="148"/>
      <c r="BF1245" s="148"/>
      <c r="BG1245" s="148"/>
      <c r="BH1245" s="148"/>
    </row>
    <row r="1246" spans="1:60" hidden="1" outlineLevel="2" x14ac:dyDescent="0.2">
      <c r="A1246" s="155"/>
      <c r="B1246" s="156"/>
      <c r="C1246" s="194"/>
      <c r="D1246" s="185"/>
      <c r="E1246" s="186"/>
      <c r="F1246" s="159"/>
      <c r="G1246" s="159"/>
      <c r="H1246" s="159"/>
      <c r="I1246" s="159"/>
      <c r="J1246" s="159"/>
      <c r="K1246" s="159"/>
      <c r="L1246" s="159"/>
      <c r="M1246" s="159"/>
      <c r="N1246" s="158"/>
      <c r="O1246" s="158"/>
      <c r="P1246" s="158"/>
      <c r="Q1246" s="158"/>
      <c r="R1246" s="159"/>
      <c r="S1246" s="159"/>
      <c r="T1246" s="159"/>
      <c r="U1246" s="159"/>
      <c r="V1246" s="159"/>
      <c r="W1246" s="159"/>
      <c r="X1246" s="159"/>
      <c r="Y1246" s="159"/>
      <c r="Z1246" s="148"/>
      <c r="AA1246" s="148"/>
      <c r="AB1246" s="148"/>
      <c r="AC1246" s="148"/>
      <c r="AD1246" s="148"/>
      <c r="AE1246" s="148"/>
      <c r="AF1246" s="148"/>
      <c r="AG1246" s="148" t="s">
        <v>435</v>
      </c>
      <c r="AH1246" s="148">
        <v>0</v>
      </c>
      <c r="AI1246" s="148"/>
      <c r="AJ1246" s="148"/>
      <c r="AK1246" s="148"/>
      <c r="AL1246" s="148"/>
      <c r="AM1246" s="148"/>
      <c r="AN1246" s="148"/>
      <c r="AO1246" s="148"/>
      <c r="AP1246" s="148"/>
      <c r="AQ1246" s="148"/>
      <c r="AR1246" s="148"/>
      <c r="AS1246" s="148"/>
      <c r="AT1246" s="148"/>
      <c r="AU1246" s="148"/>
      <c r="AV1246" s="148"/>
      <c r="AW1246" s="148"/>
      <c r="AX1246" s="148"/>
      <c r="AY1246" s="148"/>
      <c r="AZ1246" s="148"/>
      <c r="BA1246" s="148"/>
      <c r="BB1246" s="148"/>
      <c r="BC1246" s="148"/>
      <c r="BD1246" s="148"/>
      <c r="BE1246" s="148"/>
      <c r="BF1246" s="148"/>
      <c r="BG1246" s="148"/>
      <c r="BH1246" s="148"/>
    </row>
    <row r="1247" spans="1:60" hidden="1" outlineLevel="1" collapsed="1" x14ac:dyDescent="0.2">
      <c r="A1247" s="172"/>
      <c r="B1247" s="173"/>
      <c r="C1247" s="181"/>
      <c r="D1247" s="174"/>
      <c r="E1247" s="175"/>
      <c r="F1247" s="176"/>
      <c r="G1247" s="177"/>
      <c r="H1247" s="176"/>
      <c r="I1247" s="177"/>
      <c r="J1247" s="176"/>
      <c r="K1247" s="177"/>
      <c r="L1247" s="177"/>
      <c r="M1247" s="177"/>
      <c r="N1247" s="175"/>
      <c r="O1247" s="175"/>
      <c r="P1247" s="175"/>
      <c r="Q1247" s="175"/>
      <c r="R1247" s="177"/>
      <c r="S1247" s="177"/>
      <c r="T1247" s="178"/>
      <c r="U1247" s="159"/>
      <c r="V1247" s="159"/>
      <c r="W1247" s="159"/>
      <c r="X1247" s="159"/>
      <c r="Y1247" s="159"/>
      <c r="Z1247" s="214"/>
      <c r="AA1247" s="215"/>
      <c r="AB1247" s="215"/>
      <c r="AC1247" s="148"/>
      <c r="AD1247" s="148"/>
      <c r="AE1247" s="148"/>
      <c r="AF1247" s="148"/>
      <c r="AG1247" s="148" t="s">
        <v>431</v>
      </c>
      <c r="AH1247" s="148"/>
      <c r="AI1247" s="148"/>
      <c r="AJ1247" s="148"/>
      <c r="AK1247" s="148"/>
      <c r="AL1247" s="148"/>
      <c r="AM1247" s="148"/>
      <c r="AN1247" s="148"/>
      <c r="AO1247" s="148"/>
      <c r="AP1247" s="148"/>
      <c r="AQ1247" s="148"/>
      <c r="AR1247" s="148"/>
      <c r="AS1247" s="148"/>
      <c r="AT1247" s="148"/>
      <c r="AU1247" s="148"/>
      <c r="AV1247" s="148"/>
      <c r="AW1247" s="148"/>
      <c r="AX1247" s="148"/>
      <c r="AY1247" s="148"/>
      <c r="AZ1247" s="148"/>
      <c r="BA1247" s="148"/>
      <c r="BB1247" s="148"/>
      <c r="BC1247" s="148"/>
      <c r="BD1247" s="148"/>
      <c r="BE1247" s="148"/>
      <c r="BF1247" s="148"/>
      <c r="BG1247" s="148"/>
      <c r="BH1247" s="148"/>
    </row>
    <row r="1248" spans="1:60" hidden="1" outlineLevel="2" x14ac:dyDescent="0.2">
      <c r="A1248" s="155"/>
      <c r="B1248" s="156"/>
      <c r="C1248" s="194"/>
      <c r="D1248" s="185"/>
      <c r="E1248" s="186">
        <v>1</v>
      </c>
      <c r="F1248" s="159"/>
      <c r="G1248" s="159"/>
      <c r="H1248" s="159"/>
      <c r="I1248" s="159"/>
      <c r="J1248" s="159"/>
      <c r="K1248" s="159"/>
      <c r="L1248" s="159"/>
      <c r="M1248" s="159"/>
      <c r="N1248" s="158"/>
      <c r="O1248" s="158"/>
      <c r="P1248" s="158"/>
      <c r="Q1248" s="158"/>
      <c r="R1248" s="159"/>
      <c r="S1248" s="159"/>
      <c r="T1248" s="159"/>
      <c r="U1248" s="159"/>
      <c r="V1248" s="159"/>
      <c r="W1248" s="159"/>
      <c r="X1248" s="159"/>
      <c r="Y1248" s="159"/>
      <c r="Z1248" s="148"/>
      <c r="AA1248" s="148"/>
      <c r="AB1248" s="148"/>
      <c r="AC1248" s="148"/>
      <c r="AD1248" s="148"/>
      <c r="AE1248" s="148"/>
      <c r="AF1248" s="148"/>
      <c r="AG1248" s="148" t="s">
        <v>435</v>
      </c>
      <c r="AH1248" s="148">
        <v>0</v>
      </c>
      <c r="AI1248" s="148"/>
      <c r="AJ1248" s="148"/>
      <c r="AK1248" s="148"/>
      <c r="AL1248" s="148"/>
      <c r="AM1248" s="148"/>
      <c r="AN1248" s="148"/>
      <c r="AO1248" s="148"/>
      <c r="AP1248" s="148"/>
      <c r="AQ1248" s="148"/>
      <c r="AR1248" s="148"/>
      <c r="AS1248" s="148"/>
      <c r="AT1248" s="148"/>
      <c r="AU1248" s="148"/>
      <c r="AV1248" s="148"/>
      <c r="AW1248" s="148"/>
      <c r="AX1248" s="148"/>
      <c r="AY1248" s="148"/>
      <c r="AZ1248" s="148"/>
      <c r="BA1248" s="148"/>
      <c r="BB1248" s="148"/>
      <c r="BC1248" s="148"/>
      <c r="BD1248" s="148"/>
      <c r="BE1248" s="148"/>
      <c r="BF1248" s="148"/>
      <c r="BG1248" s="148"/>
      <c r="BH1248" s="148"/>
    </row>
    <row r="1249" spans="1:60" outlineLevel="1" x14ac:dyDescent="0.2">
      <c r="A1249" s="172">
        <v>231</v>
      </c>
      <c r="B1249" s="173" t="s">
        <v>1867</v>
      </c>
      <c r="C1249" s="181" t="s">
        <v>1868</v>
      </c>
      <c r="D1249" s="174" t="s">
        <v>515</v>
      </c>
      <c r="E1249" s="175">
        <v>1</v>
      </c>
      <c r="F1249" s="176"/>
      <c r="G1249" s="177">
        <f>ROUND(E1249*F1249,2)</f>
        <v>0</v>
      </c>
      <c r="H1249" s="176"/>
      <c r="I1249" s="177">
        <f>ROUND(E1249*H1249,2)</f>
        <v>0</v>
      </c>
      <c r="J1249" s="176"/>
      <c r="K1249" s="177">
        <f>ROUND(E1249*J1249,2)</f>
        <v>0</v>
      </c>
      <c r="L1249" s="177">
        <v>21</v>
      </c>
      <c r="M1249" s="177">
        <f>G1249*(1+L1249/100)</f>
        <v>0</v>
      </c>
      <c r="N1249" s="175">
        <v>0.1</v>
      </c>
      <c r="O1249" s="175">
        <f>ROUND(E1249*N1249,2)</f>
        <v>0.1</v>
      </c>
      <c r="P1249" s="175">
        <v>0</v>
      </c>
      <c r="Q1249" s="175">
        <f>ROUND(E1249*P1249,2)</f>
        <v>0</v>
      </c>
      <c r="R1249" s="177"/>
      <c r="S1249" s="177" t="s">
        <v>394</v>
      </c>
      <c r="T1249" s="178" t="s">
        <v>379</v>
      </c>
      <c r="U1249" s="159">
        <v>0</v>
      </c>
      <c r="V1249" s="159">
        <f>ROUND(E1249*U1249,2)</f>
        <v>0</v>
      </c>
      <c r="W1249" s="159"/>
      <c r="X1249" s="159" t="s">
        <v>429</v>
      </c>
      <c r="Y1249" s="159" t="s">
        <v>381</v>
      </c>
      <c r="Z1249" s="214">
        <v>0.32</v>
      </c>
      <c r="AA1249" s="215">
        <f t="shared" ref="AA1249" si="446">G1249*Z1249</f>
        <v>0</v>
      </c>
      <c r="AB1249" s="215">
        <f t="shared" ref="AB1249" si="447">G1249-AA1249</f>
        <v>0</v>
      </c>
      <c r="AC1249" s="148"/>
      <c r="AD1249" s="148"/>
      <c r="AE1249" s="148"/>
      <c r="AF1249" s="148"/>
      <c r="AG1249" s="148" t="s">
        <v>431</v>
      </c>
      <c r="AH1249" s="148"/>
      <c r="AI1249" s="148"/>
      <c r="AJ1249" s="148"/>
      <c r="AK1249" s="148"/>
      <c r="AL1249" s="148"/>
      <c r="AM1249" s="148"/>
      <c r="AN1249" s="148"/>
      <c r="AO1249" s="148"/>
      <c r="AP1249" s="148"/>
      <c r="AQ1249" s="148"/>
      <c r="AR1249" s="148"/>
      <c r="AS1249" s="148"/>
      <c r="AT1249" s="148"/>
      <c r="AU1249" s="148"/>
      <c r="AV1249" s="148"/>
      <c r="AW1249" s="148"/>
      <c r="AX1249" s="148"/>
      <c r="AY1249" s="148"/>
      <c r="AZ1249" s="148"/>
      <c r="BA1249" s="148"/>
      <c r="BB1249" s="148"/>
      <c r="BC1249" s="148"/>
      <c r="BD1249" s="148"/>
      <c r="BE1249" s="148"/>
      <c r="BF1249" s="148"/>
      <c r="BG1249" s="148"/>
      <c r="BH1249" s="148"/>
    </row>
    <row r="1250" spans="1:60" outlineLevel="2" x14ac:dyDescent="0.2">
      <c r="A1250" s="155"/>
      <c r="B1250" s="156"/>
      <c r="C1250" s="295" t="s">
        <v>1869</v>
      </c>
      <c r="D1250" s="296"/>
      <c r="E1250" s="296"/>
      <c r="F1250" s="296"/>
      <c r="G1250" s="296"/>
      <c r="H1250" s="159"/>
      <c r="I1250" s="159"/>
      <c r="J1250" s="159"/>
      <c r="K1250" s="159"/>
      <c r="L1250" s="159"/>
      <c r="M1250" s="159"/>
      <c r="N1250" s="158"/>
      <c r="O1250" s="158"/>
      <c r="P1250" s="158"/>
      <c r="Q1250" s="158"/>
      <c r="R1250" s="159"/>
      <c r="S1250" s="159"/>
      <c r="T1250" s="159"/>
      <c r="U1250" s="159"/>
      <c r="V1250" s="159"/>
      <c r="W1250" s="159"/>
      <c r="X1250" s="159"/>
      <c r="Y1250" s="159"/>
      <c r="Z1250" s="148"/>
      <c r="AA1250" s="148"/>
      <c r="AB1250" s="148"/>
      <c r="AC1250" s="148"/>
      <c r="AD1250" s="148"/>
      <c r="AE1250" s="148"/>
      <c r="AF1250" s="148"/>
      <c r="AG1250" s="148" t="s">
        <v>383</v>
      </c>
      <c r="AH1250" s="148"/>
      <c r="AI1250" s="148"/>
      <c r="AJ1250" s="148"/>
      <c r="AK1250" s="148"/>
      <c r="AL1250" s="148"/>
      <c r="AM1250" s="148"/>
      <c r="AN1250" s="148"/>
      <c r="AO1250" s="148"/>
      <c r="AP1250" s="148"/>
      <c r="AQ1250" s="148"/>
      <c r="AR1250" s="148"/>
      <c r="AS1250" s="148"/>
      <c r="AT1250" s="148"/>
      <c r="AU1250" s="148"/>
      <c r="AV1250" s="148"/>
      <c r="AW1250" s="148"/>
      <c r="AX1250" s="148"/>
      <c r="AY1250" s="148"/>
      <c r="AZ1250" s="148"/>
      <c r="BA1250" s="148"/>
      <c r="BB1250" s="148"/>
      <c r="BC1250" s="148"/>
      <c r="BD1250" s="148"/>
      <c r="BE1250" s="148"/>
      <c r="BF1250" s="148"/>
      <c r="BG1250" s="148"/>
      <c r="BH1250" s="148"/>
    </row>
    <row r="1251" spans="1:60" outlineLevel="3" x14ac:dyDescent="0.2">
      <c r="A1251" s="155"/>
      <c r="B1251" s="156"/>
      <c r="C1251" s="304" t="s">
        <v>1870</v>
      </c>
      <c r="D1251" s="305"/>
      <c r="E1251" s="305"/>
      <c r="F1251" s="305"/>
      <c r="G1251" s="305"/>
      <c r="H1251" s="159"/>
      <c r="I1251" s="159"/>
      <c r="J1251" s="159"/>
      <c r="K1251" s="159"/>
      <c r="L1251" s="159"/>
      <c r="M1251" s="159"/>
      <c r="N1251" s="158"/>
      <c r="O1251" s="158"/>
      <c r="P1251" s="158"/>
      <c r="Q1251" s="158"/>
      <c r="R1251" s="159"/>
      <c r="S1251" s="159"/>
      <c r="T1251" s="159"/>
      <c r="U1251" s="159"/>
      <c r="V1251" s="159"/>
      <c r="W1251" s="159"/>
      <c r="X1251" s="159"/>
      <c r="Y1251" s="159"/>
      <c r="Z1251" s="148"/>
      <c r="AA1251" s="148"/>
      <c r="AB1251" s="148"/>
      <c r="AC1251" s="148"/>
      <c r="AD1251" s="148"/>
      <c r="AE1251" s="148"/>
      <c r="AF1251" s="148"/>
      <c r="AG1251" s="148" t="s">
        <v>383</v>
      </c>
      <c r="AH1251" s="148"/>
      <c r="AI1251" s="148"/>
      <c r="AJ1251" s="148"/>
      <c r="AK1251" s="148"/>
      <c r="AL1251" s="148"/>
      <c r="AM1251" s="148"/>
      <c r="AN1251" s="148"/>
      <c r="AO1251" s="148"/>
      <c r="AP1251" s="148"/>
      <c r="AQ1251" s="148"/>
      <c r="AR1251" s="148"/>
      <c r="AS1251" s="148"/>
      <c r="AT1251" s="148"/>
      <c r="AU1251" s="148"/>
      <c r="AV1251" s="148"/>
      <c r="AW1251" s="148"/>
      <c r="AX1251" s="148"/>
      <c r="AY1251" s="148"/>
      <c r="AZ1251" s="148"/>
      <c r="BA1251" s="148"/>
      <c r="BB1251" s="148"/>
      <c r="BC1251" s="148"/>
      <c r="BD1251" s="148"/>
      <c r="BE1251" s="148"/>
      <c r="BF1251" s="148"/>
      <c r="BG1251" s="148"/>
      <c r="BH1251" s="148"/>
    </row>
    <row r="1252" spans="1:60" outlineLevel="3" x14ac:dyDescent="0.2">
      <c r="A1252" s="155"/>
      <c r="B1252" s="156"/>
      <c r="C1252" s="304" t="s">
        <v>1871</v>
      </c>
      <c r="D1252" s="305"/>
      <c r="E1252" s="305"/>
      <c r="F1252" s="305"/>
      <c r="G1252" s="305"/>
      <c r="H1252" s="159"/>
      <c r="I1252" s="159"/>
      <c r="J1252" s="159"/>
      <c r="K1252" s="159"/>
      <c r="L1252" s="159"/>
      <c r="M1252" s="159"/>
      <c r="N1252" s="158"/>
      <c r="O1252" s="158"/>
      <c r="P1252" s="158"/>
      <c r="Q1252" s="158"/>
      <c r="R1252" s="159"/>
      <c r="S1252" s="159"/>
      <c r="T1252" s="159"/>
      <c r="U1252" s="159"/>
      <c r="V1252" s="159"/>
      <c r="W1252" s="159"/>
      <c r="X1252" s="159"/>
      <c r="Y1252" s="159"/>
      <c r="Z1252" s="148"/>
      <c r="AA1252" s="148"/>
      <c r="AB1252" s="148"/>
      <c r="AC1252" s="148"/>
      <c r="AD1252" s="148"/>
      <c r="AE1252" s="148"/>
      <c r="AF1252" s="148"/>
      <c r="AG1252" s="148" t="s">
        <v>383</v>
      </c>
      <c r="AH1252" s="148"/>
      <c r="AI1252" s="148"/>
      <c r="AJ1252" s="148"/>
      <c r="AK1252" s="148"/>
      <c r="AL1252" s="148"/>
      <c r="AM1252" s="148"/>
      <c r="AN1252" s="148"/>
      <c r="AO1252" s="148"/>
      <c r="AP1252" s="148"/>
      <c r="AQ1252" s="148"/>
      <c r="AR1252" s="148"/>
      <c r="AS1252" s="148"/>
      <c r="AT1252" s="148"/>
      <c r="AU1252" s="148"/>
      <c r="AV1252" s="148"/>
      <c r="AW1252" s="148"/>
      <c r="AX1252" s="148"/>
      <c r="AY1252" s="148"/>
      <c r="AZ1252" s="148"/>
      <c r="BA1252" s="148"/>
      <c r="BB1252" s="148"/>
      <c r="BC1252" s="148"/>
      <c r="BD1252" s="148"/>
      <c r="BE1252" s="148"/>
      <c r="BF1252" s="148"/>
      <c r="BG1252" s="148"/>
      <c r="BH1252" s="148"/>
    </row>
    <row r="1253" spans="1:60" outlineLevel="3" x14ac:dyDescent="0.2">
      <c r="A1253" s="155"/>
      <c r="B1253" s="156"/>
      <c r="C1253" s="304" t="s">
        <v>1872</v>
      </c>
      <c r="D1253" s="305"/>
      <c r="E1253" s="305"/>
      <c r="F1253" s="305"/>
      <c r="G1253" s="305"/>
      <c r="H1253" s="159"/>
      <c r="I1253" s="159"/>
      <c r="J1253" s="159"/>
      <c r="K1253" s="159"/>
      <c r="L1253" s="159"/>
      <c r="M1253" s="159"/>
      <c r="N1253" s="158"/>
      <c r="O1253" s="158"/>
      <c r="P1253" s="158"/>
      <c r="Q1253" s="158"/>
      <c r="R1253" s="159"/>
      <c r="S1253" s="159"/>
      <c r="T1253" s="159"/>
      <c r="U1253" s="159"/>
      <c r="V1253" s="159"/>
      <c r="W1253" s="159"/>
      <c r="X1253" s="159"/>
      <c r="Y1253" s="159"/>
      <c r="Z1253" s="148"/>
      <c r="AA1253" s="148"/>
      <c r="AB1253" s="148"/>
      <c r="AC1253" s="148"/>
      <c r="AD1253" s="148"/>
      <c r="AE1253" s="148"/>
      <c r="AF1253" s="148"/>
      <c r="AG1253" s="148" t="s">
        <v>383</v>
      </c>
      <c r="AH1253" s="148"/>
      <c r="AI1253" s="148"/>
      <c r="AJ1253" s="148"/>
      <c r="AK1253" s="148"/>
      <c r="AL1253" s="148"/>
      <c r="AM1253" s="148"/>
      <c r="AN1253" s="148"/>
      <c r="AO1253" s="148"/>
      <c r="AP1253" s="148"/>
      <c r="AQ1253" s="148"/>
      <c r="AR1253" s="148"/>
      <c r="AS1253" s="148"/>
      <c r="AT1253" s="148"/>
      <c r="AU1253" s="148"/>
      <c r="AV1253" s="148"/>
      <c r="AW1253" s="148"/>
      <c r="AX1253" s="148"/>
      <c r="AY1253" s="148"/>
      <c r="AZ1253" s="148"/>
      <c r="BA1253" s="148"/>
      <c r="BB1253" s="148"/>
      <c r="BC1253" s="148"/>
      <c r="BD1253" s="148"/>
      <c r="BE1253" s="148"/>
      <c r="BF1253" s="148"/>
      <c r="BG1253" s="148"/>
      <c r="BH1253" s="148"/>
    </row>
    <row r="1254" spans="1:60" outlineLevel="3" x14ac:dyDescent="0.2">
      <c r="A1254" s="155"/>
      <c r="B1254" s="156"/>
      <c r="C1254" s="304" t="s">
        <v>1873</v>
      </c>
      <c r="D1254" s="305"/>
      <c r="E1254" s="305"/>
      <c r="F1254" s="305"/>
      <c r="G1254" s="305"/>
      <c r="H1254" s="159"/>
      <c r="I1254" s="159"/>
      <c r="J1254" s="159"/>
      <c r="K1254" s="159"/>
      <c r="L1254" s="159"/>
      <c r="M1254" s="159"/>
      <c r="N1254" s="158"/>
      <c r="O1254" s="158"/>
      <c r="P1254" s="158"/>
      <c r="Q1254" s="158"/>
      <c r="R1254" s="159"/>
      <c r="S1254" s="159"/>
      <c r="T1254" s="159"/>
      <c r="U1254" s="159"/>
      <c r="V1254" s="159"/>
      <c r="W1254" s="159"/>
      <c r="X1254" s="159"/>
      <c r="Y1254" s="159"/>
      <c r="Z1254" s="148"/>
      <c r="AA1254" s="148"/>
      <c r="AB1254" s="148"/>
      <c r="AC1254" s="148"/>
      <c r="AD1254" s="148"/>
      <c r="AE1254" s="148"/>
      <c r="AF1254" s="148"/>
      <c r="AG1254" s="148" t="s">
        <v>383</v>
      </c>
      <c r="AH1254" s="148"/>
      <c r="AI1254" s="148"/>
      <c r="AJ1254" s="148"/>
      <c r="AK1254" s="148"/>
      <c r="AL1254" s="148"/>
      <c r="AM1254" s="148"/>
      <c r="AN1254" s="148"/>
      <c r="AO1254" s="148"/>
      <c r="AP1254" s="148"/>
      <c r="AQ1254" s="148"/>
      <c r="AR1254" s="148"/>
      <c r="AS1254" s="148"/>
      <c r="AT1254" s="148"/>
      <c r="AU1254" s="148"/>
      <c r="AV1254" s="148"/>
      <c r="AW1254" s="148"/>
      <c r="AX1254" s="148"/>
      <c r="AY1254" s="148"/>
      <c r="AZ1254" s="148"/>
      <c r="BA1254" s="148"/>
      <c r="BB1254" s="148"/>
      <c r="BC1254" s="148"/>
      <c r="BD1254" s="148"/>
      <c r="BE1254" s="148"/>
      <c r="BF1254" s="148"/>
      <c r="BG1254" s="148"/>
      <c r="BH1254" s="148"/>
    </row>
    <row r="1255" spans="1:60" outlineLevel="3" x14ac:dyDescent="0.2">
      <c r="A1255" s="155"/>
      <c r="B1255" s="156"/>
      <c r="C1255" s="304" t="s">
        <v>1874</v>
      </c>
      <c r="D1255" s="305"/>
      <c r="E1255" s="305"/>
      <c r="F1255" s="305"/>
      <c r="G1255" s="305"/>
      <c r="H1255" s="159"/>
      <c r="I1255" s="159"/>
      <c r="J1255" s="159"/>
      <c r="K1255" s="159"/>
      <c r="L1255" s="159"/>
      <c r="M1255" s="159"/>
      <c r="N1255" s="158"/>
      <c r="O1255" s="158"/>
      <c r="P1255" s="158"/>
      <c r="Q1255" s="158"/>
      <c r="R1255" s="159"/>
      <c r="S1255" s="159"/>
      <c r="T1255" s="159"/>
      <c r="U1255" s="159"/>
      <c r="V1255" s="159"/>
      <c r="W1255" s="159"/>
      <c r="X1255" s="159"/>
      <c r="Y1255" s="159"/>
      <c r="Z1255" s="148"/>
      <c r="AA1255" s="148"/>
      <c r="AB1255" s="148"/>
      <c r="AC1255" s="148"/>
      <c r="AD1255" s="148"/>
      <c r="AE1255" s="148"/>
      <c r="AF1255" s="148"/>
      <c r="AG1255" s="148" t="s">
        <v>383</v>
      </c>
      <c r="AH1255" s="148"/>
      <c r="AI1255" s="148"/>
      <c r="AJ1255" s="148"/>
      <c r="AK1255" s="148"/>
      <c r="AL1255" s="148"/>
      <c r="AM1255" s="148"/>
      <c r="AN1255" s="148"/>
      <c r="AO1255" s="148"/>
      <c r="AP1255" s="148"/>
      <c r="AQ1255" s="148"/>
      <c r="AR1255" s="148"/>
      <c r="AS1255" s="148"/>
      <c r="AT1255" s="148"/>
      <c r="AU1255" s="148"/>
      <c r="AV1255" s="148"/>
      <c r="AW1255" s="148"/>
      <c r="AX1255" s="148"/>
      <c r="AY1255" s="148"/>
      <c r="AZ1255" s="148"/>
      <c r="BA1255" s="148"/>
      <c r="BB1255" s="148"/>
      <c r="BC1255" s="148"/>
      <c r="BD1255" s="148"/>
      <c r="BE1255" s="148"/>
      <c r="BF1255" s="148"/>
      <c r="BG1255" s="148"/>
      <c r="BH1255" s="148"/>
    </row>
    <row r="1256" spans="1:60" outlineLevel="3" x14ac:dyDescent="0.2">
      <c r="A1256" s="155"/>
      <c r="B1256" s="156"/>
      <c r="C1256" s="304" t="s">
        <v>1875</v>
      </c>
      <c r="D1256" s="305"/>
      <c r="E1256" s="305"/>
      <c r="F1256" s="305"/>
      <c r="G1256" s="305"/>
      <c r="H1256" s="159"/>
      <c r="I1256" s="159"/>
      <c r="J1256" s="159"/>
      <c r="K1256" s="159"/>
      <c r="L1256" s="159"/>
      <c r="M1256" s="159"/>
      <c r="N1256" s="158"/>
      <c r="O1256" s="158"/>
      <c r="P1256" s="158"/>
      <c r="Q1256" s="158"/>
      <c r="R1256" s="159"/>
      <c r="S1256" s="159"/>
      <c r="T1256" s="159"/>
      <c r="U1256" s="159"/>
      <c r="V1256" s="159"/>
      <c r="W1256" s="159"/>
      <c r="X1256" s="159"/>
      <c r="Y1256" s="159"/>
      <c r="Z1256" s="148"/>
      <c r="AA1256" s="148"/>
      <c r="AB1256" s="148"/>
      <c r="AC1256" s="148"/>
      <c r="AD1256" s="148"/>
      <c r="AE1256" s="148"/>
      <c r="AF1256" s="148"/>
      <c r="AG1256" s="148" t="s">
        <v>383</v>
      </c>
      <c r="AH1256" s="148"/>
      <c r="AI1256" s="148"/>
      <c r="AJ1256" s="148"/>
      <c r="AK1256" s="148"/>
      <c r="AL1256" s="148"/>
      <c r="AM1256" s="148"/>
      <c r="AN1256" s="148"/>
      <c r="AO1256" s="148"/>
      <c r="AP1256" s="148"/>
      <c r="AQ1256" s="148"/>
      <c r="AR1256" s="148"/>
      <c r="AS1256" s="148"/>
      <c r="AT1256" s="148"/>
      <c r="AU1256" s="148"/>
      <c r="AV1256" s="148"/>
      <c r="AW1256" s="148"/>
      <c r="AX1256" s="148"/>
      <c r="AY1256" s="148"/>
      <c r="AZ1256" s="148"/>
      <c r="BA1256" s="148"/>
      <c r="BB1256" s="148"/>
      <c r="BC1256" s="148"/>
      <c r="BD1256" s="148"/>
      <c r="BE1256" s="148"/>
      <c r="BF1256" s="148"/>
      <c r="BG1256" s="148"/>
      <c r="BH1256" s="148"/>
    </row>
    <row r="1257" spans="1:60" outlineLevel="3" x14ac:dyDescent="0.2">
      <c r="A1257" s="155"/>
      <c r="B1257" s="156"/>
      <c r="C1257" s="304" t="s">
        <v>1876</v>
      </c>
      <c r="D1257" s="305"/>
      <c r="E1257" s="305"/>
      <c r="F1257" s="305"/>
      <c r="G1257" s="305"/>
      <c r="H1257" s="159"/>
      <c r="I1257" s="159"/>
      <c r="J1257" s="159"/>
      <c r="K1257" s="159"/>
      <c r="L1257" s="159"/>
      <c r="M1257" s="159"/>
      <c r="N1257" s="158"/>
      <c r="O1257" s="158"/>
      <c r="P1257" s="158"/>
      <c r="Q1257" s="158"/>
      <c r="R1257" s="159"/>
      <c r="S1257" s="159"/>
      <c r="T1257" s="159"/>
      <c r="U1257" s="159"/>
      <c r="V1257" s="159"/>
      <c r="W1257" s="159"/>
      <c r="X1257" s="159"/>
      <c r="Y1257" s="159"/>
      <c r="Z1257" s="148"/>
      <c r="AA1257" s="148"/>
      <c r="AB1257" s="148"/>
      <c r="AC1257" s="148"/>
      <c r="AD1257" s="148"/>
      <c r="AE1257" s="148"/>
      <c r="AF1257" s="148"/>
      <c r="AG1257" s="148" t="s">
        <v>383</v>
      </c>
      <c r="AH1257" s="148"/>
      <c r="AI1257" s="148"/>
      <c r="AJ1257" s="148"/>
      <c r="AK1257" s="148"/>
      <c r="AL1257" s="148"/>
      <c r="AM1257" s="148"/>
      <c r="AN1257" s="148"/>
      <c r="AO1257" s="148"/>
      <c r="AP1257" s="148"/>
      <c r="AQ1257" s="148"/>
      <c r="AR1257" s="148"/>
      <c r="AS1257" s="148"/>
      <c r="AT1257" s="148"/>
      <c r="AU1257" s="148"/>
      <c r="AV1257" s="148"/>
      <c r="AW1257" s="148"/>
      <c r="AX1257" s="148"/>
      <c r="AY1257" s="148"/>
      <c r="AZ1257" s="148"/>
      <c r="BA1257" s="148"/>
      <c r="BB1257" s="148"/>
      <c r="BC1257" s="148"/>
      <c r="BD1257" s="148"/>
      <c r="BE1257" s="148"/>
      <c r="BF1257" s="148"/>
      <c r="BG1257" s="148"/>
      <c r="BH1257" s="148"/>
    </row>
    <row r="1258" spans="1:60" outlineLevel="3" x14ac:dyDescent="0.2">
      <c r="A1258" s="155"/>
      <c r="B1258" s="156"/>
      <c r="C1258" s="304" t="s">
        <v>1877</v>
      </c>
      <c r="D1258" s="305"/>
      <c r="E1258" s="305"/>
      <c r="F1258" s="305"/>
      <c r="G1258" s="305"/>
      <c r="H1258" s="159"/>
      <c r="I1258" s="159"/>
      <c r="J1258" s="159"/>
      <c r="K1258" s="159"/>
      <c r="L1258" s="159"/>
      <c r="M1258" s="159"/>
      <c r="N1258" s="158"/>
      <c r="O1258" s="158"/>
      <c r="P1258" s="158"/>
      <c r="Q1258" s="158"/>
      <c r="R1258" s="159"/>
      <c r="S1258" s="159"/>
      <c r="T1258" s="159"/>
      <c r="U1258" s="159"/>
      <c r="V1258" s="159"/>
      <c r="W1258" s="159"/>
      <c r="X1258" s="159"/>
      <c r="Y1258" s="159"/>
      <c r="Z1258" s="148"/>
      <c r="AA1258" s="148"/>
      <c r="AB1258" s="148"/>
      <c r="AC1258" s="148"/>
      <c r="AD1258" s="148"/>
      <c r="AE1258" s="148"/>
      <c r="AF1258" s="148"/>
      <c r="AG1258" s="148" t="s">
        <v>383</v>
      </c>
      <c r="AH1258" s="148"/>
      <c r="AI1258" s="148"/>
      <c r="AJ1258" s="148"/>
      <c r="AK1258" s="148"/>
      <c r="AL1258" s="148"/>
      <c r="AM1258" s="148"/>
      <c r="AN1258" s="148"/>
      <c r="AO1258" s="148"/>
      <c r="AP1258" s="148"/>
      <c r="AQ1258" s="148"/>
      <c r="AR1258" s="148"/>
      <c r="AS1258" s="148"/>
      <c r="AT1258" s="148"/>
      <c r="AU1258" s="148"/>
      <c r="AV1258" s="148"/>
      <c r="AW1258" s="148"/>
      <c r="AX1258" s="148"/>
      <c r="AY1258" s="148"/>
      <c r="AZ1258" s="148"/>
      <c r="BA1258" s="148"/>
      <c r="BB1258" s="148"/>
      <c r="BC1258" s="148"/>
      <c r="BD1258" s="148"/>
      <c r="BE1258" s="148"/>
      <c r="BF1258" s="148"/>
      <c r="BG1258" s="148"/>
      <c r="BH1258" s="148"/>
    </row>
    <row r="1259" spans="1:60" outlineLevel="2" x14ac:dyDescent="0.2">
      <c r="A1259" s="155"/>
      <c r="B1259" s="156"/>
      <c r="C1259" s="194" t="s">
        <v>1878</v>
      </c>
      <c r="D1259" s="185"/>
      <c r="E1259" s="186">
        <v>1</v>
      </c>
      <c r="F1259" s="159"/>
      <c r="G1259" s="159"/>
      <c r="H1259" s="159"/>
      <c r="I1259" s="159"/>
      <c r="J1259" s="159"/>
      <c r="K1259" s="159"/>
      <c r="L1259" s="159"/>
      <c r="M1259" s="159"/>
      <c r="N1259" s="158"/>
      <c r="O1259" s="158"/>
      <c r="P1259" s="158"/>
      <c r="Q1259" s="158"/>
      <c r="R1259" s="159"/>
      <c r="S1259" s="159"/>
      <c r="T1259" s="159"/>
      <c r="U1259" s="159"/>
      <c r="V1259" s="159"/>
      <c r="W1259" s="159"/>
      <c r="X1259" s="159"/>
      <c r="Y1259" s="159"/>
      <c r="Z1259" s="148"/>
      <c r="AA1259" s="148"/>
      <c r="AB1259" s="148"/>
      <c r="AC1259" s="148"/>
      <c r="AD1259" s="148"/>
      <c r="AE1259" s="148"/>
      <c r="AF1259" s="148"/>
      <c r="AG1259" s="148" t="s">
        <v>435</v>
      </c>
      <c r="AH1259" s="148">
        <v>0</v>
      </c>
      <c r="AI1259" s="148"/>
      <c r="AJ1259" s="148"/>
      <c r="AK1259" s="148"/>
      <c r="AL1259" s="148"/>
      <c r="AM1259" s="148"/>
      <c r="AN1259" s="148"/>
      <c r="AO1259" s="148"/>
      <c r="AP1259" s="148"/>
      <c r="AQ1259" s="148"/>
      <c r="AR1259" s="148"/>
      <c r="AS1259" s="148"/>
      <c r="AT1259" s="148"/>
      <c r="AU1259" s="148"/>
      <c r="AV1259" s="148"/>
      <c r="AW1259" s="148"/>
      <c r="AX1259" s="148"/>
      <c r="AY1259" s="148"/>
      <c r="AZ1259" s="148"/>
      <c r="BA1259" s="148"/>
      <c r="BB1259" s="148"/>
      <c r="BC1259" s="148"/>
      <c r="BD1259" s="148"/>
      <c r="BE1259" s="148"/>
      <c r="BF1259" s="148"/>
      <c r="BG1259" s="148"/>
      <c r="BH1259" s="148"/>
    </row>
    <row r="1260" spans="1:60" x14ac:dyDescent="0.2">
      <c r="A1260" s="162" t="s">
        <v>373</v>
      </c>
      <c r="B1260" s="163" t="s">
        <v>271</v>
      </c>
      <c r="C1260" s="180" t="s">
        <v>272</v>
      </c>
      <c r="D1260" s="164"/>
      <c r="E1260" s="165"/>
      <c r="F1260" s="166"/>
      <c r="G1260" s="166">
        <f>SUMIF(AG1261:AG1283,"&lt;&gt;NOR",G1261:G1283)</f>
        <v>0</v>
      </c>
      <c r="H1260" s="166"/>
      <c r="I1260" s="166">
        <f>SUM(I1261:I1283)</f>
        <v>0</v>
      </c>
      <c r="J1260" s="166"/>
      <c r="K1260" s="166">
        <f>SUM(K1261:K1283)</f>
        <v>0</v>
      </c>
      <c r="L1260" s="166"/>
      <c r="M1260" s="166">
        <f>SUM(M1261:M1283)</f>
        <v>0</v>
      </c>
      <c r="N1260" s="165"/>
      <c r="O1260" s="165">
        <f>SUM(O1261:O1283)</f>
        <v>0.11</v>
      </c>
      <c r="P1260" s="165"/>
      <c r="Q1260" s="165">
        <f>SUM(Q1261:Q1283)</f>
        <v>0</v>
      </c>
      <c r="R1260" s="166"/>
      <c r="S1260" s="166"/>
      <c r="T1260" s="167"/>
      <c r="U1260" s="161"/>
      <c r="V1260" s="161">
        <f>SUM(V1261:V1283)</f>
        <v>24.84</v>
      </c>
      <c r="W1260" s="161"/>
      <c r="X1260" s="161"/>
      <c r="Y1260" s="161"/>
      <c r="Z1260" s="166"/>
      <c r="AA1260" s="166"/>
      <c r="AB1260" s="167"/>
      <c r="AG1260" t="s">
        <v>374</v>
      </c>
    </row>
    <row r="1261" spans="1:60" ht="22.5" outlineLevel="1" x14ac:dyDescent="0.2">
      <c r="A1261" s="172">
        <v>232</v>
      </c>
      <c r="B1261" s="173" t="s">
        <v>1879</v>
      </c>
      <c r="C1261" s="181" t="s">
        <v>1880</v>
      </c>
      <c r="D1261" s="174" t="s">
        <v>515</v>
      </c>
      <c r="E1261" s="175">
        <v>7</v>
      </c>
      <c r="F1261" s="176"/>
      <c r="G1261" s="177">
        <f>ROUND(E1261*F1261,2)</f>
        <v>0</v>
      </c>
      <c r="H1261" s="176"/>
      <c r="I1261" s="177">
        <f>ROUND(E1261*H1261,2)</f>
        <v>0</v>
      </c>
      <c r="J1261" s="176"/>
      <c r="K1261" s="177">
        <f>ROUND(E1261*J1261,2)</f>
        <v>0</v>
      </c>
      <c r="L1261" s="177">
        <v>21</v>
      </c>
      <c r="M1261" s="177">
        <f>G1261*(1+L1261/100)</f>
        <v>0</v>
      </c>
      <c r="N1261" s="175">
        <v>0</v>
      </c>
      <c r="O1261" s="175">
        <f>ROUND(E1261*N1261,2)</f>
        <v>0</v>
      </c>
      <c r="P1261" s="175">
        <v>0</v>
      </c>
      <c r="Q1261" s="175">
        <f>ROUND(E1261*P1261,2)</f>
        <v>0</v>
      </c>
      <c r="R1261" s="177" t="s">
        <v>592</v>
      </c>
      <c r="S1261" s="177" t="s">
        <v>378</v>
      </c>
      <c r="T1261" s="178" t="s">
        <v>379</v>
      </c>
      <c r="U1261" s="159">
        <v>0.2</v>
      </c>
      <c r="V1261" s="159">
        <f>ROUND(E1261*U1261,2)</f>
        <v>1.4</v>
      </c>
      <c r="W1261" s="159"/>
      <c r="X1261" s="159" t="s">
        <v>429</v>
      </c>
      <c r="Y1261" s="159" t="s">
        <v>1209</v>
      </c>
      <c r="Z1261" s="214">
        <v>0.32</v>
      </c>
      <c r="AA1261" s="215">
        <f t="shared" ref="AA1261" si="448">G1261*Z1261</f>
        <v>0</v>
      </c>
      <c r="AB1261" s="215">
        <f t="shared" ref="AB1261" si="449">G1261-AA1261</f>
        <v>0</v>
      </c>
      <c r="AC1261" s="148"/>
      <c r="AD1261" s="148"/>
      <c r="AE1261" s="148"/>
      <c r="AF1261" s="148"/>
      <c r="AG1261" s="148" t="s">
        <v>431</v>
      </c>
      <c r="AH1261" s="148"/>
      <c r="AI1261" s="148"/>
      <c r="AJ1261" s="148"/>
      <c r="AK1261" s="148"/>
      <c r="AL1261" s="148"/>
      <c r="AM1261" s="148"/>
      <c r="AN1261" s="148"/>
      <c r="AO1261" s="148"/>
      <c r="AP1261" s="148"/>
      <c r="AQ1261" s="148"/>
      <c r="AR1261" s="148"/>
      <c r="AS1261" s="148"/>
      <c r="AT1261" s="148"/>
      <c r="AU1261" s="148"/>
      <c r="AV1261" s="148"/>
      <c r="AW1261" s="148"/>
      <c r="AX1261" s="148"/>
      <c r="AY1261" s="148"/>
      <c r="AZ1261" s="148"/>
      <c r="BA1261" s="148"/>
      <c r="BB1261" s="148"/>
      <c r="BC1261" s="148"/>
      <c r="BD1261" s="148"/>
      <c r="BE1261" s="148"/>
      <c r="BF1261" s="148"/>
      <c r="BG1261" s="148"/>
      <c r="BH1261" s="148"/>
    </row>
    <row r="1262" spans="1:60" outlineLevel="2" x14ac:dyDescent="0.2">
      <c r="A1262" s="155"/>
      <c r="B1262" s="156"/>
      <c r="C1262" s="295" t="s">
        <v>1881</v>
      </c>
      <c r="D1262" s="296"/>
      <c r="E1262" s="296"/>
      <c r="F1262" s="296"/>
      <c r="G1262" s="296"/>
      <c r="H1262" s="159"/>
      <c r="I1262" s="159"/>
      <c r="J1262" s="159"/>
      <c r="K1262" s="159"/>
      <c r="L1262" s="159"/>
      <c r="M1262" s="159"/>
      <c r="N1262" s="158"/>
      <c r="O1262" s="158"/>
      <c r="P1262" s="158"/>
      <c r="Q1262" s="158"/>
      <c r="R1262" s="159"/>
      <c r="S1262" s="159"/>
      <c r="T1262" s="159"/>
      <c r="U1262" s="159"/>
      <c r="V1262" s="159"/>
      <c r="W1262" s="159"/>
      <c r="X1262" s="159"/>
      <c r="Y1262" s="159"/>
      <c r="Z1262" s="148"/>
      <c r="AA1262" s="148"/>
      <c r="AB1262" s="148"/>
      <c r="AC1262" s="148"/>
      <c r="AD1262" s="148"/>
      <c r="AE1262" s="148"/>
      <c r="AF1262" s="148"/>
      <c r="AG1262" s="148" t="s">
        <v>383</v>
      </c>
      <c r="AH1262" s="148"/>
      <c r="AI1262" s="148"/>
      <c r="AJ1262" s="148"/>
      <c r="AK1262" s="148"/>
      <c r="AL1262" s="148"/>
      <c r="AM1262" s="148"/>
      <c r="AN1262" s="148"/>
      <c r="AO1262" s="148"/>
      <c r="AP1262" s="148"/>
      <c r="AQ1262" s="148"/>
      <c r="AR1262" s="148"/>
      <c r="AS1262" s="148"/>
      <c r="AT1262" s="148"/>
      <c r="AU1262" s="148"/>
      <c r="AV1262" s="148"/>
      <c r="AW1262" s="148"/>
      <c r="AX1262" s="148"/>
      <c r="AY1262" s="148"/>
      <c r="AZ1262" s="148"/>
      <c r="BA1262" s="148"/>
      <c r="BB1262" s="148"/>
      <c r="BC1262" s="148"/>
      <c r="BD1262" s="148"/>
      <c r="BE1262" s="148"/>
      <c r="BF1262" s="148"/>
      <c r="BG1262" s="148"/>
      <c r="BH1262" s="148"/>
    </row>
    <row r="1263" spans="1:60" outlineLevel="2" x14ac:dyDescent="0.2">
      <c r="A1263" s="155"/>
      <c r="B1263" s="156"/>
      <c r="C1263" s="194" t="s">
        <v>1882</v>
      </c>
      <c r="D1263" s="185"/>
      <c r="E1263" s="186">
        <v>7</v>
      </c>
      <c r="F1263" s="159"/>
      <c r="G1263" s="159"/>
      <c r="H1263" s="159"/>
      <c r="I1263" s="159"/>
      <c r="J1263" s="159"/>
      <c r="K1263" s="159"/>
      <c r="L1263" s="159"/>
      <c r="M1263" s="159"/>
      <c r="N1263" s="158"/>
      <c r="O1263" s="158"/>
      <c r="P1263" s="158"/>
      <c r="Q1263" s="158"/>
      <c r="R1263" s="159"/>
      <c r="S1263" s="159"/>
      <c r="T1263" s="159"/>
      <c r="U1263" s="159"/>
      <c r="V1263" s="159"/>
      <c r="W1263" s="159"/>
      <c r="X1263" s="159"/>
      <c r="Y1263" s="159"/>
      <c r="Z1263" s="148"/>
      <c r="AA1263" s="148"/>
      <c r="AB1263" s="148"/>
      <c r="AC1263" s="148"/>
      <c r="AD1263" s="148"/>
      <c r="AE1263" s="148"/>
      <c r="AF1263" s="148"/>
      <c r="AG1263" s="148" t="s">
        <v>435</v>
      </c>
      <c r="AH1263" s="148">
        <v>0</v>
      </c>
      <c r="AI1263" s="148"/>
      <c r="AJ1263" s="148"/>
      <c r="AK1263" s="148"/>
      <c r="AL1263" s="148"/>
      <c r="AM1263" s="148"/>
      <c r="AN1263" s="148"/>
      <c r="AO1263" s="148"/>
      <c r="AP1263" s="148"/>
      <c r="AQ1263" s="148"/>
      <c r="AR1263" s="148"/>
      <c r="AS1263" s="148"/>
      <c r="AT1263" s="148"/>
      <c r="AU1263" s="148"/>
      <c r="AV1263" s="148"/>
      <c r="AW1263" s="148"/>
      <c r="AX1263" s="148"/>
      <c r="AY1263" s="148"/>
      <c r="AZ1263" s="148"/>
      <c r="BA1263" s="148"/>
      <c r="BB1263" s="148"/>
      <c r="BC1263" s="148"/>
      <c r="BD1263" s="148"/>
      <c r="BE1263" s="148"/>
      <c r="BF1263" s="148"/>
      <c r="BG1263" s="148"/>
      <c r="BH1263" s="148"/>
    </row>
    <row r="1264" spans="1:60" ht="22.5" outlineLevel="1" x14ac:dyDescent="0.2">
      <c r="A1264" s="172">
        <v>233</v>
      </c>
      <c r="B1264" s="173" t="s">
        <v>1883</v>
      </c>
      <c r="C1264" s="181" t="s">
        <v>1884</v>
      </c>
      <c r="D1264" s="174" t="s">
        <v>515</v>
      </c>
      <c r="E1264" s="175">
        <v>1</v>
      </c>
      <c r="F1264" s="176"/>
      <c r="G1264" s="177">
        <f>ROUND(E1264*F1264,2)</f>
        <v>0</v>
      </c>
      <c r="H1264" s="176"/>
      <c r="I1264" s="177">
        <f>ROUND(E1264*H1264,2)</f>
        <v>0</v>
      </c>
      <c r="J1264" s="176"/>
      <c r="K1264" s="177">
        <f>ROUND(E1264*J1264,2)</f>
        <v>0</v>
      </c>
      <c r="L1264" s="177">
        <v>21</v>
      </c>
      <c r="M1264" s="177">
        <f>G1264*(1+L1264/100)</f>
        <v>0</v>
      </c>
      <c r="N1264" s="175">
        <v>5.1000000000000004E-3</v>
      </c>
      <c r="O1264" s="175">
        <f>ROUND(E1264*N1264,2)</f>
        <v>0.01</v>
      </c>
      <c r="P1264" s="175">
        <v>0</v>
      </c>
      <c r="Q1264" s="175">
        <f>ROUND(E1264*P1264,2)</f>
        <v>0</v>
      </c>
      <c r="R1264" s="177" t="s">
        <v>664</v>
      </c>
      <c r="S1264" s="177" t="s">
        <v>378</v>
      </c>
      <c r="T1264" s="178" t="s">
        <v>378</v>
      </c>
      <c r="U1264" s="159">
        <v>0</v>
      </c>
      <c r="V1264" s="159">
        <f>ROUND(E1264*U1264,2)</f>
        <v>0</v>
      </c>
      <c r="W1264" s="159"/>
      <c r="X1264" s="159" t="s">
        <v>614</v>
      </c>
      <c r="Y1264" s="159" t="s">
        <v>1209</v>
      </c>
      <c r="Z1264" s="214">
        <v>0.32</v>
      </c>
      <c r="AA1264" s="215">
        <f t="shared" ref="AA1264" si="450">G1264*Z1264</f>
        <v>0</v>
      </c>
      <c r="AB1264" s="215">
        <f t="shared" ref="AB1264" si="451">G1264-AA1264</f>
        <v>0</v>
      </c>
      <c r="AC1264" s="148"/>
      <c r="AD1264" s="148"/>
      <c r="AE1264" s="148"/>
      <c r="AF1264" s="148"/>
      <c r="AG1264" s="148" t="s">
        <v>615</v>
      </c>
      <c r="AH1264" s="148"/>
      <c r="AI1264" s="148"/>
      <c r="AJ1264" s="148"/>
      <c r="AK1264" s="148"/>
      <c r="AL1264" s="148"/>
      <c r="AM1264" s="148"/>
      <c r="AN1264" s="148"/>
      <c r="AO1264" s="148"/>
      <c r="AP1264" s="148"/>
      <c r="AQ1264" s="148"/>
      <c r="AR1264" s="148"/>
      <c r="AS1264" s="148"/>
      <c r="AT1264" s="148"/>
      <c r="AU1264" s="148"/>
      <c r="AV1264" s="148"/>
      <c r="AW1264" s="148"/>
      <c r="AX1264" s="148"/>
      <c r="AY1264" s="148"/>
      <c r="AZ1264" s="148"/>
      <c r="BA1264" s="148"/>
      <c r="BB1264" s="148"/>
      <c r="BC1264" s="148"/>
      <c r="BD1264" s="148"/>
      <c r="BE1264" s="148"/>
      <c r="BF1264" s="148"/>
      <c r="BG1264" s="148"/>
      <c r="BH1264" s="148"/>
    </row>
    <row r="1265" spans="1:60" outlineLevel="2" x14ac:dyDescent="0.2">
      <c r="A1265" s="155"/>
      <c r="B1265" s="156"/>
      <c r="C1265" s="194" t="s">
        <v>1885</v>
      </c>
      <c r="D1265" s="185"/>
      <c r="E1265" s="186">
        <v>1</v>
      </c>
      <c r="F1265" s="159"/>
      <c r="G1265" s="159"/>
      <c r="H1265" s="159"/>
      <c r="I1265" s="159"/>
      <c r="J1265" s="159"/>
      <c r="K1265" s="159"/>
      <c r="L1265" s="159"/>
      <c r="M1265" s="159"/>
      <c r="N1265" s="158"/>
      <c r="O1265" s="158"/>
      <c r="P1265" s="158"/>
      <c r="Q1265" s="158"/>
      <c r="R1265" s="159"/>
      <c r="S1265" s="159"/>
      <c r="T1265" s="159"/>
      <c r="U1265" s="159"/>
      <c r="V1265" s="159"/>
      <c r="W1265" s="159"/>
      <c r="X1265" s="159"/>
      <c r="Y1265" s="159"/>
      <c r="Z1265" s="148"/>
      <c r="AA1265" s="148"/>
      <c r="AB1265" s="148"/>
      <c r="AC1265" s="148"/>
      <c r="AD1265" s="148"/>
      <c r="AE1265" s="148"/>
      <c r="AF1265" s="148"/>
      <c r="AG1265" s="148" t="s">
        <v>435</v>
      </c>
      <c r="AH1265" s="148">
        <v>0</v>
      </c>
      <c r="AI1265" s="148"/>
      <c r="AJ1265" s="148"/>
      <c r="AK1265" s="148"/>
      <c r="AL1265" s="148"/>
      <c r="AM1265" s="148"/>
      <c r="AN1265" s="148"/>
      <c r="AO1265" s="148"/>
      <c r="AP1265" s="148"/>
      <c r="AQ1265" s="148"/>
      <c r="AR1265" s="148"/>
      <c r="AS1265" s="148"/>
      <c r="AT1265" s="148"/>
      <c r="AU1265" s="148"/>
      <c r="AV1265" s="148"/>
      <c r="AW1265" s="148"/>
      <c r="AX1265" s="148"/>
      <c r="AY1265" s="148"/>
      <c r="AZ1265" s="148"/>
      <c r="BA1265" s="148"/>
      <c r="BB1265" s="148"/>
      <c r="BC1265" s="148"/>
      <c r="BD1265" s="148"/>
      <c r="BE1265" s="148"/>
      <c r="BF1265" s="148"/>
      <c r="BG1265" s="148"/>
      <c r="BH1265" s="148"/>
    </row>
    <row r="1266" spans="1:60" ht="22.5" outlineLevel="1" x14ac:dyDescent="0.2">
      <c r="A1266" s="172">
        <v>234</v>
      </c>
      <c r="B1266" s="173" t="s">
        <v>1886</v>
      </c>
      <c r="C1266" s="181" t="s">
        <v>1887</v>
      </c>
      <c r="D1266" s="174" t="s">
        <v>515</v>
      </c>
      <c r="E1266" s="175">
        <v>3</v>
      </c>
      <c r="F1266" s="176"/>
      <c r="G1266" s="177">
        <f>ROUND(E1266*F1266,2)</f>
        <v>0</v>
      </c>
      <c r="H1266" s="176"/>
      <c r="I1266" s="177">
        <f>ROUND(E1266*H1266,2)</f>
        <v>0</v>
      </c>
      <c r="J1266" s="176"/>
      <c r="K1266" s="177">
        <f>ROUND(E1266*J1266,2)</f>
        <v>0</v>
      </c>
      <c r="L1266" s="177">
        <v>21</v>
      </c>
      <c r="M1266" s="177">
        <f>G1266*(1+L1266/100)</f>
        <v>0</v>
      </c>
      <c r="N1266" s="175">
        <v>5.1000000000000004E-3</v>
      </c>
      <c r="O1266" s="175">
        <f>ROUND(E1266*N1266,2)</f>
        <v>0.02</v>
      </c>
      <c r="P1266" s="175">
        <v>0</v>
      </c>
      <c r="Q1266" s="175">
        <f>ROUND(E1266*P1266,2)</f>
        <v>0</v>
      </c>
      <c r="R1266" s="177" t="s">
        <v>664</v>
      </c>
      <c r="S1266" s="177" t="s">
        <v>378</v>
      </c>
      <c r="T1266" s="178" t="s">
        <v>378</v>
      </c>
      <c r="U1266" s="159">
        <v>0</v>
      </c>
      <c r="V1266" s="159">
        <f>ROUND(E1266*U1266,2)</f>
        <v>0</v>
      </c>
      <c r="W1266" s="159"/>
      <c r="X1266" s="159" t="s">
        <v>614</v>
      </c>
      <c r="Y1266" s="159" t="s">
        <v>1209</v>
      </c>
      <c r="Z1266" s="214">
        <v>0.32</v>
      </c>
      <c r="AA1266" s="215">
        <f t="shared" ref="AA1266" si="452">G1266*Z1266</f>
        <v>0</v>
      </c>
      <c r="AB1266" s="215">
        <f t="shared" ref="AB1266" si="453">G1266-AA1266</f>
        <v>0</v>
      </c>
      <c r="AC1266" s="148"/>
      <c r="AD1266" s="148"/>
      <c r="AE1266" s="148"/>
      <c r="AF1266" s="148"/>
      <c r="AG1266" s="148" t="s">
        <v>615</v>
      </c>
      <c r="AH1266" s="148"/>
      <c r="AI1266" s="148"/>
      <c r="AJ1266" s="148"/>
      <c r="AK1266" s="148"/>
      <c r="AL1266" s="148"/>
      <c r="AM1266" s="148"/>
      <c r="AN1266" s="148"/>
      <c r="AO1266" s="148"/>
      <c r="AP1266" s="148"/>
      <c r="AQ1266" s="148"/>
      <c r="AR1266" s="148"/>
      <c r="AS1266" s="148"/>
      <c r="AT1266" s="148"/>
      <c r="AU1266" s="148"/>
      <c r="AV1266" s="148"/>
      <c r="AW1266" s="148"/>
      <c r="AX1266" s="148"/>
      <c r="AY1266" s="148"/>
      <c r="AZ1266" s="148"/>
      <c r="BA1266" s="148"/>
      <c r="BB1266" s="148"/>
      <c r="BC1266" s="148"/>
      <c r="BD1266" s="148"/>
      <c r="BE1266" s="148"/>
      <c r="BF1266" s="148"/>
      <c r="BG1266" s="148"/>
      <c r="BH1266" s="148"/>
    </row>
    <row r="1267" spans="1:60" outlineLevel="2" x14ac:dyDescent="0.2">
      <c r="A1267" s="155"/>
      <c r="B1267" s="156"/>
      <c r="C1267" s="194" t="s">
        <v>1888</v>
      </c>
      <c r="D1267" s="185"/>
      <c r="E1267" s="186">
        <v>3</v>
      </c>
      <c r="F1267" s="159"/>
      <c r="G1267" s="159"/>
      <c r="H1267" s="159"/>
      <c r="I1267" s="159"/>
      <c r="J1267" s="159"/>
      <c r="K1267" s="159"/>
      <c r="L1267" s="159"/>
      <c r="M1267" s="159"/>
      <c r="N1267" s="158"/>
      <c r="O1267" s="158"/>
      <c r="P1267" s="158"/>
      <c r="Q1267" s="158"/>
      <c r="R1267" s="159"/>
      <c r="S1267" s="159"/>
      <c r="T1267" s="159"/>
      <c r="U1267" s="159"/>
      <c r="V1267" s="159"/>
      <c r="W1267" s="159"/>
      <c r="X1267" s="159"/>
      <c r="Y1267" s="159"/>
      <c r="Z1267" s="148"/>
      <c r="AA1267" s="148"/>
      <c r="AB1267" s="148"/>
      <c r="AC1267" s="148"/>
      <c r="AD1267" s="148"/>
      <c r="AE1267" s="148"/>
      <c r="AF1267" s="148"/>
      <c r="AG1267" s="148" t="s">
        <v>435</v>
      </c>
      <c r="AH1267" s="148">
        <v>0</v>
      </c>
      <c r="AI1267" s="148"/>
      <c r="AJ1267" s="148"/>
      <c r="AK1267" s="148"/>
      <c r="AL1267" s="148"/>
      <c r="AM1267" s="148"/>
      <c r="AN1267" s="148"/>
      <c r="AO1267" s="148"/>
      <c r="AP1267" s="148"/>
      <c r="AQ1267" s="148"/>
      <c r="AR1267" s="148"/>
      <c r="AS1267" s="148"/>
      <c r="AT1267" s="148"/>
      <c r="AU1267" s="148"/>
      <c r="AV1267" s="148"/>
      <c r="AW1267" s="148"/>
      <c r="AX1267" s="148"/>
      <c r="AY1267" s="148"/>
      <c r="AZ1267" s="148"/>
      <c r="BA1267" s="148"/>
      <c r="BB1267" s="148"/>
      <c r="BC1267" s="148"/>
      <c r="BD1267" s="148"/>
      <c r="BE1267" s="148"/>
      <c r="BF1267" s="148"/>
      <c r="BG1267" s="148"/>
      <c r="BH1267" s="148"/>
    </row>
    <row r="1268" spans="1:60" ht="22.5" outlineLevel="1" x14ac:dyDescent="0.2">
      <c r="A1268" s="172">
        <v>235</v>
      </c>
      <c r="B1268" s="173" t="s">
        <v>1889</v>
      </c>
      <c r="C1268" s="181" t="s">
        <v>1890</v>
      </c>
      <c r="D1268" s="174" t="s">
        <v>515</v>
      </c>
      <c r="E1268" s="175">
        <v>2</v>
      </c>
      <c r="F1268" s="176"/>
      <c r="G1268" s="177">
        <f>ROUND(E1268*F1268,2)</f>
        <v>0</v>
      </c>
      <c r="H1268" s="176"/>
      <c r="I1268" s="177">
        <f>ROUND(E1268*H1268,2)</f>
        <v>0</v>
      </c>
      <c r="J1268" s="176"/>
      <c r="K1268" s="177">
        <f>ROUND(E1268*J1268,2)</f>
        <v>0</v>
      </c>
      <c r="L1268" s="177">
        <v>21</v>
      </c>
      <c r="M1268" s="177">
        <f>G1268*(1+L1268/100)</f>
        <v>0</v>
      </c>
      <c r="N1268" s="175">
        <v>5.1000000000000004E-3</v>
      </c>
      <c r="O1268" s="175">
        <f>ROUND(E1268*N1268,2)</f>
        <v>0.01</v>
      </c>
      <c r="P1268" s="175">
        <v>0</v>
      </c>
      <c r="Q1268" s="175">
        <f>ROUND(E1268*P1268,2)</f>
        <v>0</v>
      </c>
      <c r="R1268" s="177" t="s">
        <v>664</v>
      </c>
      <c r="S1268" s="177" t="s">
        <v>378</v>
      </c>
      <c r="T1268" s="178" t="s">
        <v>378</v>
      </c>
      <c r="U1268" s="159">
        <v>0</v>
      </c>
      <c r="V1268" s="159">
        <f>ROUND(E1268*U1268,2)</f>
        <v>0</v>
      </c>
      <c r="W1268" s="159"/>
      <c r="X1268" s="159" t="s">
        <v>614</v>
      </c>
      <c r="Y1268" s="159" t="s">
        <v>1209</v>
      </c>
      <c r="Z1268" s="214">
        <v>0.32</v>
      </c>
      <c r="AA1268" s="215">
        <f t="shared" ref="AA1268" si="454">G1268*Z1268</f>
        <v>0</v>
      </c>
      <c r="AB1268" s="215">
        <f t="shared" ref="AB1268" si="455">G1268-AA1268</f>
        <v>0</v>
      </c>
      <c r="AC1268" s="148"/>
      <c r="AD1268" s="148"/>
      <c r="AE1268" s="148"/>
      <c r="AF1268" s="148"/>
      <c r="AG1268" s="148" t="s">
        <v>615</v>
      </c>
      <c r="AH1268" s="148"/>
      <c r="AI1268" s="148"/>
      <c r="AJ1268" s="148"/>
      <c r="AK1268" s="148"/>
      <c r="AL1268" s="148"/>
      <c r="AM1268" s="148"/>
      <c r="AN1268" s="148"/>
      <c r="AO1268" s="148"/>
      <c r="AP1268" s="148"/>
      <c r="AQ1268" s="148"/>
      <c r="AR1268" s="148"/>
      <c r="AS1268" s="148"/>
      <c r="AT1268" s="148"/>
      <c r="AU1268" s="148"/>
      <c r="AV1268" s="148"/>
      <c r="AW1268" s="148"/>
      <c r="AX1268" s="148"/>
      <c r="AY1268" s="148"/>
      <c r="AZ1268" s="148"/>
      <c r="BA1268" s="148"/>
      <c r="BB1268" s="148"/>
      <c r="BC1268" s="148"/>
      <c r="BD1268" s="148"/>
      <c r="BE1268" s="148"/>
      <c r="BF1268" s="148"/>
      <c r="BG1268" s="148"/>
      <c r="BH1268" s="148"/>
    </row>
    <row r="1269" spans="1:60" outlineLevel="2" x14ac:dyDescent="0.2">
      <c r="A1269" s="155"/>
      <c r="B1269" s="156"/>
      <c r="C1269" s="194" t="s">
        <v>1891</v>
      </c>
      <c r="D1269" s="185"/>
      <c r="E1269" s="186">
        <v>2</v>
      </c>
      <c r="F1269" s="159"/>
      <c r="G1269" s="159"/>
      <c r="H1269" s="159"/>
      <c r="I1269" s="159"/>
      <c r="J1269" s="159"/>
      <c r="K1269" s="159"/>
      <c r="L1269" s="159"/>
      <c r="M1269" s="159"/>
      <c r="N1269" s="158"/>
      <c r="O1269" s="158"/>
      <c r="P1269" s="158"/>
      <c r="Q1269" s="158"/>
      <c r="R1269" s="159"/>
      <c r="S1269" s="159"/>
      <c r="T1269" s="159"/>
      <c r="U1269" s="159"/>
      <c r="V1269" s="159"/>
      <c r="W1269" s="159"/>
      <c r="X1269" s="159"/>
      <c r="Y1269" s="159"/>
      <c r="Z1269" s="148"/>
      <c r="AA1269" s="148"/>
      <c r="AB1269" s="148"/>
      <c r="AC1269" s="148"/>
      <c r="AD1269" s="148"/>
      <c r="AE1269" s="148"/>
      <c r="AF1269" s="148"/>
      <c r="AG1269" s="148" t="s">
        <v>435</v>
      </c>
      <c r="AH1269" s="148">
        <v>0</v>
      </c>
      <c r="AI1269" s="148"/>
      <c r="AJ1269" s="148"/>
      <c r="AK1269" s="148"/>
      <c r="AL1269" s="148"/>
      <c r="AM1269" s="148"/>
      <c r="AN1269" s="148"/>
      <c r="AO1269" s="148"/>
      <c r="AP1269" s="148"/>
      <c r="AQ1269" s="148"/>
      <c r="AR1269" s="148"/>
      <c r="AS1269" s="148"/>
      <c r="AT1269" s="148"/>
      <c r="AU1269" s="148"/>
      <c r="AV1269" s="148"/>
      <c r="AW1269" s="148"/>
      <c r="AX1269" s="148"/>
      <c r="AY1269" s="148"/>
      <c r="AZ1269" s="148"/>
      <c r="BA1269" s="148"/>
      <c r="BB1269" s="148"/>
      <c r="BC1269" s="148"/>
      <c r="BD1269" s="148"/>
      <c r="BE1269" s="148"/>
      <c r="BF1269" s="148"/>
      <c r="BG1269" s="148"/>
      <c r="BH1269" s="148"/>
    </row>
    <row r="1270" spans="1:60" ht="22.5" outlineLevel="1" x14ac:dyDescent="0.2">
      <c r="A1270" s="172">
        <v>236</v>
      </c>
      <c r="B1270" s="173" t="s">
        <v>1892</v>
      </c>
      <c r="C1270" s="181" t="s">
        <v>1893</v>
      </c>
      <c r="D1270" s="174" t="s">
        <v>515</v>
      </c>
      <c r="E1270" s="175">
        <v>1</v>
      </c>
      <c r="F1270" s="176"/>
      <c r="G1270" s="177">
        <f>ROUND(E1270*F1270,2)</f>
        <v>0</v>
      </c>
      <c r="H1270" s="176"/>
      <c r="I1270" s="177">
        <f>ROUND(E1270*H1270,2)</f>
        <v>0</v>
      </c>
      <c r="J1270" s="176"/>
      <c r="K1270" s="177">
        <f>ROUND(E1270*J1270,2)</f>
        <v>0</v>
      </c>
      <c r="L1270" s="177">
        <v>21</v>
      </c>
      <c r="M1270" s="177">
        <f>G1270*(1+L1270/100)</f>
        <v>0</v>
      </c>
      <c r="N1270" s="175">
        <v>5.1000000000000004E-3</v>
      </c>
      <c r="O1270" s="175">
        <f>ROUND(E1270*N1270,2)</f>
        <v>0.01</v>
      </c>
      <c r="P1270" s="175">
        <v>0</v>
      </c>
      <c r="Q1270" s="175">
        <f>ROUND(E1270*P1270,2)</f>
        <v>0</v>
      </c>
      <c r="R1270" s="177" t="s">
        <v>664</v>
      </c>
      <c r="S1270" s="177" t="s">
        <v>378</v>
      </c>
      <c r="T1270" s="178" t="s">
        <v>378</v>
      </c>
      <c r="U1270" s="159">
        <v>0</v>
      </c>
      <c r="V1270" s="159">
        <f>ROUND(E1270*U1270,2)</f>
        <v>0</v>
      </c>
      <c r="W1270" s="159"/>
      <c r="X1270" s="159" t="s">
        <v>614</v>
      </c>
      <c r="Y1270" s="159" t="s">
        <v>1209</v>
      </c>
      <c r="Z1270" s="214">
        <v>0.32</v>
      </c>
      <c r="AA1270" s="215">
        <f t="shared" ref="AA1270" si="456">G1270*Z1270</f>
        <v>0</v>
      </c>
      <c r="AB1270" s="215">
        <f t="shared" ref="AB1270" si="457">G1270-AA1270</f>
        <v>0</v>
      </c>
      <c r="AC1270" s="148"/>
      <c r="AD1270" s="148"/>
      <c r="AE1270" s="148"/>
      <c r="AF1270" s="148"/>
      <c r="AG1270" s="148" t="s">
        <v>615</v>
      </c>
      <c r="AH1270" s="148"/>
      <c r="AI1270" s="148"/>
      <c r="AJ1270" s="148"/>
      <c r="AK1270" s="148"/>
      <c r="AL1270" s="148"/>
      <c r="AM1270" s="148"/>
      <c r="AN1270" s="148"/>
      <c r="AO1270" s="148"/>
      <c r="AP1270" s="148"/>
      <c r="AQ1270" s="148"/>
      <c r="AR1270" s="148"/>
      <c r="AS1270" s="148"/>
      <c r="AT1270" s="148"/>
      <c r="AU1270" s="148"/>
      <c r="AV1270" s="148"/>
      <c r="AW1270" s="148"/>
      <c r="AX1270" s="148"/>
      <c r="AY1270" s="148"/>
      <c r="AZ1270" s="148"/>
      <c r="BA1270" s="148"/>
      <c r="BB1270" s="148"/>
      <c r="BC1270" s="148"/>
      <c r="BD1270" s="148"/>
      <c r="BE1270" s="148"/>
      <c r="BF1270" s="148"/>
      <c r="BG1270" s="148"/>
      <c r="BH1270" s="148"/>
    </row>
    <row r="1271" spans="1:60" outlineLevel="2" x14ac:dyDescent="0.2">
      <c r="A1271" s="155"/>
      <c r="B1271" s="156"/>
      <c r="C1271" s="194" t="s">
        <v>1894</v>
      </c>
      <c r="D1271" s="185"/>
      <c r="E1271" s="186">
        <v>1</v>
      </c>
      <c r="F1271" s="159"/>
      <c r="G1271" s="159"/>
      <c r="H1271" s="159"/>
      <c r="I1271" s="159"/>
      <c r="J1271" s="159"/>
      <c r="K1271" s="159"/>
      <c r="L1271" s="159"/>
      <c r="M1271" s="159"/>
      <c r="N1271" s="158"/>
      <c r="O1271" s="158"/>
      <c r="P1271" s="158"/>
      <c r="Q1271" s="158"/>
      <c r="R1271" s="159"/>
      <c r="S1271" s="159"/>
      <c r="T1271" s="159"/>
      <c r="U1271" s="159"/>
      <c r="V1271" s="159"/>
      <c r="W1271" s="159"/>
      <c r="X1271" s="159"/>
      <c r="Y1271" s="159"/>
      <c r="Z1271" s="148"/>
      <c r="AA1271" s="148"/>
      <c r="AB1271" s="148"/>
      <c r="AC1271" s="148"/>
      <c r="AD1271" s="148"/>
      <c r="AE1271" s="148"/>
      <c r="AF1271" s="148"/>
      <c r="AG1271" s="148" t="s">
        <v>435</v>
      </c>
      <c r="AH1271" s="148">
        <v>0</v>
      </c>
      <c r="AI1271" s="148"/>
      <c r="AJ1271" s="148"/>
      <c r="AK1271" s="148"/>
      <c r="AL1271" s="148"/>
      <c r="AM1271" s="148"/>
      <c r="AN1271" s="148"/>
      <c r="AO1271" s="148"/>
      <c r="AP1271" s="148"/>
      <c r="AQ1271" s="148"/>
      <c r="AR1271" s="148"/>
      <c r="AS1271" s="148"/>
      <c r="AT1271" s="148"/>
      <c r="AU1271" s="148"/>
      <c r="AV1271" s="148"/>
      <c r="AW1271" s="148"/>
      <c r="AX1271" s="148"/>
      <c r="AY1271" s="148"/>
      <c r="AZ1271" s="148"/>
      <c r="BA1271" s="148"/>
      <c r="BB1271" s="148"/>
      <c r="BC1271" s="148"/>
      <c r="BD1271" s="148"/>
      <c r="BE1271" s="148"/>
      <c r="BF1271" s="148"/>
      <c r="BG1271" s="148"/>
      <c r="BH1271" s="148"/>
    </row>
    <row r="1272" spans="1:60" outlineLevel="1" x14ac:dyDescent="0.2">
      <c r="A1272" s="172">
        <v>237</v>
      </c>
      <c r="B1272" s="173" t="s">
        <v>1895</v>
      </c>
      <c r="C1272" s="181" t="s">
        <v>1896</v>
      </c>
      <c r="D1272" s="174" t="s">
        <v>671</v>
      </c>
      <c r="E1272" s="175">
        <v>252</v>
      </c>
      <c r="F1272" s="176"/>
      <c r="G1272" s="177">
        <f>ROUND(E1272*F1272,2)</f>
        <v>0</v>
      </c>
      <c r="H1272" s="176"/>
      <c r="I1272" s="177">
        <f>ROUND(E1272*H1272,2)</f>
        <v>0</v>
      </c>
      <c r="J1272" s="176"/>
      <c r="K1272" s="177">
        <f>ROUND(E1272*J1272,2)</f>
        <v>0</v>
      </c>
      <c r="L1272" s="177">
        <v>21</v>
      </c>
      <c r="M1272" s="177">
        <f>G1272*(1+L1272/100)</f>
        <v>0</v>
      </c>
      <c r="N1272" s="175">
        <v>0</v>
      </c>
      <c r="O1272" s="175">
        <f>ROUND(E1272*N1272,2)</f>
        <v>0</v>
      </c>
      <c r="P1272" s="175">
        <v>0</v>
      </c>
      <c r="Q1272" s="175">
        <f>ROUND(E1272*P1272,2)</f>
        <v>0</v>
      </c>
      <c r="R1272" s="177" t="s">
        <v>592</v>
      </c>
      <c r="S1272" s="177" t="s">
        <v>378</v>
      </c>
      <c r="T1272" s="178" t="s">
        <v>378</v>
      </c>
      <c r="U1272" s="159">
        <v>1.2E-2</v>
      </c>
      <c r="V1272" s="159">
        <f>ROUND(E1272*U1272,2)</f>
        <v>3.02</v>
      </c>
      <c r="W1272" s="159"/>
      <c r="X1272" s="159" t="s">
        <v>429</v>
      </c>
      <c r="Y1272" s="159" t="s">
        <v>656</v>
      </c>
      <c r="Z1272" s="214">
        <v>0.32</v>
      </c>
      <c r="AA1272" s="215">
        <f t="shared" ref="AA1272" si="458">G1272*Z1272</f>
        <v>0</v>
      </c>
      <c r="AB1272" s="215">
        <f t="shared" ref="AB1272" si="459">G1272-AA1272</f>
        <v>0</v>
      </c>
      <c r="AC1272" s="148"/>
      <c r="AD1272" s="148"/>
      <c r="AE1272" s="148"/>
      <c r="AF1272" s="148"/>
      <c r="AG1272" s="148" t="s">
        <v>431</v>
      </c>
      <c r="AH1272" s="148"/>
      <c r="AI1272" s="148"/>
      <c r="AJ1272" s="148"/>
      <c r="AK1272" s="148"/>
      <c r="AL1272" s="148"/>
      <c r="AM1272" s="148"/>
      <c r="AN1272" s="148"/>
      <c r="AO1272" s="148"/>
      <c r="AP1272" s="148"/>
      <c r="AQ1272" s="148"/>
      <c r="AR1272" s="148"/>
      <c r="AS1272" s="148"/>
      <c r="AT1272" s="148"/>
      <c r="AU1272" s="148"/>
      <c r="AV1272" s="148"/>
      <c r="AW1272" s="148"/>
      <c r="AX1272" s="148"/>
      <c r="AY1272" s="148"/>
      <c r="AZ1272" s="148"/>
      <c r="BA1272" s="148"/>
      <c r="BB1272" s="148"/>
      <c r="BC1272" s="148"/>
      <c r="BD1272" s="148"/>
      <c r="BE1272" s="148"/>
      <c r="BF1272" s="148"/>
      <c r="BG1272" s="148"/>
      <c r="BH1272" s="148"/>
    </row>
    <row r="1273" spans="1:60" outlineLevel="2" x14ac:dyDescent="0.2">
      <c r="A1273" s="155"/>
      <c r="B1273" s="156"/>
      <c r="C1273" s="306" t="s">
        <v>1897</v>
      </c>
      <c r="D1273" s="307"/>
      <c r="E1273" s="307"/>
      <c r="F1273" s="307"/>
      <c r="G1273" s="307"/>
      <c r="H1273" s="159"/>
      <c r="I1273" s="159"/>
      <c r="J1273" s="159"/>
      <c r="K1273" s="159"/>
      <c r="L1273" s="159"/>
      <c r="M1273" s="159"/>
      <c r="N1273" s="158"/>
      <c r="O1273" s="158"/>
      <c r="P1273" s="158"/>
      <c r="Q1273" s="158"/>
      <c r="R1273" s="159"/>
      <c r="S1273" s="159"/>
      <c r="T1273" s="159"/>
      <c r="U1273" s="159"/>
      <c r="V1273" s="159"/>
      <c r="W1273" s="159"/>
      <c r="X1273" s="159"/>
      <c r="Y1273" s="159"/>
      <c r="Z1273" s="148"/>
      <c r="AA1273" s="148"/>
      <c r="AB1273" s="148"/>
      <c r="AC1273" s="148"/>
      <c r="AD1273" s="148"/>
      <c r="AE1273" s="148"/>
      <c r="AF1273" s="148"/>
      <c r="AG1273" s="148" t="s">
        <v>433</v>
      </c>
      <c r="AH1273" s="148"/>
      <c r="AI1273" s="148"/>
      <c r="AJ1273" s="148"/>
      <c r="AK1273" s="148"/>
      <c r="AL1273" s="148"/>
      <c r="AM1273" s="148"/>
      <c r="AN1273" s="148"/>
      <c r="AO1273" s="148"/>
      <c r="AP1273" s="148"/>
      <c r="AQ1273" s="148"/>
      <c r="AR1273" s="148"/>
      <c r="AS1273" s="148"/>
      <c r="AT1273" s="148"/>
      <c r="AU1273" s="148"/>
      <c r="AV1273" s="148"/>
      <c r="AW1273" s="148"/>
      <c r="AX1273" s="148"/>
      <c r="AY1273" s="148"/>
      <c r="AZ1273" s="148"/>
      <c r="BA1273" s="148"/>
      <c r="BB1273" s="148"/>
      <c r="BC1273" s="148"/>
      <c r="BD1273" s="148"/>
      <c r="BE1273" s="148"/>
      <c r="BF1273" s="148"/>
      <c r="BG1273" s="148"/>
      <c r="BH1273" s="148"/>
    </row>
    <row r="1274" spans="1:60" outlineLevel="2" x14ac:dyDescent="0.2">
      <c r="A1274" s="155"/>
      <c r="B1274" s="156"/>
      <c r="C1274" s="194" t="s">
        <v>1898</v>
      </c>
      <c r="D1274" s="185"/>
      <c r="E1274" s="186">
        <v>252</v>
      </c>
      <c r="F1274" s="159"/>
      <c r="G1274" s="159"/>
      <c r="H1274" s="159"/>
      <c r="I1274" s="159"/>
      <c r="J1274" s="159"/>
      <c r="K1274" s="159"/>
      <c r="L1274" s="159"/>
      <c r="M1274" s="159"/>
      <c r="N1274" s="158"/>
      <c r="O1274" s="158"/>
      <c r="P1274" s="158"/>
      <c r="Q1274" s="158"/>
      <c r="R1274" s="159"/>
      <c r="S1274" s="159"/>
      <c r="T1274" s="159"/>
      <c r="U1274" s="159"/>
      <c r="V1274" s="159"/>
      <c r="W1274" s="159"/>
      <c r="X1274" s="159"/>
      <c r="Y1274" s="159"/>
      <c r="Z1274" s="148"/>
      <c r="AA1274" s="148"/>
      <c r="AB1274" s="148"/>
      <c r="AC1274" s="148"/>
      <c r="AD1274" s="148"/>
      <c r="AE1274" s="148"/>
      <c r="AF1274" s="148"/>
      <c r="AG1274" s="148" t="s">
        <v>435</v>
      </c>
      <c r="AH1274" s="148">
        <v>0</v>
      </c>
      <c r="AI1274" s="148"/>
      <c r="AJ1274" s="148"/>
      <c r="AK1274" s="148"/>
      <c r="AL1274" s="148"/>
      <c r="AM1274" s="148"/>
      <c r="AN1274" s="148"/>
      <c r="AO1274" s="148"/>
      <c r="AP1274" s="148"/>
      <c r="AQ1274" s="148"/>
      <c r="AR1274" s="148"/>
      <c r="AS1274" s="148"/>
      <c r="AT1274" s="148"/>
      <c r="AU1274" s="148"/>
      <c r="AV1274" s="148"/>
      <c r="AW1274" s="148"/>
      <c r="AX1274" s="148"/>
      <c r="AY1274" s="148"/>
      <c r="AZ1274" s="148"/>
      <c r="BA1274" s="148"/>
      <c r="BB1274" s="148"/>
      <c r="BC1274" s="148"/>
      <c r="BD1274" s="148"/>
      <c r="BE1274" s="148"/>
      <c r="BF1274" s="148"/>
      <c r="BG1274" s="148"/>
      <c r="BH1274" s="148"/>
    </row>
    <row r="1275" spans="1:60" outlineLevel="1" x14ac:dyDescent="0.2">
      <c r="A1275" s="172">
        <v>238</v>
      </c>
      <c r="B1275" s="173" t="s">
        <v>1899</v>
      </c>
      <c r="C1275" s="181" t="s">
        <v>1900</v>
      </c>
      <c r="D1275" s="174" t="s">
        <v>671</v>
      </c>
      <c r="E1275" s="175">
        <v>252</v>
      </c>
      <c r="F1275" s="176"/>
      <c r="G1275" s="177">
        <f>ROUND(E1275*F1275,2)</f>
        <v>0</v>
      </c>
      <c r="H1275" s="176"/>
      <c r="I1275" s="177">
        <f>ROUND(E1275*H1275,2)</f>
        <v>0</v>
      </c>
      <c r="J1275" s="176"/>
      <c r="K1275" s="177">
        <f>ROUND(E1275*J1275,2)</f>
        <v>0</v>
      </c>
      <c r="L1275" s="177">
        <v>21</v>
      </c>
      <c r="M1275" s="177">
        <f>G1275*(1+L1275/100)</f>
        <v>0</v>
      </c>
      <c r="N1275" s="175">
        <v>1.2999999999999999E-4</v>
      </c>
      <c r="O1275" s="175">
        <f>ROUND(E1275*N1275,2)</f>
        <v>0.03</v>
      </c>
      <c r="P1275" s="175">
        <v>0</v>
      </c>
      <c r="Q1275" s="175">
        <f>ROUND(E1275*P1275,2)</f>
        <v>0</v>
      </c>
      <c r="R1275" s="177" t="s">
        <v>592</v>
      </c>
      <c r="S1275" s="177" t="s">
        <v>394</v>
      </c>
      <c r="T1275" s="178" t="s">
        <v>378</v>
      </c>
      <c r="U1275" s="159">
        <v>2.1999999999999999E-2</v>
      </c>
      <c r="V1275" s="159">
        <f>ROUND(E1275*U1275,2)</f>
        <v>5.54</v>
      </c>
      <c r="W1275" s="159"/>
      <c r="X1275" s="159" t="s">
        <v>429</v>
      </c>
      <c r="Y1275" s="159" t="s">
        <v>656</v>
      </c>
      <c r="Z1275" s="214">
        <v>0.32</v>
      </c>
      <c r="AA1275" s="215">
        <f t="shared" ref="AA1275" si="460">G1275*Z1275</f>
        <v>0</v>
      </c>
      <c r="AB1275" s="215">
        <f t="shared" ref="AB1275" si="461">G1275-AA1275</f>
        <v>0</v>
      </c>
      <c r="AC1275" s="148"/>
      <c r="AD1275" s="148"/>
      <c r="AE1275" s="148"/>
      <c r="AF1275" s="148"/>
      <c r="AG1275" s="148" t="s">
        <v>431</v>
      </c>
      <c r="AH1275" s="148"/>
      <c r="AI1275" s="148"/>
      <c r="AJ1275" s="148"/>
      <c r="AK1275" s="148"/>
      <c r="AL1275" s="148"/>
      <c r="AM1275" s="148"/>
      <c r="AN1275" s="148"/>
      <c r="AO1275" s="148"/>
      <c r="AP1275" s="148"/>
      <c r="AQ1275" s="148"/>
      <c r="AR1275" s="148"/>
      <c r="AS1275" s="148"/>
      <c r="AT1275" s="148"/>
      <c r="AU1275" s="148"/>
      <c r="AV1275" s="148"/>
      <c r="AW1275" s="148"/>
      <c r="AX1275" s="148"/>
      <c r="AY1275" s="148"/>
      <c r="AZ1275" s="148"/>
      <c r="BA1275" s="148"/>
      <c r="BB1275" s="148"/>
      <c r="BC1275" s="148"/>
      <c r="BD1275" s="148"/>
      <c r="BE1275" s="148"/>
      <c r="BF1275" s="148"/>
      <c r="BG1275" s="148"/>
      <c r="BH1275" s="148"/>
    </row>
    <row r="1276" spans="1:60" outlineLevel="2" x14ac:dyDescent="0.2">
      <c r="A1276" s="155"/>
      <c r="B1276" s="156"/>
      <c r="C1276" s="194" t="s">
        <v>1901</v>
      </c>
      <c r="D1276" s="185"/>
      <c r="E1276" s="186">
        <v>252</v>
      </c>
      <c r="F1276" s="159"/>
      <c r="G1276" s="159"/>
      <c r="H1276" s="159"/>
      <c r="I1276" s="159"/>
      <c r="J1276" s="159"/>
      <c r="K1276" s="159"/>
      <c r="L1276" s="159"/>
      <c r="M1276" s="159"/>
      <c r="N1276" s="158"/>
      <c r="O1276" s="158"/>
      <c r="P1276" s="158"/>
      <c r="Q1276" s="158"/>
      <c r="R1276" s="159"/>
      <c r="S1276" s="159"/>
      <c r="T1276" s="159"/>
      <c r="U1276" s="159"/>
      <c r="V1276" s="159"/>
      <c r="W1276" s="159"/>
      <c r="X1276" s="159"/>
      <c r="Y1276" s="159"/>
      <c r="Z1276" s="148"/>
      <c r="AA1276" s="148"/>
      <c r="AB1276" s="148"/>
      <c r="AC1276" s="148"/>
      <c r="AD1276" s="148"/>
      <c r="AE1276" s="148"/>
      <c r="AF1276" s="148"/>
      <c r="AG1276" s="148" t="s">
        <v>435</v>
      </c>
      <c r="AH1276" s="148">
        <v>5</v>
      </c>
      <c r="AI1276" s="148"/>
      <c r="AJ1276" s="148"/>
      <c r="AK1276" s="148"/>
      <c r="AL1276" s="148"/>
      <c r="AM1276" s="148"/>
      <c r="AN1276" s="148"/>
      <c r="AO1276" s="148"/>
      <c r="AP1276" s="148"/>
      <c r="AQ1276" s="148"/>
      <c r="AR1276" s="148"/>
      <c r="AS1276" s="148"/>
      <c r="AT1276" s="148"/>
      <c r="AU1276" s="148"/>
      <c r="AV1276" s="148"/>
      <c r="AW1276" s="148"/>
      <c r="AX1276" s="148"/>
      <c r="AY1276" s="148"/>
      <c r="AZ1276" s="148"/>
      <c r="BA1276" s="148"/>
      <c r="BB1276" s="148"/>
      <c r="BC1276" s="148"/>
      <c r="BD1276" s="148"/>
      <c r="BE1276" s="148"/>
      <c r="BF1276" s="148"/>
      <c r="BG1276" s="148"/>
      <c r="BH1276" s="148"/>
    </row>
    <row r="1277" spans="1:60" outlineLevel="1" x14ac:dyDescent="0.2">
      <c r="A1277" s="172">
        <v>239</v>
      </c>
      <c r="B1277" s="173" t="s">
        <v>1902</v>
      </c>
      <c r="C1277" s="181" t="s">
        <v>1903</v>
      </c>
      <c r="D1277" s="174" t="s">
        <v>492</v>
      </c>
      <c r="E1277" s="175">
        <v>32</v>
      </c>
      <c r="F1277" s="176"/>
      <c r="G1277" s="177">
        <f>ROUND(E1277*F1277,2)</f>
        <v>0</v>
      </c>
      <c r="H1277" s="176"/>
      <c r="I1277" s="177">
        <f>ROUND(E1277*H1277,2)</f>
        <v>0</v>
      </c>
      <c r="J1277" s="176"/>
      <c r="K1277" s="177">
        <f>ROUND(E1277*J1277,2)</f>
        <v>0</v>
      </c>
      <c r="L1277" s="177">
        <v>21</v>
      </c>
      <c r="M1277" s="177">
        <f>G1277*(1+L1277/100)</f>
        <v>0</v>
      </c>
      <c r="N1277" s="175">
        <v>0</v>
      </c>
      <c r="O1277" s="175">
        <f>ROUND(E1277*N1277,2)</f>
        <v>0</v>
      </c>
      <c r="P1277" s="175">
        <v>0</v>
      </c>
      <c r="Q1277" s="175">
        <f>ROUND(E1277*P1277,2)</f>
        <v>0</v>
      </c>
      <c r="R1277" s="177" t="s">
        <v>592</v>
      </c>
      <c r="S1277" s="177" t="s">
        <v>378</v>
      </c>
      <c r="T1277" s="178" t="s">
        <v>378</v>
      </c>
      <c r="U1277" s="159">
        <v>0.125</v>
      </c>
      <c r="V1277" s="159">
        <f>ROUND(E1277*U1277,2)</f>
        <v>4</v>
      </c>
      <c r="W1277" s="159"/>
      <c r="X1277" s="159" t="s">
        <v>429</v>
      </c>
      <c r="Y1277" s="159" t="s">
        <v>656</v>
      </c>
      <c r="Z1277" s="214">
        <v>0.32</v>
      </c>
      <c r="AA1277" s="215">
        <f t="shared" ref="AA1277" si="462">G1277*Z1277</f>
        <v>0</v>
      </c>
      <c r="AB1277" s="215">
        <f t="shared" ref="AB1277" si="463">G1277-AA1277</f>
        <v>0</v>
      </c>
      <c r="AC1277" s="148"/>
      <c r="AD1277" s="148"/>
      <c r="AE1277" s="148"/>
      <c r="AF1277" s="148"/>
      <c r="AG1277" s="148" t="s">
        <v>431</v>
      </c>
      <c r="AH1277" s="148"/>
      <c r="AI1277" s="148"/>
      <c r="AJ1277" s="148"/>
      <c r="AK1277" s="148"/>
      <c r="AL1277" s="148"/>
      <c r="AM1277" s="148"/>
      <c r="AN1277" s="148"/>
      <c r="AO1277" s="148"/>
      <c r="AP1277" s="148"/>
      <c r="AQ1277" s="148"/>
      <c r="AR1277" s="148"/>
      <c r="AS1277" s="148"/>
      <c r="AT1277" s="148"/>
      <c r="AU1277" s="148"/>
      <c r="AV1277" s="148"/>
      <c r="AW1277" s="148"/>
      <c r="AX1277" s="148"/>
      <c r="AY1277" s="148"/>
      <c r="AZ1277" s="148"/>
      <c r="BA1277" s="148"/>
      <c r="BB1277" s="148"/>
      <c r="BC1277" s="148"/>
      <c r="BD1277" s="148"/>
      <c r="BE1277" s="148"/>
      <c r="BF1277" s="148"/>
      <c r="BG1277" s="148"/>
      <c r="BH1277" s="148"/>
    </row>
    <row r="1278" spans="1:60" outlineLevel="2" x14ac:dyDescent="0.2">
      <c r="A1278" s="155"/>
      <c r="B1278" s="156"/>
      <c r="C1278" s="306" t="s">
        <v>1897</v>
      </c>
      <c r="D1278" s="307"/>
      <c r="E1278" s="307"/>
      <c r="F1278" s="307"/>
      <c r="G1278" s="307"/>
      <c r="H1278" s="159"/>
      <c r="I1278" s="159"/>
      <c r="J1278" s="159"/>
      <c r="K1278" s="159"/>
      <c r="L1278" s="159"/>
      <c r="M1278" s="159"/>
      <c r="N1278" s="158"/>
      <c r="O1278" s="158"/>
      <c r="P1278" s="158"/>
      <c r="Q1278" s="158"/>
      <c r="R1278" s="159"/>
      <c r="S1278" s="159"/>
      <c r="T1278" s="159"/>
      <c r="U1278" s="159"/>
      <c r="V1278" s="159"/>
      <c r="W1278" s="159"/>
      <c r="X1278" s="159"/>
      <c r="Y1278" s="159"/>
      <c r="Z1278" s="148"/>
      <c r="AA1278" s="148"/>
      <c r="AB1278" s="148"/>
      <c r="AC1278" s="148"/>
      <c r="AD1278" s="148"/>
      <c r="AE1278" s="148"/>
      <c r="AF1278" s="148"/>
      <c r="AG1278" s="148" t="s">
        <v>433</v>
      </c>
      <c r="AH1278" s="148"/>
      <c r="AI1278" s="148"/>
      <c r="AJ1278" s="148"/>
      <c r="AK1278" s="148"/>
      <c r="AL1278" s="148"/>
      <c r="AM1278" s="148"/>
      <c r="AN1278" s="148"/>
      <c r="AO1278" s="148"/>
      <c r="AP1278" s="148"/>
      <c r="AQ1278" s="148"/>
      <c r="AR1278" s="148"/>
      <c r="AS1278" s="148"/>
      <c r="AT1278" s="148"/>
      <c r="AU1278" s="148"/>
      <c r="AV1278" s="148"/>
      <c r="AW1278" s="148"/>
      <c r="AX1278" s="148"/>
      <c r="AY1278" s="148"/>
      <c r="AZ1278" s="148"/>
      <c r="BA1278" s="148"/>
      <c r="BB1278" s="148"/>
      <c r="BC1278" s="148"/>
      <c r="BD1278" s="148"/>
      <c r="BE1278" s="148"/>
      <c r="BF1278" s="148"/>
      <c r="BG1278" s="148"/>
      <c r="BH1278" s="148"/>
    </row>
    <row r="1279" spans="1:60" outlineLevel="2" x14ac:dyDescent="0.2">
      <c r="A1279" s="155"/>
      <c r="B1279" s="156"/>
      <c r="C1279" s="194" t="s">
        <v>1904</v>
      </c>
      <c r="D1279" s="185"/>
      <c r="E1279" s="186">
        <v>32</v>
      </c>
      <c r="F1279" s="159"/>
      <c r="G1279" s="159"/>
      <c r="H1279" s="159"/>
      <c r="I1279" s="159"/>
      <c r="J1279" s="159"/>
      <c r="K1279" s="159"/>
      <c r="L1279" s="159"/>
      <c r="M1279" s="159"/>
      <c r="N1279" s="158"/>
      <c r="O1279" s="158"/>
      <c r="P1279" s="158"/>
      <c r="Q1279" s="158"/>
      <c r="R1279" s="159"/>
      <c r="S1279" s="159"/>
      <c r="T1279" s="159"/>
      <c r="U1279" s="159"/>
      <c r="V1279" s="159"/>
      <c r="W1279" s="159"/>
      <c r="X1279" s="159"/>
      <c r="Y1279" s="159"/>
      <c r="Z1279" s="148"/>
      <c r="AA1279" s="148"/>
      <c r="AB1279" s="148"/>
      <c r="AC1279" s="148"/>
      <c r="AD1279" s="148"/>
      <c r="AE1279" s="148"/>
      <c r="AF1279" s="148"/>
      <c r="AG1279" s="148" t="s">
        <v>435</v>
      </c>
      <c r="AH1279" s="148">
        <v>0</v>
      </c>
      <c r="AI1279" s="148"/>
      <c r="AJ1279" s="148"/>
      <c r="AK1279" s="148"/>
      <c r="AL1279" s="148"/>
      <c r="AM1279" s="148"/>
      <c r="AN1279" s="148"/>
      <c r="AO1279" s="148"/>
      <c r="AP1279" s="148"/>
      <c r="AQ1279" s="148"/>
      <c r="AR1279" s="148"/>
      <c r="AS1279" s="148"/>
      <c r="AT1279" s="148"/>
      <c r="AU1279" s="148"/>
      <c r="AV1279" s="148"/>
      <c r="AW1279" s="148"/>
      <c r="AX1279" s="148"/>
      <c r="AY1279" s="148"/>
      <c r="AZ1279" s="148"/>
      <c r="BA1279" s="148"/>
      <c r="BB1279" s="148"/>
      <c r="BC1279" s="148"/>
      <c r="BD1279" s="148"/>
      <c r="BE1279" s="148"/>
      <c r="BF1279" s="148"/>
      <c r="BG1279" s="148"/>
      <c r="BH1279" s="148"/>
    </row>
    <row r="1280" spans="1:60" ht="22.5" outlineLevel="1" x14ac:dyDescent="0.2">
      <c r="A1280" s="172">
        <v>240</v>
      </c>
      <c r="B1280" s="173" t="s">
        <v>1905</v>
      </c>
      <c r="C1280" s="181" t="s">
        <v>1906</v>
      </c>
      <c r="D1280" s="174" t="s">
        <v>492</v>
      </c>
      <c r="E1280" s="175">
        <v>32</v>
      </c>
      <c r="F1280" s="176"/>
      <c r="G1280" s="177">
        <f>ROUND(E1280*F1280,2)</f>
        <v>0</v>
      </c>
      <c r="H1280" s="176"/>
      <c r="I1280" s="177">
        <f>ROUND(E1280*H1280,2)</f>
        <v>0</v>
      </c>
      <c r="J1280" s="176"/>
      <c r="K1280" s="177">
        <f>ROUND(E1280*J1280,2)</f>
        <v>0</v>
      </c>
      <c r="L1280" s="177">
        <v>21</v>
      </c>
      <c r="M1280" s="177">
        <f>G1280*(1+L1280/100)</f>
        <v>0</v>
      </c>
      <c r="N1280" s="175">
        <v>1.08E-3</v>
      </c>
      <c r="O1280" s="175">
        <f>ROUND(E1280*N1280,2)</f>
        <v>0.03</v>
      </c>
      <c r="P1280" s="175">
        <v>0</v>
      </c>
      <c r="Q1280" s="175">
        <f>ROUND(E1280*P1280,2)</f>
        <v>0</v>
      </c>
      <c r="R1280" s="177" t="s">
        <v>592</v>
      </c>
      <c r="S1280" s="177" t="s">
        <v>394</v>
      </c>
      <c r="T1280" s="178" t="s">
        <v>378</v>
      </c>
      <c r="U1280" s="159">
        <v>0.311</v>
      </c>
      <c r="V1280" s="159">
        <f>ROUND(E1280*U1280,2)</f>
        <v>9.9499999999999993</v>
      </c>
      <c r="W1280" s="159"/>
      <c r="X1280" s="159" t="s">
        <v>429</v>
      </c>
      <c r="Y1280" s="159" t="s">
        <v>656</v>
      </c>
      <c r="Z1280" s="214">
        <v>0.32</v>
      </c>
      <c r="AA1280" s="215">
        <f t="shared" ref="AA1280" si="464">G1280*Z1280</f>
        <v>0</v>
      </c>
      <c r="AB1280" s="215">
        <f t="shared" ref="AB1280" si="465">G1280-AA1280</f>
        <v>0</v>
      </c>
      <c r="AC1280" s="148"/>
      <c r="AD1280" s="148"/>
      <c r="AE1280" s="148"/>
      <c r="AF1280" s="148"/>
      <c r="AG1280" s="148" t="s">
        <v>431</v>
      </c>
      <c r="AH1280" s="148"/>
      <c r="AI1280" s="148"/>
      <c r="AJ1280" s="148"/>
      <c r="AK1280" s="148"/>
      <c r="AL1280" s="148"/>
      <c r="AM1280" s="148"/>
      <c r="AN1280" s="148"/>
      <c r="AO1280" s="148"/>
      <c r="AP1280" s="148"/>
      <c r="AQ1280" s="148"/>
      <c r="AR1280" s="148"/>
      <c r="AS1280" s="148"/>
      <c r="AT1280" s="148"/>
      <c r="AU1280" s="148"/>
      <c r="AV1280" s="148"/>
      <c r="AW1280" s="148"/>
      <c r="AX1280" s="148"/>
      <c r="AY1280" s="148"/>
      <c r="AZ1280" s="148"/>
      <c r="BA1280" s="148"/>
      <c r="BB1280" s="148"/>
      <c r="BC1280" s="148"/>
      <c r="BD1280" s="148"/>
      <c r="BE1280" s="148"/>
      <c r="BF1280" s="148"/>
      <c r="BG1280" s="148"/>
      <c r="BH1280" s="148"/>
    </row>
    <row r="1281" spans="1:60" outlineLevel="2" x14ac:dyDescent="0.2">
      <c r="A1281" s="155"/>
      <c r="B1281" s="156"/>
      <c r="C1281" s="194" t="s">
        <v>1907</v>
      </c>
      <c r="D1281" s="185"/>
      <c r="E1281" s="186">
        <v>32</v>
      </c>
      <c r="F1281" s="159"/>
      <c r="G1281" s="159"/>
      <c r="H1281" s="159"/>
      <c r="I1281" s="159"/>
      <c r="J1281" s="159"/>
      <c r="K1281" s="159"/>
      <c r="L1281" s="159"/>
      <c r="M1281" s="159"/>
      <c r="N1281" s="158"/>
      <c r="O1281" s="158"/>
      <c r="P1281" s="158"/>
      <c r="Q1281" s="158"/>
      <c r="R1281" s="159"/>
      <c r="S1281" s="159"/>
      <c r="T1281" s="159"/>
      <c r="U1281" s="159"/>
      <c r="V1281" s="159"/>
      <c r="W1281" s="159"/>
      <c r="X1281" s="159"/>
      <c r="Y1281" s="159"/>
      <c r="Z1281" s="148"/>
      <c r="AA1281" s="148"/>
      <c r="AB1281" s="148"/>
      <c r="AC1281" s="148"/>
      <c r="AD1281" s="148"/>
      <c r="AE1281" s="148"/>
      <c r="AF1281" s="148"/>
      <c r="AG1281" s="148" t="s">
        <v>435</v>
      </c>
      <c r="AH1281" s="148">
        <v>5</v>
      </c>
      <c r="AI1281" s="148"/>
      <c r="AJ1281" s="148"/>
      <c r="AK1281" s="148"/>
      <c r="AL1281" s="148"/>
      <c r="AM1281" s="148"/>
      <c r="AN1281" s="148"/>
      <c r="AO1281" s="148"/>
      <c r="AP1281" s="148"/>
      <c r="AQ1281" s="148"/>
      <c r="AR1281" s="148"/>
      <c r="AS1281" s="148"/>
      <c r="AT1281" s="148"/>
      <c r="AU1281" s="148"/>
      <c r="AV1281" s="148"/>
      <c r="AW1281" s="148"/>
      <c r="AX1281" s="148"/>
      <c r="AY1281" s="148"/>
      <c r="AZ1281" s="148"/>
      <c r="BA1281" s="148"/>
      <c r="BB1281" s="148"/>
      <c r="BC1281" s="148"/>
      <c r="BD1281" s="148"/>
      <c r="BE1281" s="148"/>
      <c r="BF1281" s="148"/>
      <c r="BG1281" s="148"/>
      <c r="BH1281" s="148"/>
    </row>
    <row r="1282" spans="1:60" outlineLevel="1" x14ac:dyDescent="0.2">
      <c r="A1282" s="172">
        <v>241</v>
      </c>
      <c r="B1282" s="173" t="s">
        <v>1908</v>
      </c>
      <c r="C1282" s="181" t="s">
        <v>1909</v>
      </c>
      <c r="D1282" s="174" t="s">
        <v>515</v>
      </c>
      <c r="E1282" s="175">
        <v>3</v>
      </c>
      <c r="F1282" s="176"/>
      <c r="G1282" s="177">
        <f>ROUND(E1282*F1282,2)</f>
        <v>0</v>
      </c>
      <c r="H1282" s="176"/>
      <c r="I1282" s="177">
        <f>ROUND(E1282*H1282,2)</f>
        <v>0</v>
      </c>
      <c r="J1282" s="176"/>
      <c r="K1282" s="177">
        <f>ROUND(E1282*J1282,2)</f>
        <v>0</v>
      </c>
      <c r="L1282" s="177">
        <v>21</v>
      </c>
      <c r="M1282" s="177">
        <f>G1282*(1+L1282/100)</f>
        <v>0</v>
      </c>
      <c r="N1282" s="175">
        <v>7.6000000000000004E-4</v>
      </c>
      <c r="O1282" s="175">
        <f>ROUND(E1282*N1282,2)</f>
        <v>0</v>
      </c>
      <c r="P1282" s="175">
        <v>0</v>
      </c>
      <c r="Q1282" s="175">
        <f>ROUND(E1282*P1282,2)</f>
        <v>0</v>
      </c>
      <c r="R1282" s="177"/>
      <c r="S1282" s="177" t="s">
        <v>394</v>
      </c>
      <c r="T1282" s="178" t="s">
        <v>379</v>
      </c>
      <c r="U1282" s="159">
        <v>0.311</v>
      </c>
      <c r="V1282" s="159">
        <f>ROUND(E1282*U1282,2)</f>
        <v>0.93</v>
      </c>
      <c r="W1282" s="159"/>
      <c r="X1282" s="159" t="s">
        <v>429</v>
      </c>
      <c r="Y1282" s="159" t="s">
        <v>656</v>
      </c>
      <c r="Z1282" s="214">
        <v>0.32</v>
      </c>
      <c r="AA1282" s="215">
        <f t="shared" ref="AA1282" si="466">G1282*Z1282</f>
        <v>0</v>
      </c>
      <c r="AB1282" s="215">
        <f t="shared" ref="AB1282" si="467">G1282-AA1282</f>
        <v>0</v>
      </c>
      <c r="AC1282" s="148"/>
      <c r="AD1282" s="148"/>
      <c r="AE1282" s="148"/>
      <c r="AF1282" s="148"/>
      <c r="AG1282" s="148" t="s">
        <v>431</v>
      </c>
      <c r="AH1282" s="148"/>
      <c r="AI1282" s="148"/>
      <c r="AJ1282" s="148"/>
      <c r="AK1282" s="148"/>
      <c r="AL1282" s="148"/>
      <c r="AM1282" s="148"/>
      <c r="AN1282" s="148"/>
      <c r="AO1282" s="148"/>
      <c r="AP1282" s="148"/>
      <c r="AQ1282" s="148"/>
      <c r="AR1282" s="148"/>
      <c r="AS1282" s="148"/>
      <c r="AT1282" s="148"/>
      <c r="AU1282" s="148"/>
      <c r="AV1282" s="148"/>
      <c r="AW1282" s="148"/>
      <c r="AX1282" s="148"/>
      <c r="AY1282" s="148"/>
      <c r="AZ1282" s="148"/>
      <c r="BA1282" s="148"/>
      <c r="BB1282" s="148"/>
      <c r="BC1282" s="148"/>
      <c r="BD1282" s="148"/>
      <c r="BE1282" s="148"/>
      <c r="BF1282" s="148"/>
      <c r="BG1282" s="148"/>
      <c r="BH1282" s="148"/>
    </row>
    <row r="1283" spans="1:60" outlineLevel="2" x14ac:dyDescent="0.2">
      <c r="A1283" s="155"/>
      <c r="B1283" s="156"/>
      <c r="C1283" s="194" t="s">
        <v>1910</v>
      </c>
      <c r="D1283" s="185"/>
      <c r="E1283" s="186">
        <v>3</v>
      </c>
      <c r="F1283" s="159"/>
      <c r="G1283" s="159"/>
      <c r="H1283" s="159"/>
      <c r="I1283" s="159"/>
      <c r="J1283" s="159"/>
      <c r="K1283" s="159"/>
      <c r="L1283" s="159"/>
      <c r="M1283" s="159"/>
      <c r="N1283" s="158"/>
      <c r="O1283" s="158"/>
      <c r="P1283" s="158"/>
      <c r="Q1283" s="158"/>
      <c r="R1283" s="159"/>
      <c r="S1283" s="159"/>
      <c r="T1283" s="159"/>
      <c r="U1283" s="159"/>
      <c r="V1283" s="159"/>
      <c r="W1283" s="159"/>
      <c r="X1283" s="159"/>
      <c r="Y1283" s="159"/>
      <c r="Z1283" s="148"/>
      <c r="AA1283" s="148"/>
      <c r="AB1283" s="148"/>
      <c r="AC1283" s="148"/>
      <c r="AD1283" s="148"/>
      <c r="AE1283" s="148"/>
      <c r="AF1283" s="148"/>
      <c r="AG1283" s="148" t="s">
        <v>435</v>
      </c>
      <c r="AH1283" s="148">
        <v>0</v>
      </c>
      <c r="AI1283" s="148"/>
      <c r="AJ1283" s="148"/>
      <c r="AK1283" s="148"/>
      <c r="AL1283" s="148"/>
      <c r="AM1283" s="148"/>
      <c r="AN1283" s="148"/>
      <c r="AO1283" s="148"/>
      <c r="AP1283" s="148"/>
      <c r="AQ1283" s="148"/>
      <c r="AR1283" s="148"/>
      <c r="AS1283" s="148"/>
      <c r="AT1283" s="148"/>
      <c r="AU1283" s="148"/>
      <c r="AV1283" s="148"/>
      <c r="AW1283" s="148"/>
      <c r="AX1283" s="148"/>
      <c r="AY1283" s="148"/>
      <c r="AZ1283" s="148"/>
      <c r="BA1283" s="148"/>
      <c r="BB1283" s="148"/>
      <c r="BC1283" s="148"/>
      <c r="BD1283" s="148"/>
      <c r="BE1283" s="148"/>
      <c r="BF1283" s="148"/>
      <c r="BG1283" s="148"/>
      <c r="BH1283" s="148"/>
    </row>
    <row r="1284" spans="1:60" x14ac:dyDescent="0.2">
      <c r="A1284" s="162" t="s">
        <v>373</v>
      </c>
      <c r="B1284" s="163" t="s">
        <v>273</v>
      </c>
      <c r="C1284" s="180" t="s">
        <v>274</v>
      </c>
      <c r="D1284" s="164"/>
      <c r="E1284" s="165"/>
      <c r="F1284" s="166"/>
      <c r="G1284" s="166">
        <f>SUMIF(AG1285:AG1288,"&lt;&gt;NOR",G1285:G1288)</f>
        <v>0</v>
      </c>
      <c r="H1284" s="166"/>
      <c r="I1284" s="166">
        <f>SUM(I1285:I1288)</f>
        <v>0</v>
      </c>
      <c r="J1284" s="166"/>
      <c r="K1284" s="166">
        <f>SUM(K1285:K1288)</f>
        <v>0</v>
      </c>
      <c r="L1284" s="166"/>
      <c r="M1284" s="166">
        <f>SUM(M1285:M1288)</f>
        <v>0</v>
      </c>
      <c r="N1284" s="165"/>
      <c r="O1284" s="165">
        <f>SUM(O1285:O1288)</f>
        <v>0.1</v>
      </c>
      <c r="P1284" s="165"/>
      <c r="Q1284" s="165">
        <f>SUM(Q1285:Q1288)</f>
        <v>0</v>
      </c>
      <c r="R1284" s="166"/>
      <c r="S1284" s="166"/>
      <c r="T1284" s="167"/>
      <c r="U1284" s="161"/>
      <c r="V1284" s="161">
        <f>SUM(V1285:V1288)</f>
        <v>11.1</v>
      </c>
      <c r="W1284" s="161"/>
      <c r="X1284" s="161"/>
      <c r="Y1284" s="161"/>
      <c r="Z1284" s="166"/>
      <c r="AA1284" s="166"/>
      <c r="AB1284" s="167"/>
      <c r="AG1284" t="s">
        <v>374</v>
      </c>
    </row>
    <row r="1285" spans="1:60" outlineLevel="1" x14ac:dyDescent="0.2">
      <c r="A1285" s="172">
        <v>242</v>
      </c>
      <c r="B1285" s="173" t="s">
        <v>1911</v>
      </c>
      <c r="C1285" s="181" t="s">
        <v>1912</v>
      </c>
      <c r="D1285" s="174" t="s">
        <v>671</v>
      </c>
      <c r="E1285" s="175">
        <v>110</v>
      </c>
      <c r="F1285" s="176"/>
      <c r="G1285" s="177">
        <f>ROUND(E1285*F1285,2)</f>
        <v>0</v>
      </c>
      <c r="H1285" s="176"/>
      <c r="I1285" s="177">
        <f>ROUND(E1285*H1285,2)</f>
        <v>0</v>
      </c>
      <c r="J1285" s="176"/>
      <c r="K1285" s="177">
        <f>ROUND(E1285*J1285,2)</f>
        <v>0</v>
      </c>
      <c r="L1285" s="177">
        <v>21</v>
      </c>
      <c r="M1285" s="177">
        <f>G1285*(1+L1285/100)</f>
        <v>0</v>
      </c>
      <c r="N1285" s="175">
        <v>9.5E-4</v>
      </c>
      <c r="O1285" s="175">
        <f>ROUND(E1285*N1285,2)</f>
        <v>0.1</v>
      </c>
      <c r="P1285" s="175">
        <v>0</v>
      </c>
      <c r="Q1285" s="175">
        <f>ROUND(E1285*P1285,2)</f>
        <v>0</v>
      </c>
      <c r="R1285" s="177"/>
      <c r="S1285" s="177" t="s">
        <v>394</v>
      </c>
      <c r="T1285" s="178" t="s">
        <v>378</v>
      </c>
      <c r="U1285" s="159">
        <v>0.1</v>
      </c>
      <c r="V1285" s="159">
        <f>ROUND(E1285*U1285,2)</f>
        <v>11</v>
      </c>
      <c r="W1285" s="159"/>
      <c r="X1285" s="159" t="s">
        <v>429</v>
      </c>
      <c r="Y1285" s="159" t="s">
        <v>381</v>
      </c>
      <c r="Z1285" s="214">
        <v>0.32</v>
      </c>
      <c r="AA1285" s="215">
        <f t="shared" ref="AA1285" si="468">G1285*Z1285</f>
        <v>0</v>
      </c>
      <c r="AB1285" s="215">
        <f t="shared" ref="AB1285" si="469">G1285-AA1285</f>
        <v>0</v>
      </c>
      <c r="AC1285" s="148"/>
      <c r="AD1285" s="148"/>
      <c r="AE1285" s="148"/>
      <c r="AF1285" s="148"/>
      <c r="AG1285" s="148" t="s">
        <v>431</v>
      </c>
      <c r="AH1285" s="148"/>
      <c r="AI1285" s="148"/>
      <c r="AJ1285" s="148"/>
      <c r="AK1285" s="148"/>
      <c r="AL1285" s="148"/>
      <c r="AM1285" s="148"/>
      <c r="AN1285" s="148"/>
      <c r="AO1285" s="148"/>
      <c r="AP1285" s="148"/>
      <c r="AQ1285" s="148"/>
      <c r="AR1285" s="148"/>
      <c r="AS1285" s="148"/>
      <c r="AT1285" s="148"/>
      <c r="AU1285" s="148"/>
      <c r="AV1285" s="148"/>
      <c r="AW1285" s="148"/>
      <c r="AX1285" s="148"/>
      <c r="AY1285" s="148"/>
      <c r="AZ1285" s="148"/>
      <c r="BA1285" s="148"/>
      <c r="BB1285" s="148"/>
      <c r="BC1285" s="148"/>
      <c r="BD1285" s="148"/>
      <c r="BE1285" s="148"/>
      <c r="BF1285" s="148"/>
      <c r="BG1285" s="148"/>
      <c r="BH1285" s="148"/>
    </row>
    <row r="1286" spans="1:60" outlineLevel="2" x14ac:dyDescent="0.2">
      <c r="A1286" s="155"/>
      <c r="B1286" s="156"/>
      <c r="C1286" s="194" t="s">
        <v>1913</v>
      </c>
      <c r="D1286" s="185"/>
      <c r="E1286" s="186">
        <v>110</v>
      </c>
      <c r="F1286" s="159"/>
      <c r="G1286" s="159"/>
      <c r="H1286" s="159"/>
      <c r="I1286" s="159"/>
      <c r="J1286" s="159"/>
      <c r="K1286" s="159"/>
      <c r="L1286" s="159"/>
      <c r="M1286" s="159"/>
      <c r="N1286" s="158"/>
      <c r="O1286" s="158"/>
      <c r="P1286" s="158"/>
      <c r="Q1286" s="158"/>
      <c r="R1286" s="159"/>
      <c r="S1286" s="159"/>
      <c r="T1286" s="159"/>
      <c r="U1286" s="159"/>
      <c r="V1286" s="159"/>
      <c r="W1286" s="159"/>
      <c r="X1286" s="159"/>
      <c r="Y1286" s="159"/>
      <c r="Z1286" s="148"/>
      <c r="AA1286" s="148"/>
      <c r="AB1286" s="148"/>
      <c r="AC1286" s="148"/>
      <c r="AD1286" s="148"/>
      <c r="AE1286" s="148"/>
      <c r="AF1286" s="148"/>
      <c r="AG1286" s="148" t="s">
        <v>435</v>
      </c>
      <c r="AH1286" s="148">
        <v>0</v>
      </c>
      <c r="AI1286" s="148"/>
      <c r="AJ1286" s="148"/>
      <c r="AK1286" s="148"/>
      <c r="AL1286" s="148"/>
      <c r="AM1286" s="148"/>
      <c r="AN1286" s="148"/>
      <c r="AO1286" s="148"/>
      <c r="AP1286" s="148"/>
      <c r="AQ1286" s="148"/>
      <c r="AR1286" s="148"/>
      <c r="AS1286" s="148"/>
      <c r="AT1286" s="148"/>
      <c r="AU1286" s="148"/>
      <c r="AV1286" s="148"/>
      <c r="AW1286" s="148"/>
      <c r="AX1286" s="148"/>
      <c r="AY1286" s="148"/>
      <c r="AZ1286" s="148"/>
      <c r="BA1286" s="148"/>
      <c r="BB1286" s="148"/>
      <c r="BC1286" s="148"/>
      <c r="BD1286" s="148"/>
      <c r="BE1286" s="148"/>
      <c r="BF1286" s="148"/>
      <c r="BG1286" s="148"/>
      <c r="BH1286" s="148"/>
    </row>
    <row r="1287" spans="1:60" outlineLevel="1" x14ac:dyDescent="0.2">
      <c r="A1287" s="172">
        <v>243</v>
      </c>
      <c r="B1287" s="173" t="s">
        <v>1914</v>
      </c>
      <c r="C1287" s="181" t="s">
        <v>1915</v>
      </c>
      <c r="D1287" s="174" t="s">
        <v>406</v>
      </c>
      <c r="E1287" s="175">
        <v>1</v>
      </c>
      <c r="F1287" s="176"/>
      <c r="G1287" s="177">
        <f>ROUND(E1287*F1287,2)</f>
        <v>0</v>
      </c>
      <c r="H1287" s="176"/>
      <c r="I1287" s="177">
        <f>ROUND(E1287*H1287,2)</f>
        <v>0</v>
      </c>
      <c r="J1287" s="176"/>
      <c r="K1287" s="177">
        <f>ROUND(E1287*J1287,2)</f>
        <v>0</v>
      </c>
      <c r="L1287" s="177">
        <v>21</v>
      </c>
      <c r="M1287" s="177">
        <f>G1287*(1+L1287/100)</f>
        <v>0</v>
      </c>
      <c r="N1287" s="175">
        <v>0</v>
      </c>
      <c r="O1287" s="175">
        <f>ROUND(E1287*N1287,2)</f>
        <v>0</v>
      </c>
      <c r="P1287" s="175">
        <v>0</v>
      </c>
      <c r="Q1287" s="175">
        <f>ROUND(E1287*P1287,2)</f>
        <v>0</v>
      </c>
      <c r="R1287" s="177"/>
      <c r="S1287" s="177" t="s">
        <v>394</v>
      </c>
      <c r="T1287" s="178" t="s">
        <v>379</v>
      </c>
      <c r="U1287" s="159">
        <v>0.1</v>
      </c>
      <c r="V1287" s="159">
        <f>ROUND(E1287*U1287,2)</f>
        <v>0.1</v>
      </c>
      <c r="W1287" s="159"/>
      <c r="X1287" s="159" t="s">
        <v>429</v>
      </c>
      <c r="Y1287" s="159" t="s">
        <v>430</v>
      </c>
      <c r="Z1287" s="214">
        <v>0.32</v>
      </c>
      <c r="AA1287" s="215">
        <f t="shared" ref="AA1287" si="470">G1287*Z1287</f>
        <v>0</v>
      </c>
      <c r="AB1287" s="215">
        <f t="shared" ref="AB1287" si="471">G1287-AA1287</f>
        <v>0</v>
      </c>
      <c r="AC1287" s="148"/>
      <c r="AD1287" s="148"/>
      <c r="AE1287" s="148"/>
      <c r="AF1287" s="148"/>
      <c r="AG1287" s="148" t="s">
        <v>431</v>
      </c>
      <c r="AH1287" s="148"/>
      <c r="AI1287" s="148"/>
      <c r="AJ1287" s="148"/>
      <c r="AK1287" s="148"/>
      <c r="AL1287" s="148"/>
      <c r="AM1287" s="148"/>
      <c r="AN1287" s="148"/>
      <c r="AO1287" s="148"/>
      <c r="AP1287" s="148"/>
      <c r="AQ1287" s="148"/>
      <c r="AR1287" s="148"/>
      <c r="AS1287" s="148"/>
      <c r="AT1287" s="148"/>
      <c r="AU1287" s="148"/>
      <c r="AV1287" s="148"/>
      <c r="AW1287" s="148"/>
      <c r="AX1287" s="148"/>
      <c r="AY1287" s="148"/>
      <c r="AZ1287" s="148"/>
      <c r="BA1287" s="148"/>
      <c r="BB1287" s="148"/>
      <c r="BC1287" s="148"/>
      <c r="BD1287" s="148"/>
      <c r="BE1287" s="148"/>
      <c r="BF1287" s="148"/>
      <c r="BG1287" s="148"/>
      <c r="BH1287" s="148"/>
    </row>
    <row r="1288" spans="1:60" outlineLevel="2" x14ac:dyDescent="0.2">
      <c r="A1288" s="155"/>
      <c r="B1288" s="156"/>
      <c r="C1288" s="194" t="s">
        <v>1916</v>
      </c>
      <c r="D1288" s="185"/>
      <c r="E1288" s="186">
        <v>1</v>
      </c>
      <c r="F1288" s="159"/>
      <c r="G1288" s="159"/>
      <c r="H1288" s="159"/>
      <c r="I1288" s="159"/>
      <c r="J1288" s="159"/>
      <c r="K1288" s="159"/>
      <c r="L1288" s="159"/>
      <c r="M1288" s="159"/>
      <c r="N1288" s="158"/>
      <c r="O1288" s="158"/>
      <c r="P1288" s="158"/>
      <c r="Q1288" s="158"/>
      <c r="R1288" s="159"/>
      <c r="S1288" s="159"/>
      <c r="T1288" s="159"/>
      <c r="U1288" s="159"/>
      <c r="V1288" s="159"/>
      <c r="W1288" s="159"/>
      <c r="X1288" s="159"/>
      <c r="Y1288" s="159"/>
      <c r="Z1288" s="148"/>
      <c r="AA1288" s="148"/>
      <c r="AB1288" s="148"/>
      <c r="AC1288" s="148"/>
      <c r="AD1288" s="148"/>
      <c r="AE1288" s="148"/>
      <c r="AF1288" s="148"/>
      <c r="AG1288" s="148" t="s">
        <v>435</v>
      </c>
      <c r="AH1288" s="148">
        <v>0</v>
      </c>
      <c r="AI1288" s="148"/>
      <c r="AJ1288" s="148"/>
      <c r="AK1288" s="148"/>
      <c r="AL1288" s="148"/>
      <c r="AM1288" s="148"/>
      <c r="AN1288" s="148"/>
      <c r="AO1288" s="148"/>
      <c r="AP1288" s="148"/>
      <c r="AQ1288" s="148"/>
      <c r="AR1288" s="148"/>
      <c r="AS1288" s="148"/>
      <c r="AT1288" s="148"/>
      <c r="AU1288" s="148"/>
      <c r="AV1288" s="148"/>
      <c r="AW1288" s="148"/>
      <c r="AX1288" s="148"/>
      <c r="AY1288" s="148"/>
      <c r="AZ1288" s="148"/>
      <c r="BA1288" s="148"/>
      <c r="BB1288" s="148"/>
      <c r="BC1288" s="148"/>
      <c r="BD1288" s="148"/>
      <c r="BE1288" s="148"/>
      <c r="BF1288" s="148"/>
      <c r="BG1288" s="148"/>
      <c r="BH1288" s="148"/>
    </row>
    <row r="1289" spans="1:60" x14ac:dyDescent="0.2">
      <c r="A1289" s="162" t="s">
        <v>373</v>
      </c>
      <c r="B1289" s="163" t="s">
        <v>275</v>
      </c>
      <c r="C1289" s="180" t="s">
        <v>276</v>
      </c>
      <c r="D1289" s="164"/>
      <c r="E1289" s="165"/>
      <c r="F1289" s="166"/>
      <c r="G1289" s="166">
        <f>SUMIF(AG1290:AG1362,"&lt;&gt;NOR",G1290:G1362)</f>
        <v>0</v>
      </c>
      <c r="H1289" s="166"/>
      <c r="I1289" s="166">
        <f>SUM(I1290:I1362)</f>
        <v>0</v>
      </c>
      <c r="J1289" s="166"/>
      <c r="K1289" s="166">
        <f>SUM(K1290:K1362)</f>
        <v>0</v>
      </c>
      <c r="L1289" s="166"/>
      <c r="M1289" s="166">
        <f>SUM(M1290:M1362)</f>
        <v>0</v>
      </c>
      <c r="N1289" s="165"/>
      <c r="O1289" s="165">
        <f>SUM(O1290:O1362)</f>
        <v>134.28</v>
      </c>
      <c r="P1289" s="165"/>
      <c r="Q1289" s="165">
        <f>SUM(Q1290:Q1362)</f>
        <v>0</v>
      </c>
      <c r="R1289" s="166"/>
      <c r="S1289" s="166"/>
      <c r="T1289" s="167"/>
      <c r="U1289" s="161"/>
      <c r="V1289" s="161">
        <f>SUM(V1290:V1362)</f>
        <v>2864.8499999999995</v>
      </c>
      <c r="W1289" s="161"/>
      <c r="X1289" s="161"/>
      <c r="Y1289" s="161"/>
      <c r="Z1289" s="166"/>
      <c r="AA1289" s="166"/>
      <c r="AB1289" s="167"/>
      <c r="AG1289" t="s">
        <v>374</v>
      </c>
    </row>
    <row r="1290" spans="1:60" outlineLevel="1" x14ac:dyDescent="0.2">
      <c r="A1290" s="172">
        <v>244</v>
      </c>
      <c r="B1290" s="173" t="s">
        <v>1917</v>
      </c>
      <c r="C1290" s="181" t="s">
        <v>1918</v>
      </c>
      <c r="D1290" s="174" t="s">
        <v>442</v>
      </c>
      <c r="E1290" s="175">
        <v>1891.68</v>
      </c>
      <c r="F1290" s="176"/>
      <c r="G1290" s="177">
        <f>ROUND(E1290*F1290,2)</f>
        <v>0</v>
      </c>
      <c r="H1290" s="176"/>
      <c r="I1290" s="177">
        <f>ROUND(E1290*H1290,2)</f>
        <v>0</v>
      </c>
      <c r="J1290" s="176"/>
      <c r="K1290" s="177">
        <f>ROUND(E1290*J1290,2)</f>
        <v>0</v>
      </c>
      <c r="L1290" s="177">
        <v>21</v>
      </c>
      <c r="M1290" s="177">
        <f>G1290*(1+L1290/100)</f>
        <v>0</v>
      </c>
      <c r="N1290" s="175">
        <v>7.3499999999999998E-3</v>
      </c>
      <c r="O1290" s="175">
        <f>ROUND(E1290*N1290,2)</f>
        <v>13.9</v>
      </c>
      <c r="P1290" s="175">
        <v>0</v>
      </c>
      <c r="Q1290" s="175">
        <f>ROUND(E1290*P1290,2)</f>
        <v>0</v>
      </c>
      <c r="R1290" s="177" t="s">
        <v>1919</v>
      </c>
      <c r="S1290" s="177" t="s">
        <v>378</v>
      </c>
      <c r="T1290" s="178" t="s">
        <v>378</v>
      </c>
      <c r="U1290" s="159">
        <v>6.3E-2</v>
      </c>
      <c r="V1290" s="159">
        <f>ROUND(E1290*U1290,2)</f>
        <v>119.18</v>
      </c>
      <c r="W1290" s="159"/>
      <c r="X1290" s="159" t="s">
        <v>429</v>
      </c>
      <c r="Y1290" s="159" t="s">
        <v>453</v>
      </c>
      <c r="Z1290" s="214">
        <v>0.32</v>
      </c>
      <c r="AA1290" s="215">
        <f t="shared" ref="AA1290" si="472">G1290*Z1290</f>
        <v>0</v>
      </c>
      <c r="AB1290" s="215">
        <f t="shared" ref="AB1290" si="473">G1290-AA1290</f>
        <v>0</v>
      </c>
      <c r="AC1290" s="148"/>
      <c r="AD1290" s="148"/>
      <c r="AE1290" s="148"/>
      <c r="AF1290" s="148"/>
      <c r="AG1290" s="148" t="s">
        <v>431</v>
      </c>
      <c r="AH1290" s="148"/>
      <c r="AI1290" s="148"/>
      <c r="AJ1290" s="148"/>
      <c r="AK1290" s="148"/>
      <c r="AL1290" s="148"/>
      <c r="AM1290" s="148"/>
      <c r="AN1290" s="148"/>
      <c r="AO1290" s="148"/>
      <c r="AP1290" s="148"/>
      <c r="AQ1290" s="148"/>
      <c r="AR1290" s="148"/>
      <c r="AS1290" s="148"/>
      <c r="AT1290" s="148"/>
      <c r="AU1290" s="148"/>
      <c r="AV1290" s="148"/>
      <c r="AW1290" s="148"/>
      <c r="AX1290" s="148"/>
      <c r="AY1290" s="148"/>
      <c r="AZ1290" s="148"/>
      <c r="BA1290" s="148"/>
      <c r="BB1290" s="148"/>
      <c r="BC1290" s="148"/>
      <c r="BD1290" s="148"/>
      <c r="BE1290" s="148"/>
      <c r="BF1290" s="148"/>
      <c r="BG1290" s="148"/>
      <c r="BH1290" s="148"/>
    </row>
    <row r="1291" spans="1:60" outlineLevel="2" x14ac:dyDescent="0.2">
      <c r="A1291" s="155"/>
      <c r="B1291" s="156"/>
      <c r="C1291" s="306" t="s">
        <v>1920</v>
      </c>
      <c r="D1291" s="307"/>
      <c r="E1291" s="307"/>
      <c r="F1291" s="307"/>
      <c r="G1291" s="307"/>
      <c r="H1291" s="159"/>
      <c r="I1291" s="159"/>
      <c r="J1291" s="159"/>
      <c r="K1291" s="159"/>
      <c r="L1291" s="159"/>
      <c r="M1291" s="159"/>
      <c r="N1291" s="158"/>
      <c r="O1291" s="158"/>
      <c r="P1291" s="158"/>
      <c r="Q1291" s="158"/>
      <c r="R1291" s="159"/>
      <c r="S1291" s="159"/>
      <c r="T1291" s="159"/>
      <c r="U1291" s="159"/>
      <c r="V1291" s="159"/>
      <c r="W1291" s="159"/>
      <c r="X1291" s="159"/>
      <c r="Y1291" s="159"/>
      <c r="Z1291" s="148"/>
      <c r="AA1291" s="148"/>
      <c r="AB1291" s="148"/>
      <c r="AC1291" s="148"/>
      <c r="AD1291" s="148"/>
      <c r="AE1291" s="148"/>
      <c r="AF1291" s="148"/>
      <c r="AG1291" s="148" t="s">
        <v>433</v>
      </c>
      <c r="AH1291" s="148"/>
      <c r="AI1291" s="148"/>
      <c r="AJ1291" s="148"/>
      <c r="AK1291" s="148"/>
      <c r="AL1291" s="148"/>
      <c r="AM1291" s="148"/>
      <c r="AN1291" s="148"/>
      <c r="AO1291" s="148"/>
      <c r="AP1291" s="148"/>
      <c r="AQ1291" s="148"/>
      <c r="AR1291" s="148"/>
      <c r="AS1291" s="148"/>
      <c r="AT1291" s="148"/>
      <c r="AU1291" s="148"/>
      <c r="AV1291" s="148"/>
      <c r="AW1291" s="148"/>
      <c r="AX1291" s="148"/>
      <c r="AY1291" s="148"/>
      <c r="AZ1291" s="148"/>
      <c r="BA1291" s="148"/>
      <c r="BB1291" s="148"/>
      <c r="BC1291" s="148"/>
      <c r="BD1291" s="148"/>
      <c r="BE1291" s="148"/>
      <c r="BF1291" s="148"/>
      <c r="BG1291" s="148"/>
      <c r="BH1291" s="148"/>
    </row>
    <row r="1292" spans="1:60" outlineLevel="2" x14ac:dyDescent="0.2">
      <c r="A1292" s="155"/>
      <c r="B1292" s="156"/>
      <c r="C1292" s="194" t="s">
        <v>1921</v>
      </c>
      <c r="D1292" s="185"/>
      <c r="E1292" s="186">
        <v>1891.68</v>
      </c>
      <c r="F1292" s="159"/>
      <c r="G1292" s="159"/>
      <c r="H1292" s="159"/>
      <c r="I1292" s="159"/>
      <c r="J1292" s="159"/>
      <c r="K1292" s="159"/>
      <c r="L1292" s="159"/>
      <c r="M1292" s="159"/>
      <c r="N1292" s="158"/>
      <c r="O1292" s="158"/>
      <c r="P1292" s="158"/>
      <c r="Q1292" s="158"/>
      <c r="R1292" s="159"/>
      <c r="S1292" s="159"/>
      <c r="T1292" s="159"/>
      <c r="U1292" s="159"/>
      <c r="V1292" s="159"/>
      <c r="W1292" s="159"/>
      <c r="X1292" s="159"/>
      <c r="Y1292" s="159"/>
      <c r="Z1292" s="148"/>
      <c r="AA1292" s="148"/>
      <c r="AB1292" s="148"/>
      <c r="AC1292" s="148"/>
      <c r="AD1292" s="148"/>
      <c r="AE1292" s="148"/>
      <c r="AF1292" s="148"/>
      <c r="AG1292" s="148" t="s">
        <v>435</v>
      </c>
      <c r="AH1292" s="148">
        <v>0</v>
      </c>
      <c r="AI1292" s="148"/>
      <c r="AJ1292" s="148"/>
      <c r="AK1292" s="148"/>
      <c r="AL1292" s="148"/>
      <c r="AM1292" s="148"/>
      <c r="AN1292" s="148"/>
      <c r="AO1292" s="148"/>
      <c r="AP1292" s="148"/>
      <c r="AQ1292" s="148"/>
      <c r="AR1292" s="148"/>
      <c r="AS1292" s="148"/>
      <c r="AT1292" s="148"/>
      <c r="AU1292" s="148"/>
      <c r="AV1292" s="148"/>
      <c r="AW1292" s="148"/>
      <c r="AX1292" s="148"/>
      <c r="AY1292" s="148"/>
      <c r="AZ1292" s="148"/>
      <c r="BA1292" s="148"/>
      <c r="BB1292" s="148"/>
      <c r="BC1292" s="148"/>
      <c r="BD1292" s="148"/>
      <c r="BE1292" s="148"/>
      <c r="BF1292" s="148"/>
      <c r="BG1292" s="148"/>
      <c r="BH1292" s="148"/>
    </row>
    <row r="1293" spans="1:60" ht="22.5" outlineLevel="1" x14ac:dyDescent="0.2">
      <c r="A1293" s="172">
        <v>245</v>
      </c>
      <c r="B1293" s="173" t="s">
        <v>1922</v>
      </c>
      <c r="C1293" s="181" t="s">
        <v>1923</v>
      </c>
      <c r="D1293" s="174" t="s">
        <v>442</v>
      </c>
      <c r="E1293" s="175">
        <v>1891.68</v>
      </c>
      <c r="F1293" s="176"/>
      <c r="G1293" s="177">
        <f>ROUND(E1293*F1293,2)</f>
        <v>0</v>
      </c>
      <c r="H1293" s="176"/>
      <c r="I1293" s="177">
        <f>ROUND(E1293*H1293,2)</f>
        <v>0</v>
      </c>
      <c r="J1293" s="176"/>
      <c r="K1293" s="177">
        <f>ROUND(E1293*J1293,2)</f>
        <v>0</v>
      </c>
      <c r="L1293" s="177">
        <v>21</v>
      </c>
      <c r="M1293" s="177">
        <f>G1293*(1+L1293/100)</f>
        <v>0</v>
      </c>
      <c r="N1293" s="175">
        <v>1.2E-4</v>
      </c>
      <c r="O1293" s="175">
        <f>ROUND(E1293*N1293,2)</f>
        <v>0.23</v>
      </c>
      <c r="P1293" s="175">
        <v>0</v>
      </c>
      <c r="Q1293" s="175">
        <f>ROUND(E1293*P1293,2)</f>
        <v>0</v>
      </c>
      <c r="R1293" s="177" t="s">
        <v>1919</v>
      </c>
      <c r="S1293" s="177" t="s">
        <v>378</v>
      </c>
      <c r="T1293" s="178" t="s">
        <v>378</v>
      </c>
      <c r="U1293" s="159">
        <v>1E-3</v>
      </c>
      <c r="V1293" s="159">
        <f>ROUND(E1293*U1293,2)</f>
        <v>1.89</v>
      </c>
      <c r="W1293" s="159"/>
      <c r="X1293" s="159" t="s">
        <v>429</v>
      </c>
      <c r="Y1293" s="159" t="s">
        <v>453</v>
      </c>
      <c r="Z1293" s="214">
        <v>0.32</v>
      </c>
      <c r="AA1293" s="215">
        <f t="shared" ref="AA1293" si="474">G1293*Z1293</f>
        <v>0</v>
      </c>
      <c r="AB1293" s="215">
        <f t="shared" ref="AB1293" si="475">G1293-AA1293</f>
        <v>0</v>
      </c>
      <c r="AC1293" s="148"/>
      <c r="AD1293" s="148"/>
      <c r="AE1293" s="148"/>
      <c r="AF1293" s="148"/>
      <c r="AG1293" s="148" t="s">
        <v>431</v>
      </c>
      <c r="AH1293" s="148"/>
      <c r="AI1293" s="148"/>
      <c r="AJ1293" s="148"/>
      <c r="AK1293" s="148"/>
      <c r="AL1293" s="148"/>
      <c r="AM1293" s="148"/>
      <c r="AN1293" s="148"/>
      <c r="AO1293" s="148"/>
      <c r="AP1293" s="148"/>
      <c r="AQ1293" s="148"/>
      <c r="AR1293" s="148"/>
      <c r="AS1293" s="148"/>
      <c r="AT1293" s="148"/>
      <c r="AU1293" s="148"/>
      <c r="AV1293" s="148"/>
      <c r="AW1293" s="148"/>
      <c r="AX1293" s="148"/>
      <c r="AY1293" s="148"/>
      <c r="AZ1293" s="148"/>
      <c r="BA1293" s="148"/>
      <c r="BB1293" s="148"/>
      <c r="BC1293" s="148"/>
      <c r="BD1293" s="148"/>
      <c r="BE1293" s="148"/>
      <c r="BF1293" s="148"/>
      <c r="BG1293" s="148"/>
      <c r="BH1293" s="148"/>
    </row>
    <row r="1294" spans="1:60" outlineLevel="2" x14ac:dyDescent="0.2">
      <c r="A1294" s="155"/>
      <c r="B1294" s="156"/>
      <c r="C1294" s="306" t="s">
        <v>1920</v>
      </c>
      <c r="D1294" s="307"/>
      <c r="E1294" s="307"/>
      <c r="F1294" s="307"/>
      <c r="G1294" s="307"/>
      <c r="H1294" s="159"/>
      <c r="I1294" s="159"/>
      <c r="J1294" s="159"/>
      <c r="K1294" s="159"/>
      <c r="L1294" s="159"/>
      <c r="M1294" s="159"/>
      <c r="N1294" s="158"/>
      <c r="O1294" s="158"/>
      <c r="P1294" s="158"/>
      <c r="Q1294" s="158"/>
      <c r="R1294" s="159"/>
      <c r="S1294" s="159"/>
      <c r="T1294" s="159"/>
      <c r="U1294" s="159"/>
      <c r="V1294" s="159"/>
      <c r="W1294" s="159"/>
      <c r="X1294" s="159"/>
      <c r="Y1294" s="159"/>
      <c r="Z1294" s="148"/>
      <c r="AA1294" s="148"/>
      <c r="AB1294" s="148"/>
      <c r="AC1294" s="148"/>
      <c r="AD1294" s="148"/>
      <c r="AE1294" s="148"/>
      <c r="AF1294" s="148"/>
      <c r="AG1294" s="148" t="s">
        <v>433</v>
      </c>
      <c r="AH1294" s="148"/>
      <c r="AI1294" s="148"/>
      <c r="AJ1294" s="148"/>
      <c r="AK1294" s="148"/>
      <c r="AL1294" s="148"/>
      <c r="AM1294" s="148"/>
      <c r="AN1294" s="148"/>
      <c r="AO1294" s="148"/>
      <c r="AP1294" s="148"/>
      <c r="AQ1294" s="148"/>
      <c r="AR1294" s="148"/>
      <c r="AS1294" s="148"/>
      <c r="AT1294" s="148"/>
      <c r="AU1294" s="148"/>
      <c r="AV1294" s="148"/>
      <c r="AW1294" s="148"/>
      <c r="AX1294" s="148"/>
      <c r="AY1294" s="148"/>
      <c r="AZ1294" s="148"/>
      <c r="BA1294" s="148"/>
      <c r="BB1294" s="148"/>
      <c r="BC1294" s="148"/>
      <c r="BD1294" s="148"/>
      <c r="BE1294" s="148"/>
      <c r="BF1294" s="148"/>
      <c r="BG1294" s="148"/>
      <c r="BH1294" s="148"/>
    </row>
    <row r="1295" spans="1:60" outlineLevel="2" x14ac:dyDescent="0.2">
      <c r="A1295" s="155"/>
      <c r="B1295" s="156"/>
      <c r="C1295" s="194" t="s">
        <v>1924</v>
      </c>
      <c r="D1295" s="185"/>
      <c r="E1295" s="186">
        <v>1891.68</v>
      </c>
      <c r="F1295" s="159"/>
      <c r="G1295" s="159"/>
      <c r="H1295" s="159"/>
      <c r="I1295" s="159"/>
      <c r="J1295" s="159"/>
      <c r="K1295" s="159"/>
      <c r="L1295" s="159"/>
      <c r="M1295" s="159"/>
      <c r="N1295" s="158"/>
      <c r="O1295" s="158"/>
      <c r="P1295" s="158"/>
      <c r="Q1295" s="158"/>
      <c r="R1295" s="159"/>
      <c r="S1295" s="159"/>
      <c r="T1295" s="159"/>
      <c r="U1295" s="159"/>
      <c r="V1295" s="159"/>
      <c r="W1295" s="159"/>
      <c r="X1295" s="159"/>
      <c r="Y1295" s="159"/>
      <c r="Z1295" s="148"/>
      <c r="AA1295" s="148"/>
      <c r="AB1295" s="148"/>
      <c r="AC1295" s="148"/>
      <c r="AD1295" s="148"/>
      <c r="AE1295" s="148"/>
      <c r="AF1295" s="148"/>
      <c r="AG1295" s="148" t="s">
        <v>435</v>
      </c>
      <c r="AH1295" s="148">
        <v>5</v>
      </c>
      <c r="AI1295" s="148"/>
      <c r="AJ1295" s="148"/>
      <c r="AK1295" s="148"/>
      <c r="AL1295" s="148"/>
      <c r="AM1295" s="148"/>
      <c r="AN1295" s="148"/>
      <c r="AO1295" s="148"/>
      <c r="AP1295" s="148"/>
      <c r="AQ1295" s="148"/>
      <c r="AR1295" s="148"/>
      <c r="AS1295" s="148"/>
      <c r="AT1295" s="148"/>
      <c r="AU1295" s="148"/>
      <c r="AV1295" s="148"/>
      <c r="AW1295" s="148"/>
      <c r="AX1295" s="148"/>
      <c r="AY1295" s="148"/>
      <c r="AZ1295" s="148"/>
      <c r="BA1295" s="148"/>
      <c r="BB1295" s="148"/>
      <c r="BC1295" s="148"/>
      <c r="BD1295" s="148"/>
      <c r="BE1295" s="148"/>
      <c r="BF1295" s="148"/>
      <c r="BG1295" s="148"/>
      <c r="BH1295" s="148"/>
    </row>
    <row r="1296" spans="1:60" outlineLevel="1" x14ac:dyDescent="0.2">
      <c r="A1296" s="172">
        <v>246</v>
      </c>
      <c r="B1296" s="173" t="s">
        <v>1925</v>
      </c>
      <c r="C1296" s="181" t="s">
        <v>1926</v>
      </c>
      <c r="D1296" s="174" t="s">
        <v>442</v>
      </c>
      <c r="E1296" s="175">
        <v>1891.68</v>
      </c>
      <c r="F1296" s="176"/>
      <c r="G1296" s="177">
        <f>ROUND(E1296*F1296,2)</f>
        <v>0</v>
      </c>
      <c r="H1296" s="176"/>
      <c r="I1296" s="177">
        <f>ROUND(E1296*H1296,2)</f>
        <v>0</v>
      </c>
      <c r="J1296" s="176"/>
      <c r="K1296" s="177">
        <f>ROUND(E1296*J1296,2)</f>
        <v>0</v>
      </c>
      <c r="L1296" s="177">
        <v>21</v>
      </c>
      <c r="M1296" s="177">
        <f>G1296*(1+L1296/100)</f>
        <v>0</v>
      </c>
      <c r="N1296" s="175">
        <v>0</v>
      </c>
      <c r="O1296" s="175">
        <f>ROUND(E1296*N1296,2)</f>
        <v>0</v>
      </c>
      <c r="P1296" s="175">
        <v>0</v>
      </c>
      <c r="Q1296" s="175">
        <f>ROUND(E1296*P1296,2)</f>
        <v>0</v>
      </c>
      <c r="R1296" s="177" t="s">
        <v>1919</v>
      </c>
      <c r="S1296" s="177" t="s">
        <v>378</v>
      </c>
      <c r="T1296" s="178" t="s">
        <v>378</v>
      </c>
      <c r="U1296" s="159">
        <v>3.7999999999999999E-2</v>
      </c>
      <c r="V1296" s="159">
        <f>ROUND(E1296*U1296,2)</f>
        <v>71.88</v>
      </c>
      <c r="W1296" s="159"/>
      <c r="X1296" s="159" t="s">
        <v>429</v>
      </c>
      <c r="Y1296" s="159" t="s">
        <v>453</v>
      </c>
      <c r="Z1296" s="214">
        <v>0.32</v>
      </c>
      <c r="AA1296" s="215">
        <f t="shared" ref="AA1296" si="476">G1296*Z1296</f>
        <v>0</v>
      </c>
      <c r="AB1296" s="215">
        <f t="shared" ref="AB1296" si="477">G1296-AA1296</f>
        <v>0</v>
      </c>
      <c r="AC1296" s="148"/>
      <c r="AD1296" s="148"/>
      <c r="AE1296" s="148"/>
      <c r="AF1296" s="148"/>
      <c r="AG1296" s="148" t="s">
        <v>431</v>
      </c>
      <c r="AH1296" s="148"/>
      <c r="AI1296" s="148"/>
      <c r="AJ1296" s="148"/>
      <c r="AK1296" s="148"/>
      <c r="AL1296" s="148"/>
      <c r="AM1296" s="148"/>
      <c r="AN1296" s="148"/>
      <c r="AO1296" s="148"/>
      <c r="AP1296" s="148"/>
      <c r="AQ1296" s="148"/>
      <c r="AR1296" s="148"/>
      <c r="AS1296" s="148"/>
      <c r="AT1296" s="148"/>
      <c r="AU1296" s="148"/>
      <c r="AV1296" s="148"/>
      <c r="AW1296" s="148"/>
      <c r="AX1296" s="148"/>
      <c r="AY1296" s="148"/>
      <c r="AZ1296" s="148"/>
      <c r="BA1296" s="148"/>
      <c r="BB1296" s="148"/>
      <c r="BC1296" s="148"/>
      <c r="BD1296" s="148"/>
      <c r="BE1296" s="148"/>
      <c r="BF1296" s="148"/>
      <c r="BG1296" s="148"/>
      <c r="BH1296" s="148"/>
    </row>
    <row r="1297" spans="1:60" outlineLevel="2" x14ac:dyDescent="0.2">
      <c r="A1297" s="155"/>
      <c r="B1297" s="156"/>
      <c r="C1297" s="306" t="s">
        <v>1927</v>
      </c>
      <c r="D1297" s="307"/>
      <c r="E1297" s="307"/>
      <c r="F1297" s="307"/>
      <c r="G1297" s="307"/>
      <c r="H1297" s="159"/>
      <c r="I1297" s="159"/>
      <c r="J1297" s="159"/>
      <c r="K1297" s="159"/>
      <c r="L1297" s="159"/>
      <c r="M1297" s="159"/>
      <c r="N1297" s="158"/>
      <c r="O1297" s="158"/>
      <c r="P1297" s="158"/>
      <c r="Q1297" s="158"/>
      <c r="R1297" s="159"/>
      <c r="S1297" s="159"/>
      <c r="T1297" s="159"/>
      <c r="U1297" s="159"/>
      <c r="V1297" s="159"/>
      <c r="W1297" s="159"/>
      <c r="X1297" s="159"/>
      <c r="Y1297" s="159"/>
      <c r="Z1297" s="148"/>
      <c r="AA1297" s="148"/>
      <c r="AB1297" s="148"/>
      <c r="AC1297" s="148"/>
      <c r="AD1297" s="148"/>
      <c r="AE1297" s="148"/>
      <c r="AF1297" s="148"/>
      <c r="AG1297" s="148" t="s">
        <v>433</v>
      </c>
      <c r="AH1297" s="148"/>
      <c r="AI1297" s="148"/>
      <c r="AJ1297" s="148"/>
      <c r="AK1297" s="148"/>
      <c r="AL1297" s="148"/>
      <c r="AM1297" s="148"/>
      <c r="AN1297" s="148"/>
      <c r="AO1297" s="148"/>
      <c r="AP1297" s="148"/>
      <c r="AQ1297" s="148"/>
      <c r="AR1297" s="148"/>
      <c r="AS1297" s="148"/>
      <c r="AT1297" s="148"/>
      <c r="AU1297" s="148"/>
      <c r="AV1297" s="148"/>
      <c r="AW1297" s="148"/>
      <c r="AX1297" s="148"/>
      <c r="AY1297" s="148"/>
      <c r="AZ1297" s="148"/>
      <c r="BA1297" s="148"/>
      <c r="BB1297" s="148"/>
      <c r="BC1297" s="148"/>
      <c r="BD1297" s="148"/>
      <c r="BE1297" s="148"/>
      <c r="BF1297" s="148"/>
      <c r="BG1297" s="148"/>
      <c r="BH1297" s="148"/>
    </row>
    <row r="1298" spans="1:60" outlineLevel="2" x14ac:dyDescent="0.2">
      <c r="A1298" s="155"/>
      <c r="B1298" s="156"/>
      <c r="C1298" s="194" t="s">
        <v>1924</v>
      </c>
      <c r="D1298" s="185"/>
      <c r="E1298" s="186">
        <v>1891.68</v>
      </c>
      <c r="F1298" s="159"/>
      <c r="G1298" s="159"/>
      <c r="H1298" s="159"/>
      <c r="I1298" s="159"/>
      <c r="J1298" s="159"/>
      <c r="K1298" s="159"/>
      <c r="L1298" s="159"/>
      <c r="M1298" s="159"/>
      <c r="N1298" s="158"/>
      <c r="O1298" s="158"/>
      <c r="P1298" s="158"/>
      <c r="Q1298" s="158"/>
      <c r="R1298" s="159"/>
      <c r="S1298" s="159"/>
      <c r="T1298" s="159"/>
      <c r="U1298" s="159"/>
      <c r="V1298" s="159"/>
      <c r="W1298" s="159"/>
      <c r="X1298" s="159"/>
      <c r="Y1298" s="159"/>
      <c r="Z1298" s="148"/>
      <c r="AA1298" s="148"/>
      <c r="AB1298" s="148"/>
      <c r="AC1298" s="148"/>
      <c r="AD1298" s="148"/>
      <c r="AE1298" s="148"/>
      <c r="AF1298" s="148"/>
      <c r="AG1298" s="148" t="s">
        <v>435</v>
      </c>
      <c r="AH1298" s="148">
        <v>5</v>
      </c>
      <c r="AI1298" s="148"/>
      <c r="AJ1298" s="148"/>
      <c r="AK1298" s="148"/>
      <c r="AL1298" s="148"/>
      <c r="AM1298" s="148"/>
      <c r="AN1298" s="148"/>
      <c r="AO1298" s="148"/>
      <c r="AP1298" s="148"/>
      <c r="AQ1298" s="148"/>
      <c r="AR1298" s="148"/>
      <c r="AS1298" s="148"/>
      <c r="AT1298" s="148"/>
      <c r="AU1298" s="148"/>
      <c r="AV1298" s="148"/>
      <c r="AW1298" s="148"/>
      <c r="AX1298" s="148"/>
      <c r="AY1298" s="148"/>
      <c r="AZ1298" s="148"/>
      <c r="BA1298" s="148"/>
      <c r="BB1298" s="148"/>
      <c r="BC1298" s="148"/>
      <c r="BD1298" s="148"/>
      <c r="BE1298" s="148"/>
      <c r="BF1298" s="148"/>
      <c r="BG1298" s="148"/>
      <c r="BH1298" s="148"/>
    </row>
    <row r="1299" spans="1:60" outlineLevel="1" x14ac:dyDescent="0.2">
      <c r="A1299" s="172">
        <v>247</v>
      </c>
      <c r="B1299" s="173" t="s">
        <v>1928</v>
      </c>
      <c r="C1299" s="181" t="s">
        <v>1929</v>
      </c>
      <c r="D1299" s="174" t="s">
        <v>492</v>
      </c>
      <c r="E1299" s="175">
        <v>315.27999999999997</v>
      </c>
      <c r="F1299" s="176"/>
      <c r="G1299" s="177">
        <f>ROUND(E1299*F1299,2)</f>
        <v>0</v>
      </c>
      <c r="H1299" s="176"/>
      <c r="I1299" s="177">
        <f>ROUND(E1299*H1299,2)</f>
        <v>0</v>
      </c>
      <c r="J1299" s="176"/>
      <c r="K1299" s="177">
        <f>ROUND(E1299*J1299,2)</f>
        <v>0</v>
      </c>
      <c r="L1299" s="177">
        <v>21</v>
      </c>
      <c r="M1299" s="177">
        <f>G1299*(1+L1299/100)</f>
        <v>0</v>
      </c>
      <c r="N1299" s="175">
        <v>1.6910000000000001E-2</v>
      </c>
      <c r="O1299" s="175">
        <f>ROUND(E1299*N1299,2)</f>
        <v>5.33</v>
      </c>
      <c r="P1299" s="175">
        <v>0</v>
      </c>
      <c r="Q1299" s="175">
        <f>ROUND(E1299*P1299,2)</f>
        <v>0</v>
      </c>
      <c r="R1299" s="177" t="s">
        <v>1919</v>
      </c>
      <c r="S1299" s="177" t="s">
        <v>378</v>
      </c>
      <c r="T1299" s="178" t="s">
        <v>378</v>
      </c>
      <c r="U1299" s="159">
        <v>0.13100000000000001</v>
      </c>
      <c r="V1299" s="159">
        <f>ROUND(E1299*U1299,2)</f>
        <v>41.3</v>
      </c>
      <c r="W1299" s="159"/>
      <c r="X1299" s="159" t="s">
        <v>429</v>
      </c>
      <c r="Y1299" s="159" t="s">
        <v>453</v>
      </c>
      <c r="Z1299" s="214">
        <v>0.32</v>
      </c>
      <c r="AA1299" s="215">
        <f t="shared" ref="AA1299" si="478">G1299*Z1299</f>
        <v>0</v>
      </c>
      <c r="AB1299" s="215">
        <f t="shared" ref="AB1299" si="479">G1299-AA1299</f>
        <v>0</v>
      </c>
      <c r="AC1299" s="148"/>
      <c r="AD1299" s="148"/>
      <c r="AE1299" s="148"/>
      <c r="AF1299" s="148"/>
      <c r="AG1299" s="148" t="s">
        <v>431</v>
      </c>
      <c r="AH1299" s="148"/>
      <c r="AI1299" s="148"/>
      <c r="AJ1299" s="148"/>
      <c r="AK1299" s="148"/>
      <c r="AL1299" s="148"/>
      <c r="AM1299" s="148"/>
      <c r="AN1299" s="148"/>
      <c r="AO1299" s="148"/>
      <c r="AP1299" s="148"/>
      <c r="AQ1299" s="148"/>
      <c r="AR1299" s="148"/>
      <c r="AS1299" s="148"/>
      <c r="AT1299" s="148"/>
      <c r="AU1299" s="148"/>
      <c r="AV1299" s="148"/>
      <c r="AW1299" s="148"/>
      <c r="AX1299" s="148"/>
      <c r="AY1299" s="148"/>
      <c r="AZ1299" s="148"/>
      <c r="BA1299" s="148"/>
      <c r="BB1299" s="148"/>
      <c r="BC1299" s="148"/>
      <c r="BD1299" s="148"/>
      <c r="BE1299" s="148"/>
      <c r="BF1299" s="148"/>
      <c r="BG1299" s="148"/>
      <c r="BH1299" s="148"/>
    </row>
    <row r="1300" spans="1:60" outlineLevel="2" x14ac:dyDescent="0.2">
      <c r="A1300" s="155"/>
      <c r="B1300" s="156"/>
      <c r="C1300" s="194" t="s">
        <v>1930</v>
      </c>
      <c r="D1300" s="185"/>
      <c r="E1300" s="186">
        <v>315.27999999999997</v>
      </c>
      <c r="F1300" s="159"/>
      <c r="G1300" s="159"/>
      <c r="H1300" s="159"/>
      <c r="I1300" s="159"/>
      <c r="J1300" s="159"/>
      <c r="K1300" s="159"/>
      <c r="L1300" s="159"/>
      <c r="M1300" s="159"/>
      <c r="N1300" s="158"/>
      <c r="O1300" s="158"/>
      <c r="P1300" s="158"/>
      <c r="Q1300" s="158"/>
      <c r="R1300" s="159"/>
      <c r="S1300" s="159"/>
      <c r="T1300" s="159"/>
      <c r="U1300" s="159"/>
      <c r="V1300" s="159"/>
      <c r="W1300" s="159"/>
      <c r="X1300" s="159"/>
      <c r="Y1300" s="159"/>
      <c r="Z1300" s="148"/>
      <c r="AA1300" s="148"/>
      <c r="AB1300" s="148"/>
      <c r="AC1300" s="148"/>
      <c r="AD1300" s="148"/>
      <c r="AE1300" s="148"/>
      <c r="AF1300" s="148"/>
      <c r="AG1300" s="148" t="s">
        <v>435</v>
      </c>
      <c r="AH1300" s="148">
        <v>0</v>
      </c>
      <c r="AI1300" s="148"/>
      <c r="AJ1300" s="148"/>
      <c r="AK1300" s="148"/>
      <c r="AL1300" s="148"/>
      <c r="AM1300" s="148"/>
      <c r="AN1300" s="148"/>
      <c r="AO1300" s="148"/>
      <c r="AP1300" s="148"/>
      <c r="AQ1300" s="148"/>
      <c r="AR1300" s="148"/>
      <c r="AS1300" s="148"/>
      <c r="AT1300" s="148"/>
      <c r="AU1300" s="148"/>
      <c r="AV1300" s="148"/>
      <c r="AW1300" s="148"/>
      <c r="AX1300" s="148"/>
      <c r="AY1300" s="148"/>
      <c r="AZ1300" s="148"/>
      <c r="BA1300" s="148"/>
      <c r="BB1300" s="148"/>
      <c r="BC1300" s="148"/>
      <c r="BD1300" s="148"/>
      <c r="BE1300" s="148"/>
      <c r="BF1300" s="148"/>
      <c r="BG1300" s="148"/>
      <c r="BH1300" s="148"/>
    </row>
    <row r="1301" spans="1:60" outlineLevel="1" x14ac:dyDescent="0.2">
      <c r="A1301" s="172">
        <v>248</v>
      </c>
      <c r="B1301" s="173" t="s">
        <v>1931</v>
      </c>
      <c r="C1301" s="181" t="s">
        <v>1932</v>
      </c>
      <c r="D1301" s="174" t="s">
        <v>492</v>
      </c>
      <c r="E1301" s="175">
        <v>9458.4</v>
      </c>
      <c r="F1301" s="176"/>
      <c r="G1301" s="177">
        <f>ROUND(E1301*F1301,2)</f>
        <v>0</v>
      </c>
      <c r="H1301" s="176"/>
      <c r="I1301" s="177">
        <f>ROUND(E1301*H1301,2)</f>
        <v>0</v>
      </c>
      <c r="J1301" s="176"/>
      <c r="K1301" s="177">
        <f>ROUND(E1301*J1301,2)</f>
        <v>0</v>
      </c>
      <c r="L1301" s="177">
        <v>21</v>
      </c>
      <c r="M1301" s="177">
        <f>G1301*(1+L1301/100)</f>
        <v>0</v>
      </c>
      <c r="N1301" s="175">
        <v>0</v>
      </c>
      <c r="O1301" s="175">
        <f>ROUND(E1301*N1301,2)</f>
        <v>0</v>
      </c>
      <c r="P1301" s="175">
        <v>0</v>
      </c>
      <c r="Q1301" s="175">
        <f>ROUND(E1301*P1301,2)</f>
        <v>0</v>
      </c>
      <c r="R1301" s="177" t="s">
        <v>1919</v>
      </c>
      <c r="S1301" s="177" t="s">
        <v>378</v>
      </c>
      <c r="T1301" s="178" t="s">
        <v>378</v>
      </c>
      <c r="U1301" s="159">
        <v>2E-3</v>
      </c>
      <c r="V1301" s="159">
        <f>ROUND(E1301*U1301,2)</f>
        <v>18.920000000000002</v>
      </c>
      <c r="W1301" s="159"/>
      <c r="X1301" s="159" t="s">
        <v>429</v>
      </c>
      <c r="Y1301" s="159" t="s">
        <v>453</v>
      </c>
      <c r="Z1301" s="214">
        <v>0.32</v>
      </c>
      <c r="AA1301" s="215">
        <f t="shared" ref="AA1301" si="480">G1301*Z1301</f>
        <v>0</v>
      </c>
      <c r="AB1301" s="215">
        <f t="shared" ref="AB1301" si="481">G1301-AA1301</f>
        <v>0</v>
      </c>
      <c r="AC1301" s="148"/>
      <c r="AD1301" s="148"/>
      <c r="AE1301" s="148"/>
      <c r="AF1301" s="148"/>
      <c r="AG1301" s="148" t="s">
        <v>431</v>
      </c>
      <c r="AH1301" s="148"/>
      <c r="AI1301" s="148"/>
      <c r="AJ1301" s="148"/>
      <c r="AK1301" s="148"/>
      <c r="AL1301" s="148"/>
      <c r="AM1301" s="148"/>
      <c r="AN1301" s="148"/>
      <c r="AO1301" s="148"/>
      <c r="AP1301" s="148"/>
      <c r="AQ1301" s="148"/>
      <c r="AR1301" s="148"/>
      <c r="AS1301" s="148"/>
      <c r="AT1301" s="148"/>
      <c r="AU1301" s="148"/>
      <c r="AV1301" s="148"/>
      <c r="AW1301" s="148"/>
      <c r="AX1301" s="148"/>
      <c r="AY1301" s="148"/>
      <c r="AZ1301" s="148"/>
      <c r="BA1301" s="148"/>
      <c r="BB1301" s="148"/>
      <c r="BC1301" s="148"/>
      <c r="BD1301" s="148"/>
      <c r="BE1301" s="148"/>
      <c r="BF1301" s="148"/>
      <c r="BG1301" s="148"/>
      <c r="BH1301" s="148"/>
    </row>
    <row r="1302" spans="1:60" outlineLevel="2" x14ac:dyDescent="0.2">
      <c r="A1302" s="155"/>
      <c r="B1302" s="156"/>
      <c r="C1302" s="306" t="s">
        <v>1933</v>
      </c>
      <c r="D1302" s="307"/>
      <c r="E1302" s="307"/>
      <c r="F1302" s="307"/>
      <c r="G1302" s="307"/>
      <c r="H1302" s="159"/>
      <c r="I1302" s="159"/>
      <c r="J1302" s="159"/>
      <c r="K1302" s="159"/>
      <c r="L1302" s="159"/>
      <c r="M1302" s="159"/>
      <c r="N1302" s="158"/>
      <c r="O1302" s="158"/>
      <c r="P1302" s="158"/>
      <c r="Q1302" s="158"/>
      <c r="R1302" s="159"/>
      <c r="S1302" s="159"/>
      <c r="T1302" s="159"/>
      <c r="U1302" s="159"/>
      <c r="V1302" s="159"/>
      <c r="W1302" s="159"/>
      <c r="X1302" s="159"/>
      <c r="Y1302" s="159"/>
      <c r="Z1302" s="148"/>
      <c r="AA1302" s="148"/>
      <c r="AB1302" s="148"/>
      <c r="AC1302" s="148"/>
      <c r="AD1302" s="148"/>
      <c r="AE1302" s="148"/>
      <c r="AF1302" s="148"/>
      <c r="AG1302" s="148" t="s">
        <v>433</v>
      </c>
      <c r="AH1302" s="148"/>
      <c r="AI1302" s="148"/>
      <c r="AJ1302" s="148"/>
      <c r="AK1302" s="148"/>
      <c r="AL1302" s="148"/>
      <c r="AM1302" s="148"/>
      <c r="AN1302" s="148"/>
      <c r="AO1302" s="148"/>
      <c r="AP1302" s="148"/>
      <c r="AQ1302" s="148"/>
      <c r="AR1302" s="148"/>
      <c r="AS1302" s="148"/>
      <c r="AT1302" s="148"/>
      <c r="AU1302" s="148"/>
      <c r="AV1302" s="148"/>
      <c r="AW1302" s="148"/>
      <c r="AX1302" s="148"/>
      <c r="AY1302" s="148"/>
      <c r="AZ1302" s="148"/>
      <c r="BA1302" s="148"/>
      <c r="BB1302" s="148"/>
      <c r="BC1302" s="148"/>
      <c r="BD1302" s="148"/>
      <c r="BE1302" s="148"/>
      <c r="BF1302" s="148"/>
      <c r="BG1302" s="148"/>
      <c r="BH1302" s="148"/>
    </row>
    <row r="1303" spans="1:60" outlineLevel="2" x14ac:dyDescent="0.2">
      <c r="A1303" s="155"/>
      <c r="B1303" s="156"/>
      <c r="C1303" s="194" t="s">
        <v>1934</v>
      </c>
      <c r="D1303" s="185"/>
      <c r="E1303" s="186">
        <v>9458.4</v>
      </c>
      <c r="F1303" s="159"/>
      <c r="G1303" s="159"/>
      <c r="H1303" s="159"/>
      <c r="I1303" s="159"/>
      <c r="J1303" s="159"/>
      <c r="K1303" s="159"/>
      <c r="L1303" s="159"/>
      <c r="M1303" s="159"/>
      <c r="N1303" s="158"/>
      <c r="O1303" s="158"/>
      <c r="P1303" s="158"/>
      <c r="Q1303" s="158"/>
      <c r="R1303" s="159"/>
      <c r="S1303" s="159"/>
      <c r="T1303" s="159"/>
      <c r="U1303" s="159"/>
      <c r="V1303" s="159"/>
      <c r="W1303" s="159"/>
      <c r="X1303" s="159"/>
      <c r="Y1303" s="159"/>
      <c r="Z1303" s="148"/>
      <c r="AA1303" s="148"/>
      <c r="AB1303" s="148"/>
      <c r="AC1303" s="148"/>
      <c r="AD1303" s="148"/>
      <c r="AE1303" s="148"/>
      <c r="AF1303" s="148"/>
      <c r="AG1303" s="148" t="s">
        <v>435</v>
      </c>
      <c r="AH1303" s="148">
        <v>5</v>
      </c>
      <c r="AI1303" s="148"/>
      <c r="AJ1303" s="148"/>
      <c r="AK1303" s="148"/>
      <c r="AL1303" s="148"/>
      <c r="AM1303" s="148"/>
      <c r="AN1303" s="148"/>
      <c r="AO1303" s="148"/>
      <c r="AP1303" s="148"/>
      <c r="AQ1303" s="148"/>
      <c r="AR1303" s="148"/>
      <c r="AS1303" s="148"/>
      <c r="AT1303" s="148"/>
      <c r="AU1303" s="148"/>
      <c r="AV1303" s="148"/>
      <c r="AW1303" s="148"/>
      <c r="AX1303" s="148"/>
      <c r="AY1303" s="148"/>
      <c r="AZ1303" s="148"/>
      <c r="BA1303" s="148"/>
      <c r="BB1303" s="148"/>
      <c r="BC1303" s="148"/>
      <c r="BD1303" s="148"/>
      <c r="BE1303" s="148"/>
      <c r="BF1303" s="148"/>
      <c r="BG1303" s="148"/>
      <c r="BH1303" s="148"/>
    </row>
    <row r="1304" spans="1:60" outlineLevel="1" x14ac:dyDescent="0.2">
      <c r="A1304" s="172">
        <v>249</v>
      </c>
      <c r="B1304" s="173" t="s">
        <v>1935</v>
      </c>
      <c r="C1304" s="181" t="s">
        <v>1936</v>
      </c>
      <c r="D1304" s="174" t="s">
        <v>492</v>
      </c>
      <c r="E1304" s="175">
        <v>315.27999999999997</v>
      </c>
      <c r="F1304" s="176"/>
      <c r="G1304" s="177">
        <f>ROUND(E1304*F1304,2)</f>
        <v>0</v>
      </c>
      <c r="H1304" s="176"/>
      <c r="I1304" s="177">
        <f>ROUND(E1304*H1304,2)</f>
        <v>0</v>
      </c>
      <c r="J1304" s="176"/>
      <c r="K1304" s="177">
        <f>ROUND(E1304*J1304,2)</f>
        <v>0</v>
      </c>
      <c r="L1304" s="177">
        <v>21</v>
      </c>
      <c r="M1304" s="177">
        <f>G1304*(1+L1304/100)</f>
        <v>0</v>
      </c>
      <c r="N1304" s="175">
        <v>0</v>
      </c>
      <c r="O1304" s="175">
        <f>ROUND(E1304*N1304,2)</f>
        <v>0</v>
      </c>
      <c r="P1304" s="175">
        <v>0</v>
      </c>
      <c r="Q1304" s="175">
        <f>ROUND(E1304*P1304,2)</f>
        <v>0</v>
      </c>
      <c r="R1304" s="177" t="s">
        <v>1919</v>
      </c>
      <c r="S1304" s="177" t="s">
        <v>378</v>
      </c>
      <c r="T1304" s="178" t="s">
        <v>378</v>
      </c>
      <c r="U1304" s="159">
        <v>0.106</v>
      </c>
      <c r="V1304" s="159">
        <f>ROUND(E1304*U1304,2)</f>
        <v>33.42</v>
      </c>
      <c r="W1304" s="159"/>
      <c r="X1304" s="159" t="s">
        <v>429</v>
      </c>
      <c r="Y1304" s="159" t="s">
        <v>453</v>
      </c>
      <c r="Z1304" s="214">
        <v>0.32</v>
      </c>
      <c r="AA1304" s="215">
        <f t="shared" ref="AA1304" si="482">G1304*Z1304</f>
        <v>0</v>
      </c>
      <c r="AB1304" s="215">
        <f t="shared" ref="AB1304" si="483">G1304-AA1304</f>
        <v>0</v>
      </c>
      <c r="AC1304" s="148"/>
      <c r="AD1304" s="148"/>
      <c r="AE1304" s="148"/>
      <c r="AF1304" s="148"/>
      <c r="AG1304" s="148" t="s">
        <v>431</v>
      </c>
      <c r="AH1304" s="148"/>
      <c r="AI1304" s="148"/>
      <c r="AJ1304" s="148"/>
      <c r="AK1304" s="148"/>
      <c r="AL1304" s="148"/>
      <c r="AM1304" s="148"/>
      <c r="AN1304" s="148"/>
      <c r="AO1304" s="148"/>
      <c r="AP1304" s="148"/>
      <c r="AQ1304" s="148"/>
      <c r="AR1304" s="148"/>
      <c r="AS1304" s="148"/>
      <c r="AT1304" s="148"/>
      <c r="AU1304" s="148"/>
      <c r="AV1304" s="148"/>
      <c r="AW1304" s="148"/>
      <c r="AX1304" s="148"/>
      <c r="AY1304" s="148"/>
      <c r="AZ1304" s="148"/>
      <c r="BA1304" s="148"/>
      <c r="BB1304" s="148"/>
      <c r="BC1304" s="148"/>
      <c r="BD1304" s="148"/>
      <c r="BE1304" s="148"/>
      <c r="BF1304" s="148"/>
      <c r="BG1304" s="148"/>
      <c r="BH1304" s="148"/>
    </row>
    <row r="1305" spans="1:60" outlineLevel="2" x14ac:dyDescent="0.2">
      <c r="A1305" s="155"/>
      <c r="B1305" s="156"/>
      <c r="C1305" s="194" t="s">
        <v>1937</v>
      </c>
      <c r="D1305" s="185"/>
      <c r="E1305" s="186">
        <v>315.27999999999997</v>
      </c>
      <c r="F1305" s="159"/>
      <c r="G1305" s="159"/>
      <c r="H1305" s="159"/>
      <c r="I1305" s="159"/>
      <c r="J1305" s="159"/>
      <c r="K1305" s="159"/>
      <c r="L1305" s="159"/>
      <c r="M1305" s="159"/>
      <c r="N1305" s="158"/>
      <c r="O1305" s="158"/>
      <c r="P1305" s="158"/>
      <c r="Q1305" s="158"/>
      <c r="R1305" s="159"/>
      <c r="S1305" s="159"/>
      <c r="T1305" s="159"/>
      <c r="U1305" s="159"/>
      <c r="V1305" s="159"/>
      <c r="W1305" s="159"/>
      <c r="X1305" s="159"/>
      <c r="Y1305" s="159"/>
      <c r="Z1305" s="148"/>
      <c r="AA1305" s="148"/>
      <c r="AB1305" s="148"/>
      <c r="AC1305" s="148"/>
      <c r="AD1305" s="148"/>
      <c r="AE1305" s="148"/>
      <c r="AF1305" s="148"/>
      <c r="AG1305" s="148" t="s">
        <v>435</v>
      </c>
      <c r="AH1305" s="148">
        <v>5</v>
      </c>
      <c r="AI1305" s="148"/>
      <c r="AJ1305" s="148"/>
      <c r="AK1305" s="148"/>
      <c r="AL1305" s="148"/>
      <c r="AM1305" s="148"/>
      <c r="AN1305" s="148"/>
      <c r="AO1305" s="148"/>
      <c r="AP1305" s="148"/>
      <c r="AQ1305" s="148"/>
      <c r="AR1305" s="148"/>
      <c r="AS1305" s="148"/>
      <c r="AT1305" s="148"/>
      <c r="AU1305" s="148"/>
      <c r="AV1305" s="148"/>
      <c r="AW1305" s="148"/>
      <c r="AX1305" s="148"/>
      <c r="AY1305" s="148"/>
      <c r="AZ1305" s="148"/>
      <c r="BA1305" s="148"/>
      <c r="BB1305" s="148"/>
      <c r="BC1305" s="148"/>
      <c r="BD1305" s="148"/>
      <c r="BE1305" s="148"/>
      <c r="BF1305" s="148"/>
      <c r="BG1305" s="148"/>
      <c r="BH1305" s="148"/>
    </row>
    <row r="1306" spans="1:60" outlineLevel="1" x14ac:dyDescent="0.2">
      <c r="A1306" s="172">
        <v>250</v>
      </c>
      <c r="B1306" s="173" t="s">
        <v>1938</v>
      </c>
      <c r="C1306" s="181" t="s">
        <v>1939</v>
      </c>
      <c r="D1306" s="174" t="s">
        <v>442</v>
      </c>
      <c r="E1306" s="175">
        <v>427.9905</v>
      </c>
      <c r="F1306" s="176"/>
      <c r="G1306" s="177">
        <f>ROUND(E1306*F1306,2)</f>
        <v>0</v>
      </c>
      <c r="H1306" s="176"/>
      <c r="I1306" s="177">
        <f>ROUND(E1306*H1306,2)</f>
        <v>0</v>
      </c>
      <c r="J1306" s="176"/>
      <c r="K1306" s="177">
        <f>ROUND(E1306*J1306,2)</f>
        <v>0</v>
      </c>
      <c r="L1306" s="177">
        <v>21</v>
      </c>
      <c r="M1306" s="177">
        <f>G1306*(1+L1306/100)</f>
        <v>0</v>
      </c>
      <c r="N1306" s="175">
        <v>7.3499999999999998E-3</v>
      </c>
      <c r="O1306" s="175">
        <f>ROUND(E1306*N1306,2)</f>
        <v>3.15</v>
      </c>
      <c r="P1306" s="175">
        <v>0</v>
      </c>
      <c r="Q1306" s="175">
        <f>ROUND(E1306*P1306,2)</f>
        <v>0</v>
      </c>
      <c r="R1306" s="177" t="s">
        <v>1919</v>
      </c>
      <c r="S1306" s="177" t="s">
        <v>378</v>
      </c>
      <c r="T1306" s="178" t="s">
        <v>378</v>
      </c>
      <c r="U1306" s="159">
        <v>7.0999999999999994E-2</v>
      </c>
      <c r="V1306" s="159">
        <f>ROUND(E1306*U1306,2)</f>
        <v>30.39</v>
      </c>
      <c r="W1306" s="159"/>
      <c r="X1306" s="159" t="s">
        <v>429</v>
      </c>
      <c r="Y1306" s="159" t="s">
        <v>475</v>
      </c>
      <c r="Z1306" s="214">
        <v>0.32</v>
      </c>
      <c r="AA1306" s="215">
        <f t="shared" ref="AA1306" si="484">G1306*Z1306</f>
        <v>0</v>
      </c>
      <c r="AB1306" s="215">
        <f t="shared" ref="AB1306" si="485">G1306-AA1306</f>
        <v>0</v>
      </c>
      <c r="AC1306" s="148"/>
      <c r="AD1306" s="148"/>
      <c r="AE1306" s="148"/>
      <c r="AF1306" s="148"/>
      <c r="AG1306" s="148" t="s">
        <v>431</v>
      </c>
      <c r="AH1306" s="148"/>
      <c r="AI1306" s="148"/>
      <c r="AJ1306" s="148"/>
      <c r="AK1306" s="148"/>
      <c r="AL1306" s="148"/>
      <c r="AM1306" s="148"/>
      <c r="AN1306" s="148"/>
      <c r="AO1306" s="148"/>
      <c r="AP1306" s="148"/>
      <c r="AQ1306" s="148"/>
      <c r="AR1306" s="148"/>
      <c r="AS1306" s="148"/>
      <c r="AT1306" s="148"/>
      <c r="AU1306" s="148"/>
      <c r="AV1306" s="148"/>
      <c r="AW1306" s="148"/>
      <c r="AX1306" s="148"/>
      <c r="AY1306" s="148"/>
      <c r="AZ1306" s="148"/>
      <c r="BA1306" s="148"/>
      <c r="BB1306" s="148"/>
      <c r="BC1306" s="148"/>
      <c r="BD1306" s="148"/>
      <c r="BE1306" s="148"/>
      <c r="BF1306" s="148"/>
      <c r="BG1306" s="148"/>
      <c r="BH1306" s="148"/>
    </row>
    <row r="1307" spans="1:60" outlineLevel="2" x14ac:dyDescent="0.2">
      <c r="A1307" s="155"/>
      <c r="B1307" s="156"/>
      <c r="C1307" s="306" t="s">
        <v>1920</v>
      </c>
      <c r="D1307" s="307"/>
      <c r="E1307" s="307"/>
      <c r="F1307" s="307"/>
      <c r="G1307" s="307"/>
      <c r="H1307" s="159"/>
      <c r="I1307" s="159"/>
      <c r="J1307" s="159"/>
      <c r="K1307" s="159"/>
      <c r="L1307" s="159"/>
      <c r="M1307" s="159"/>
      <c r="N1307" s="158"/>
      <c r="O1307" s="158"/>
      <c r="P1307" s="158"/>
      <c r="Q1307" s="158"/>
      <c r="R1307" s="159"/>
      <c r="S1307" s="159"/>
      <c r="T1307" s="159"/>
      <c r="U1307" s="159"/>
      <c r="V1307" s="159"/>
      <c r="W1307" s="159"/>
      <c r="X1307" s="159"/>
      <c r="Y1307" s="159"/>
      <c r="Z1307" s="148"/>
      <c r="AA1307" s="148"/>
      <c r="AB1307" s="148"/>
      <c r="AC1307" s="148"/>
      <c r="AD1307" s="148"/>
      <c r="AE1307" s="148"/>
      <c r="AF1307" s="148"/>
      <c r="AG1307" s="148" t="s">
        <v>433</v>
      </c>
      <c r="AH1307" s="148"/>
      <c r="AI1307" s="148"/>
      <c r="AJ1307" s="148"/>
      <c r="AK1307" s="148"/>
      <c r="AL1307" s="148"/>
      <c r="AM1307" s="148"/>
      <c r="AN1307" s="148"/>
      <c r="AO1307" s="148"/>
      <c r="AP1307" s="148"/>
      <c r="AQ1307" s="148"/>
      <c r="AR1307" s="148"/>
      <c r="AS1307" s="148"/>
      <c r="AT1307" s="148"/>
      <c r="AU1307" s="148"/>
      <c r="AV1307" s="148"/>
      <c r="AW1307" s="148"/>
      <c r="AX1307" s="148"/>
      <c r="AY1307" s="148"/>
      <c r="AZ1307" s="148"/>
      <c r="BA1307" s="148"/>
      <c r="BB1307" s="148"/>
      <c r="BC1307" s="148"/>
      <c r="BD1307" s="148"/>
      <c r="BE1307" s="148"/>
      <c r="BF1307" s="148"/>
      <c r="BG1307" s="148"/>
      <c r="BH1307" s="148"/>
    </row>
    <row r="1308" spans="1:60" outlineLevel="2" x14ac:dyDescent="0.2">
      <c r="A1308" s="155"/>
      <c r="B1308" s="156"/>
      <c r="C1308" s="194" t="s">
        <v>1940</v>
      </c>
      <c r="D1308" s="185"/>
      <c r="E1308" s="186">
        <v>427.9905</v>
      </c>
      <c r="F1308" s="159"/>
      <c r="G1308" s="159"/>
      <c r="H1308" s="159"/>
      <c r="I1308" s="159"/>
      <c r="J1308" s="159"/>
      <c r="K1308" s="159"/>
      <c r="L1308" s="159"/>
      <c r="M1308" s="159"/>
      <c r="N1308" s="158"/>
      <c r="O1308" s="158"/>
      <c r="P1308" s="158"/>
      <c r="Q1308" s="158"/>
      <c r="R1308" s="159"/>
      <c r="S1308" s="159"/>
      <c r="T1308" s="159"/>
      <c r="U1308" s="159"/>
      <c r="V1308" s="159"/>
      <c r="W1308" s="159"/>
      <c r="X1308" s="159"/>
      <c r="Y1308" s="159"/>
      <c r="Z1308" s="148"/>
      <c r="AA1308" s="148"/>
      <c r="AB1308" s="148"/>
      <c r="AC1308" s="148"/>
      <c r="AD1308" s="148"/>
      <c r="AE1308" s="148"/>
      <c r="AF1308" s="148"/>
      <c r="AG1308" s="148" t="s">
        <v>435</v>
      </c>
      <c r="AH1308" s="148">
        <v>0</v>
      </c>
      <c r="AI1308" s="148"/>
      <c r="AJ1308" s="148"/>
      <c r="AK1308" s="148"/>
      <c r="AL1308" s="148"/>
      <c r="AM1308" s="148"/>
      <c r="AN1308" s="148"/>
      <c r="AO1308" s="148"/>
      <c r="AP1308" s="148"/>
      <c r="AQ1308" s="148"/>
      <c r="AR1308" s="148"/>
      <c r="AS1308" s="148"/>
      <c r="AT1308" s="148"/>
      <c r="AU1308" s="148"/>
      <c r="AV1308" s="148"/>
      <c r="AW1308" s="148"/>
      <c r="AX1308" s="148"/>
      <c r="AY1308" s="148"/>
      <c r="AZ1308" s="148"/>
      <c r="BA1308" s="148"/>
      <c r="BB1308" s="148"/>
      <c r="BC1308" s="148"/>
      <c r="BD1308" s="148"/>
      <c r="BE1308" s="148"/>
      <c r="BF1308" s="148"/>
      <c r="BG1308" s="148"/>
      <c r="BH1308" s="148"/>
    </row>
    <row r="1309" spans="1:60" ht="22.5" outlineLevel="1" x14ac:dyDescent="0.2">
      <c r="A1309" s="172">
        <v>251</v>
      </c>
      <c r="B1309" s="173" t="s">
        <v>1941</v>
      </c>
      <c r="C1309" s="181" t="s">
        <v>1942</v>
      </c>
      <c r="D1309" s="174" t="s">
        <v>442</v>
      </c>
      <c r="E1309" s="175">
        <v>427.9905</v>
      </c>
      <c r="F1309" s="176"/>
      <c r="G1309" s="177">
        <f>ROUND(E1309*F1309,2)</f>
        <v>0</v>
      </c>
      <c r="H1309" s="176"/>
      <c r="I1309" s="177">
        <f>ROUND(E1309*H1309,2)</f>
        <v>0</v>
      </c>
      <c r="J1309" s="176"/>
      <c r="K1309" s="177">
        <f>ROUND(E1309*J1309,2)</f>
        <v>0</v>
      </c>
      <c r="L1309" s="177">
        <v>21</v>
      </c>
      <c r="M1309" s="177">
        <f>G1309*(1+L1309/100)</f>
        <v>0</v>
      </c>
      <c r="N1309" s="175">
        <v>0</v>
      </c>
      <c r="O1309" s="175">
        <f>ROUND(E1309*N1309,2)</f>
        <v>0</v>
      </c>
      <c r="P1309" s="175">
        <v>0</v>
      </c>
      <c r="Q1309" s="175">
        <f>ROUND(E1309*P1309,2)</f>
        <v>0</v>
      </c>
      <c r="R1309" s="177" t="s">
        <v>1919</v>
      </c>
      <c r="S1309" s="177" t="s">
        <v>378</v>
      </c>
      <c r="T1309" s="178" t="s">
        <v>378</v>
      </c>
      <c r="U1309" s="159">
        <v>5.5E-2</v>
      </c>
      <c r="V1309" s="159">
        <f>ROUND(E1309*U1309,2)</f>
        <v>23.54</v>
      </c>
      <c r="W1309" s="159"/>
      <c r="X1309" s="159" t="s">
        <v>429</v>
      </c>
      <c r="Y1309" s="159" t="s">
        <v>475</v>
      </c>
      <c r="Z1309" s="214">
        <v>0.32</v>
      </c>
      <c r="AA1309" s="215">
        <f t="shared" ref="AA1309" si="486">G1309*Z1309</f>
        <v>0</v>
      </c>
      <c r="AB1309" s="215">
        <f t="shared" ref="AB1309" si="487">G1309-AA1309</f>
        <v>0</v>
      </c>
      <c r="AC1309" s="148"/>
      <c r="AD1309" s="148"/>
      <c r="AE1309" s="148"/>
      <c r="AF1309" s="148"/>
      <c r="AG1309" s="148" t="s">
        <v>431</v>
      </c>
      <c r="AH1309" s="148"/>
      <c r="AI1309" s="148"/>
      <c r="AJ1309" s="148"/>
      <c r="AK1309" s="148"/>
      <c r="AL1309" s="148"/>
      <c r="AM1309" s="148"/>
      <c r="AN1309" s="148"/>
      <c r="AO1309" s="148"/>
      <c r="AP1309" s="148"/>
      <c r="AQ1309" s="148"/>
      <c r="AR1309" s="148"/>
      <c r="AS1309" s="148"/>
      <c r="AT1309" s="148"/>
      <c r="AU1309" s="148"/>
      <c r="AV1309" s="148"/>
      <c r="AW1309" s="148"/>
      <c r="AX1309" s="148"/>
      <c r="AY1309" s="148"/>
      <c r="AZ1309" s="148"/>
      <c r="BA1309" s="148"/>
      <c r="BB1309" s="148"/>
      <c r="BC1309" s="148"/>
      <c r="BD1309" s="148"/>
      <c r="BE1309" s="148"/>
      <c r="BF1309" s="148"/>
      <c r="BG1309" s="148"/>
      <c r="BH1309" s="148"/>
    </row>
    <row r="1310" spans="1:60" outlineLevel="2" x14ac:dyDescent="0.2">
      <c r="A1310" s="155"/>
      <c r="B1310" s="156"/>
      <c r="C1310" s="306" t="s">
        <v>1920</v>
      </c>
      <c r="D1310" s="307"/>
      <c r="E1310" s="307"/>
      <c r="F1310" s="307"/>
      <c r="G1310" s="307"/>
      <c r="H1310" s="159"/>
      <c r="I1310" s="159"/>
      <c r="J1310" s="159"/>
      <c r="K1310" s="159"/>
      <c r="L1310" s="159"/>
      <c r="M1310" s="159"/>
      <c r="N1310" s="158"/>
      <c r="O1310" s="158"/>
      <c r="P1310" s="158"/>
      <c r="Q1310" s="158"/>
      <c r="R1310" s="159"/>
      <c r="S1310" s="159"/>
      <c r="T1310" s="159"/>
      <c r="U1310" s="159"/>
      <c r="V1310" s="159"/>
      <c r="W1310" s="159"/>
      <c r="X1310" s="159"/>
      <c r="Y1310" s="159"/>
      <c r="Z1310" s="148"/>
      <c r="AA1310" s="148"/>
      <c r="AB1310" s="148"/>
      <c r="AC1310" s="148"/>
      <c r="AD1310" s="148"/>
      <c r="AE1310" s="148"/>
      <c r="AF1310" s="148"/>
      <c r="AG1310" s="148" t="s">
        <v>433</v>
      </c>
      <c r="AH1310" s="148"/>
      <c r="AI1310" s="148"/>
      <c r="AJ1310" s="148"/>
      <c r="AK1310" s="148"/>
      <c r="AL1310" s="148"/>
      <c r="AM1310" s="148"/>
      <c r="AN1310" s="148"/>
      <c r="AO1310" s="148"/>
      <c r="AP1310" s="148"/>
      <c r="AQ1310" s="148"/>
      <c r="AR1310" s="148"/>
      <c r="AS1310" s="148"/>
      <c r="AT1310" s="148"/>
      <c r="AU1310" s="148"/>
      <c r="AV1310" s="148"/>
      <c r="AW1310" s="148"/>
      <c r="AX1310" s="148"/>
      <c r="AY1310" s="148"/>
      <c r="AZ1310" s="148"/>
      <c r="BA1310" s="148"/>
      <c r="BB1310" s="148"/>
      <c r="BC1310" s="148"/>
      <c r="BD1310" s="148"/>
      <c r="BE1310" s="148"/>
      <c r="BF1310" s="148"/>
      <c r="BG1310" s="148"/>
      <c r="BH1310" s="148"/>
    </row>
    <row r="1311" spans="1:60" outlineLevel="2" x14ac:dyDescent="0.2">
      <c r="A1311" s="155"/>
      <c r="B1311" s="156"/>
      <c r="C1311" s="194" t="s">
        <v>1943</v>
      </c>
      <c r="D1311" s="185"/>
      <c r="E1311" s="186">
        <v>427.9905</v>
      </c>
      <c r="F1311" s="159"/>
      <c r="G1311" s="159"/>
      <c r="H1311" s="159"/>
      <c r="I1311" s="159"/>
      <c r="J1311" s="159"/>
      <c r="K1311" s="159"/>
      <c r="L1311" s="159"/>
      <c r="M1311" s="159"/>
      <c r="N1311" s="158"/>
      <c r="O1311" s="158"/>
      <c r="P1311" s="158"/>
      <c r="Q1311" s="158"/>
      <c r="R1311" s="159"/>
      <c r="S1311" s="159"/>
      <c r="T1311" s="159"/>
      <c r="U1311" s="159"/>
      <c r="V1311" s="159"/>
      <c r="W1311" s="159"/>
      <c r="X1311" s="159"/>
      <c r="Y1311" s="159"/>
      <c r="Z1311" s="148"/>
      <c r="AA1311" s="148"/>
      <c r="AB1311" s="148"/>
      <c r="AC1311" s="148"/>
      <c r="AD1311" s="148"/>
      <c r="AE1311" s="148"/>
      <c r="AF1311" s="148"/>
      <c r="AG1311" s="148" t="s">
        <v>435</v>
      </c>
      <c r="AH1311" s="148">
        <v>5</v>
      </c>
      <c r="AI1311" s="148"/>
      <c r="AJ1311" s="148"/>
      <c r="AK1311" s="148"/>
      <c r="AL1311" s="148"/>
      <c r="AM1311" s="148"/>
      <c r="AN1311" s="148"/>
      <c r="AO1311" s="148"/>
      <c r="AP1311" s="148"/>
      <c r="AQ1311" s="148"/>
      <c r="AR1311" s="148"/>
      <c r="AS1311" s="148"/>
      <c r="AT1311" s="148"/>
      <c r="AU1311" s="148"/>
      <c r="AV1311" s="148"/>
      <c r="AW1311" s="148"/>
      <c r="AX1311" s="148"/>
      <c r="AY1311" s="148"/>
      <c r="AZ1311" s="148"/>
      <c r="BA1311" s="148"/>
      <c r="BB1311" s="148"/>
      <c r="BC1311" s="148"/>
      <c r="BD1311" s="148"/>
      <c r="BE1311" s="148"/>
      <c r="BF1311" s="148"/>
      <c r="BG1311" s="148"/>
      <c r="BH1311" s="148"/>
    </row>
    <row r="1312" spans="1:60" ht="22.5" outlineLevel="1" x14ac:dyDescent="0.2">
      <c r="A1312" s="172">
        <v>252</v>
      </c>
      <c r="B1312" s="173" t="s">
        <v>1922</v>
      </c>
      <c r="C1312" s="181" t="s">
        <v>1923</v>
      </c>
      <c r="D1312" s="174" t="s">
        <v>442</v>
      </c>
      <c r="E1312" s="175">
        <v>427.9905</v>
      </c>
      <c r="F1312" s="176"/>
      <c r="G1312" s="177">
        <f>ROUND(E1312*F1312,2)</f>
        <v>0</v>
      </c>
      <c r="H1312" s="176"/>
      <c r="I1312" s="177">
        <f>ROUND(E1312*H1312,2)</f>
        <v>0</v>
      </c>
      <c r="J1312" s="176"/>
      <c r="K1312" s="177">
        <f>ROUND(E1312*J1312,2)</f>
        <v>0</v>
      </c>
      <c r="L1312" s="177">
        <v>21</v>
      </c>
      <c r="M1312" s="177">
        <f>G1312*(1+L1312/100)</f>
        <v>0</v>
      </c>
      <c r="N1312" s="175">
        <v>1.2E-4</v>
      </c>
      <c r="O1312" s="175">
        <f>ROUND(E1312*N1312,2)</f>
        <v>0.05</v>
      </c>
      <c r="P1312" s="175">
        <v>0</v>
      </c>
      <c r="Q1312" s="175">
        <f>ROUND(E1312*P1312,2)</f>
        <v>0</v>
      </c>
      <c r="R1312" s="177" t="s">
        <v>1919</v>
      </c>
      <c r="S1312" s="177" t="s">
        <v>378</v>
      </c>
      <c r="T1312" s="178" t="s">
        <v>378</v>
      </c>
      <c r="U1312" s="159">
        <v>1E-3</v>
      </c>
      <c r="V1312" s="159">
        <f>ROUND(E1312*U1312,2)</f>
        <v>0.43</v>
      </c>
      <c r="W1312" s="159"/>
      <c r="X1312" s="159" t="s">
        <v>429</v>
      </c>
      <c r="Y1312" s="159" t="s">
        <v>475</v>
      </c>
      <c r="Z1312" s="214">
        <v>0.32</v>
      </c>
      <c r="AA1312" s="215">
        <f t="shared" ref="AA1312" si="488">G1312*Z1312</f>
        <v>0</v>
      </c>
      <c r="AB1312" s="215">
        <f t="shared" ref="AB1312" si="489">G1312-AA1312</f>
        <v>0</v>
      </c>
      <c r="AC1312" s="148"/>
      <c r="AD1312" s="148"/>
      <c r="AE1312" s="148"/>
      <c r="AF1312" s="148"/>
      <c r="AG1312" s="148" t="s">
        <v>431</v>
      </c>
      <c r="AH1312" s="148"/>
      <c r="AI1312" s="148"/>
      <c r="AJ1312" s="148"/>
      <c r="AK1312" s="148"/>
      <c r="AL1312" s="148"/>
      <c r="AM1312" s="148"/>
      <c r="AN1312" s="148"/>
      <c r="AO1312" s="148"/>
      <c r="AP1312" s="148"/>
      <c r="AQ1312" s="148"/>
      <c r="AR1312" s="148"/>
      <c r="AS1312" s="148"/>
      <c r="AT1312" s="148"/>
      <c r="AU1312" s="148"/>
      <c r="AV1312" s="148"/>
      <c r="AW1312" s="148"/>
      <c r="AX1312" s="148"/>
      <c r="AY1312" s="148"/>
      <c r="AZ1312" s="148"/>
      <c r="BA1312" s="148"/>
      <c r="BB1312" s="148"/>
      <c r="BC1312" s="148"/>
      <c r="BD1312" s="148"/>
      <c r="BE1312" s="148"/>
      <c r="BF1312" s="148"/>
      <c r="BG1312" s="148"/>
      <c r="BH1312" s="148"/>
    </row>
    <row r="1313" spans="1:60" outlineLevel="2" x14ac:dyDescent="0.2">
      <c r="A1313" s="155"/>
      <c r="B1313" s="156"/>
      <c r="C1313" s="306" t="s">
        <v>1920</v>
      </c>
      <c r="D1313" s="307"/>
      <c r="E1313" s="307"/>
      <c r="F1313" s="307"/>
      <c r="G1313" s="307"/>
      <c r="H1313" s="159"/>
      <c r="I1313" s="159"/>
      <c r="J1313" s="159"/>
      <c r="K1313" s="159"/>
      <c r="L1313" s="159"/>
      <c r="M1313" s="159"/>
      <c r="N1313" s="158"/>
      <c r="O1313" s="158"/>
      <c r="P1313" s="158"/>
      <c r="Q1313" s="158"/>
      <c r="R1313" s="159"/>
      <c r="S1313" s="159"/>
      <c r="T1313" s="159"/>
      <c r="U1313" s="159"/>
      <c r="V1313" s="159"/>
      <c r="W1313" s="159"/>
      <c r="X1313" s="159"/>
      <c r="Y1313" s="159"/>
      <c r="Z1313" s="148"/>
      <c r="AA1313" s="148"/>
      <c r="AB1313" s="148"/>
      <c r="AC1313" s="148"/>
      <c r="AD1313" s="148"/>
      <c r="AE1313" s="148"/>
      <c r="AF1313" s="148"/>
      <c r="AG1313" s="148" t="s">
        <v>433</v>
      </c>
      <c r="AH1313" s="148"/>
      <c r="AI1313" s="148"/>
      <c r="AJ1313" s="148"/>
      <c r="AK1313" s="148"/>
      <c r="AL1313" s="148"/>
      <c r="AM1313" s="148"/>
      <c r="AN1313" s="148"/>
      <c r="AO1313" s="148"/>
      <c r="AP1313" s="148"/>
      <c r="AQ1313" s="148"/>
      <c r="AR1313" s="148"/>
      <c r="AS1313" s="148"/>
      <c r="AT1313" s="148"/>
      <c r="AU1313" s="148"/>
      <c r="AV1313" s="148"/>
      <c r="AW1313" s="148"/>
      <c r="AX1313" s="148"/>
      <c r="AY1313" s="148"/>
      <c r="AZ1313" s="148"/>
      <c r="BA1313" s="148"/>
      <c r="BB1313" s="148"/>
      <c r="BC1313" s="148"/>
      <c r="BD1313" s="148"/>
      <c r="BE1313" s="148"/>
      <c r="BF1313" s="148"/>
      <c r="BG1313" s="148"/>
      <c r="BH1313" s="148"/>
    </row>
    <row r="1314" spans="1:60" outlineLevel="2" x14ac:dyDescent="0.2">
      <c r="A1314" s="155"/>
      <c r="B1314" s="156"/>
      <c r="C1314" s="194" t="s">
        <v>1943</v>
      </c>
      <c r="D1314" s="185"/>
      <c r="E1314" s="186">
        <v>427.9905</v>
      </c>
      <c r="F1314" s="159"/>
      <c r="G1314" s="159"/>
      <c r="H1314" s="159"/>
      <c r="I1314" s="159"/>
      <c r="J1314" s="159"/>
      <c r="K1314" s="159"/>
      <c r="L1314" s="159"/>
      <c r="M1314" s="159"/>
      <c r="N1314" s="158"/>
      <c r="O1314" s="158"/>
      <c r="P1314" s="158"/>
      <c r="Q1314" s="158"/>
      <c r="R1314" s="159"/>
      <c r="S1314" s="159"/>
      <c r="T1314" s="159"/>
      <c r="U1314" s="159"/>
      <c r="V1314" s="159"/>
      <c r="W1314" s="159"/>
      <c r="X1314" s="159"/>
      <c r="Y1314" s="159"/>
      <c r="Z1314" s="148"/>
      <c r="AA1314" s="148"/>
      <c r="AB1314" s="148"/>
      <c r="AC1314" s="148"/>
      <c r="AD1314" s="148"/>
      <c r="AE1314" s="148"/>
      <c r="AF1314" s="148"/>
      <c r="AG1314" s="148" t="s">
        <v>435</v>
      </c>
      <c r="AH1314" s="148">
        <v>5</v>
      </c>
      <c r="AI1314" s="148"/>
      <c r="AJ1314" s="148"/>
      <c r="AK1314" s="148"/>
      <c r="AL1314" s="148"/>
      <c r="AM1314" s="148"/>
      <c r="AN1314" s="148"/>
      <c r="AO1314" s="148"/>
      <c r="AP1314" s="148"/>
      <c r="AQ1314" s="148"/>
      <c r="AR1314" s="148"/>
      <c r="AS1314" s="148"/>
      <c r="AT1314" s="148"/>
      <c r="AU1314" s="148"/>
      <c r="AV1314" s="148"/>
      <c r="AW1314" s="148"/>
      <c r="AX1314" s="148"/>
      <c r="AY1314" s="148"/>
      <c r="AZ1314" s="148"/>
      <c r="BA1314" s="148"/>
      <c r="BB1314" s="148"/>
      <c r="BC1314" s="148"/>
      <c r="BD1314" s="148"/>
      <c r="BE1314" s="148"/>
      <c r="BF1314" s="148"/>
      <c r="BG1314" s="148"/>
      <c r="BH1314" s="148"/>
    </row>
    <row r="1315" spans="1:60" outlineLevel="1" x14ac:dyDescent="0.2">
      <c r="A1315" s="172">
        <v>253</v>
      </c>
      <c r="B1315" s="173" t="s">
        <v>1944</v>
      </c>
      <c r="C1315" s="181" t="s">
        <v>1945</v>
      </c>
      <c r="D1315" s="174" t="s">
        <v>442</v>
      </c>
      <c r="E1315" s="175">
        <v>427.9905</v>
      </c>
      <c r="F1315" s="176"/>
      <c r="G1315" s="177">
        <f>ROUND(E1315*F1315,2)</f>
        <v>0</v>
      </c>
      <c r="H1315" s="176"/>
      <c r="I1315" s="177">
        <f>ROUND(E1315*H1315,2)</f>
        <v>0</v>
      </c>
      <c r="J1315" s="176"/>
      <c r="K1315" s="177">
        <f>ROUND(E1315*J1315,2)</f>
        <v>0</v>
      </c>
      <c r="L1315" s="177">
        <v>21</v>
      </c>
      <c r="M1315" s="177">
        <f>G1315*(1+L1315/100)</f>
        <v>0</v>
      </c>
      <c r="N1315" s="175">
        <v>0</v>
      </c>
      <c r="O1315" s="175">
        <f>ROUND(E1315*N1315,2)</f>
        <v>0</v>
      </c>
      <c r="P1315" s="175">
        <v>0</v>
      </c>
      <c r="Q1315" s="175">
        <f>ROUND(E1315*P1315,2)</f>
        <v>0</v>
      </c>
      <c r="R1315" s="177" t="s">
        <v>1919</v>
      </c>
      <c r="S1315" s="177" t="s">
        <v>378</v>
      </c>
      <c r="T1315" s="178" t="s">
        <v>378</v>
      </c>
      <c r="U1315" s="159">
        <v>3.9699999999999999E-2</v>
      </c>
      <c r="V1315" s="159">
        <f>ROUND(E1315*U1315,2)</f>
        <v>16.989999999999998</v>
      </c>
      <c r="W1315" s="159"/>
      <c r="X1315" s="159" t="s">
        <v>429</v>
      </c>
      <c r="Y1315" s="159" t="s">
        <v>475</v>
      </c>
      <c r="Z1315" s="214">
        <v>0.32</v>
      </c>
      <c r="AA1315" s="215">
        <f t="shared" ref="AA1315" si="490">G1315*Z1315</f>
        <v>0</v>
      </c>
      <c r="AB1315" s="215">
        <f t="shared" ref="AB1315" si="491">G1315-AA1315</f>
        <v>0</v>
      </c>
      <c r="AC1315" s="148"/>
      <c r="AD1315" s="148"/>
      <c r="AE1315" s="148"/>
      <c r="AF1315" s="148"/>
      <c r="AG1315" s="148" t="s">
        <v>431</v>
      </c>
      <c r="AH1315" s="148"/>
      <c r="AI1315" s="148"/>
      <c r="AJ1315" s="148"/>
      <c r="AK1315" s="148"/>
      <c r="AL1315" s="148"/>
      <c r="AM1315" s="148"/>
      <c r="AN1315" s="148"/>
      <c r="AO1315" s="148"/>
      <c r="AP1315" s="148"/>
      <c r="AQ1315" s="148"/>
      <c r="AR1315" s="148"/>
      <c r="AS1315" s="148"/>
      <c r="AT1315" s="148"/>
      <c r="AU1315" s="148"/>
      <c r="AV1315" s="148"/>
      <c r="AW1315" s="148"/>
      <c r="AX1315" s="148"/>
      <c r="AY1315" s="148"/>
      <c r="AZ1315" s="148"/>
      <c r="BA1315" s="148"/>
      <c r="BB1315" s="148"/>
      <c r="BC1315" s="148"/>
      <c r="BD1315" s="148"/>
      <c r="BE1315" s="148"/>
      <c r="BF1315" s="148"/>
      <c r="BG1315" s="148"/>
      <c r="BH1315" s="148"/>
    </row>
    <row r="1316" spans="1:60" outlineLevel="2" x14ac:dyDescent="0.2">
      <c r="A1316" s="155"/>
      <c r="B1316" s="156"/>
      <c r="C1316" s="306" t="s">
        <v>1927</v>
      </c>
      <c r="D1316" s="307"/>
      <c r="E1316" s="307"/>
      <c r="F1316" s="307"/>
      <c r="G1316" s="307"/>
      <c r="H1316" s="159"/>
      <c r="I1316" s="159"/>
      <c r="J1316" s="159"/>
      <c r="K1316" s="159"/>
      <c r="L1316" s="159"/>
      <c r="M1316" s="159"/>
      <c r="N1316" s="158"/>
      <c r="O1316" s="158"/>
      <c r="P1316" s="158"/>
      <c r="Q1316" s="158"/>
      <c r="R1316" s="159"/>
      <c r="S1316" s="159"/>
      <c r="T1316" s="159"/>
      <c r="U1316" s="159"/>
      <c r="V1316" s="159"/>
      <c r="W1316" s="159"/>
      <c r="X1316" s="159"/>
      <c r="Y1316" s="159"/>
      <c r="Z1316" s="148"/>
      <c r="AA1316" s="148"/>
      <c r="AB1316" s="148"/>
      <c r="AC1316" s="148"/>
      <c r="AD1316" s="148"/>
      <c r="AE1316" s="148"/>
      <c r="AF1316" s="148"/>
      <c r="AG1316" s="148" t="s">
        <v>433</v>
      </c>
      <c r="AH1316" s="148"/>
      <c r="AI1316" s="148"/>
      <c r="AJ1316" s="148"/>
      <c r="AK1316" s="148"/>
      <c r="AL1316" s="148"/>
      <c r="AM1316" s="148"/>
      <c r="AN1316" s="148"/>
      <c r="AO1316" s="148"/>
      <c r="AP1316" s="148"/>
      <c r="AQ1316" s="148"/>
      <c r="AR1316" s="148"/>
      <c r="AS1316" s="148"/>
      <c r="AT1316" s="148"/>
      <c r="AU1316" s="148"/>
      <c r="AV1316" s="148"/>
      <c r="AW1316" s="148"/>
      <c r="AX1316" s="148"/>
      <c r="AY1316" s="148"/>
      <c r="AZ1316" s="148"/>
      <c r="BA1316" s="148"/>
      <c r="BB1316" s="148"/>
      <c r="BC1316" s="148"/>
      <c r="BD1316" s="148"/>
      <c r="BE1316" s="148"/>
      <c r="BF1316" s="148"/>
      <c r="BG1316" s="148"/>
      <c r="BH1316" s="148"/>
    </row>
    <row r="1317" spans="1:60" outlineLevel="2" x14ac:dyDescent="0.2">
      <c r="A1317" s="155"/>
      <c r="B1317" s="156"/>
      <c r="C1317" s="194" t="s">
        <v>1943</v>
      </c>
      <c r="D1317" s="185"/>
      <c r="E1317" s="186">
        <v>427.9905</v>
      </c>
      <c r="F1317" s="159"/>
      <c r="G1317" s="159"/>
      <c r="H1317" s="159"/>
      <c r="I1317" s="159"/>
      <c r="J1317" s="159"/>
      <c r="K1317" s="159"/>
      <c r="L1317" s="159"/>
      <c r="M1317" s="159"/>
      <c r="N1317" s="158"/>
      <c r="O1317" s="158"/>
      <c r="P1317" s="158"/>
      <c r="Q1317" s="158"/>
      <c r="R1317" s="159"/>
      <c r="S1317" s="159"/>
      <c r="T1317" s="159"/>
      <c r="U1317" s="159"/>
      <c r="V1317" s="159"/>
      <c r="W1317" s="159"/>
      <c r="X1317" s="159"/>
      <c r="Y1317" s="159"/>
      <c r="Z1317" s="148"/>
      <c r="AA1317" s="148"/>
      <c r="AB1317" s="148"/>
      <c r="AC1317" s="148"/>
      <c r="AD1317" s="148"/>
      <c r="AE1317" s="148"/>
      <c r="AF1317" s="148"/>
      <c r="AG1317" s="148" t="s">
        <v>435</v>
      </c>
      <c r="AH1317" s="148">
        <v>5</v>
      </c>
      <c r="AI1317" s="148"/>
      <c r="AJ1317" s="148"/>
      <c r="AK1317" s="148"/>
      <c r="AL1317" s="148"/>
      <c r="AM1317" s="148"/>
      <c r="AN1317" s="148"/>
      <c r="AO1317" s="148"/>
      <c r="AP1317" s="148"/>
      <c r="AQ1317" s="148"/>
      <c r="AR1317" s="148"/>
      <c r="AS1317" s="148"/>
      <c r="AT1317" s="148"/>
      <c r="AU1317" s="148"/>
      <c r="AV1317" s="148"/>
      <c r="AW1317" s="148"/>
      <c r="AX1317" s="148"/>
      <c r="AY1317" s="148"/>
      <c r="AZ1317" s="148"/>
      <c r="BA1317" s="148"/>
      <c r="BB1317" s="148"/>
      <c r="BC1317" s="148"/>
      <c r="BD1317" s="148"/>
      <c r="BE1317" s="148"/>
      <c r="BF1317" s="148"/>
      <c r="BG1317" s="148"/>
      <c r="BH1317" s="148"/>
    </row>
    <row r="1318" spans="1:60" ht="22.5" outlineLevel="1" x14ac:dyDescent="0.2">
      <c r="A1318" s="172">
        <v>254</v>
      </c>
      <c r="B1318" s="173" t="s">
        <v>1946</v>
      </c>
      <c r="C1318" s="181" t="s">
        <v>1947</v>
      </c>
      <c r="D1318" s="174" t="s">
        <v>492</v>
      </c>
      <c r="E1318" s="175">
        <v>165.375</v>
      </c>
      <c r="F1318" s="176"/>
      <c r="G1318" s="177">
        <f>ROUND(E1318*F1318,2)</f>
        <v>0</v>
      </c>
      <c r="H1318" s="176"/>
      <c r="I1318" s="177">
        <f>ROUND(E1318*H1318,2)</f>
        <v>0</v>
      </c>
      <c r="J1318" s="176"/>
      <c r="K1318" s="177">
        <f>ROUND(E1318*J1318,2)</f>
        <v>0</v>
      </c>
      <c r="L1318" s="177">
        <v>21</v>
      </c>
      <c r="M1318" s="177">
        <f>G1318*(1+L1318/100)</f>
        <v>0</v>
      </c>
      <c r="N1318" s="175">
        <v>1.6910000000000001E-2</v>
      </c>
      <c r="O1318" s="175">
        <f>ROUND(E1318*N1318,2)</f>
        <v>2.8</v>
      </c>
      <c r="P1318" s="175">
        <v>0</v>
      </c>
      <c r="Q1318" s="175">
        <f>ROUND(E1318*P1318,2)</f>
        <v>0</v>
      </c>
      <c r="R1318" s="177" t="s">
        <v>1919</v>
      </c>
      <c r="S1318" s="177" t="s">
        <v>378</v>
      </c>
      <c r="T1318" s="178" t="s">
        <v>378</v>
      </c>
      <c r="U1318" s="159">
        <v>0.14699999999999999</v>
      </c>
      <c r="V1318" s="159">
        <f>ROUND(E1318*U1318,2)</f>
        <v>24.31</v>
      </c>
      <c r="W1318" s="159"/>
      <c r="X1318" s="159" t="s">
        <v>429</v>
      </c>
      <c r="Y1318" s="159" t="s">
        <v>475</v>
      </c>
      <c r="Z1318" s="214">
        <v>0.32</v>
      </c>
      <c r="AA1318" s="215">
        <f t="shared" ref="AA1318" si="492">G1318*Z1318</f>
        <v>0</v>
      </c>
      <c r="AB1318" s="215">
        <f t="shared" ref="AB1318" si="493">G1318-AA1318</f>
        <v>0</v>
      </c>
      <c r="AC1318" s="148"/>
      <c r="AD1318" s="148"/>
      <c r="AE1318" s="148"/>
      <c r="AF1318" s="148"/>
      <c r="AG1318" s="148" t="s">
        <v>431</v>
      </c>
      <c r="AH1318" s="148"/>
      <c r="AI1318" s="148"/>
      <c r="AJ1318" s="148"/>
      <c r="AK1318" s="148"/>
      <c r="AL1318" s="148"/>
      <c r="AM1318" s="148"/>
      <c r="AN1318" s="148"/>
      <c r="AO1318" s="148"/>
      <c r="AP1318" s="148"/>
      <c r="AQ1318" s="148"/>
      <c r="AR1318" s="148"/>
      <c r="AS1318" s="148"/>
      <c r="AT1318" s="148"/>
      <c r="AU1318" s="148"/>
      <c r="AV1318" s="148"/>
      <c r="AW1318" s="148"/>
      <c r="AX1318" s="148"/>
      <c r="AY1318" s="148"/>
      <c r="AZ1318" s="148"/>
      <c r="BA1318" s="148"/>
      <c r="BB1318" s="148"/>
      <c r="BC1318" s="148"/>
      <c r="BD1318" s="148"/>
      <c r="BE1318" s="148"/>
      <c r="BF1318" s="148"/>
      <c r="BG1318" s="148"/>
      <c r="BH1318" s="148"/>
    </row>
    <row r="1319" spans="1:60" outlineLevel="2" x14ac:dyDescent="0.2">
      <c r="A1319" s="155"/>
      <c r="B1319" s="156"/>
      <c r="C1319" s="194" t="s">
        <v>1948</v>
      </c>
      <c r="D1319" s="185"/>
      <c r="E1319" s="186">
        <v>165.375</v>
      </c>
      <c r="F1319" s="159"/>
      <c r="G1319" s="159"/>
      <c r="H1319" s="159"/>
      <c r="I1319" s="159"/>
      <c r="J1319" s="159"/>
      <c r="K1319" s="159"/>
      <c r="L1319" s="159"/>
      <c r="M1319" s="159"/>
      <c r="N1319" s="158"/>
      <c r="O1319" s="158"/>
      <c r="P1319" s="158"/>
      <c r="Q1319" s="158"/>
      <c r="R1319" s="159"/>
      <c r="S1319" s="159"/>
      <c r="T1319" s="159"/>
      <c r="U1319" s="159"/>
      <c r="V1319" s="159"/>
      <c r="W1319" s="159"/>
      <c r="X1319" s="159"/>
      <c r="Y1319" s="159"/>
      <c r="Z1319" s="148"/>
      <c r="AA1319" s="148"/>
      <c r="AB1319" s="148"/>
      <c r="AC1319" s="148"/>
      <c r="AD1319" s="148"/>
      <c r="AE1319" s="148"/>
      <c r="AF1319" s="148"/>
      <c r="AG1319" s="148" t="s">
        <v>435</v>
      </c>
      <c r="AH1319" s="148">
        <v>0</v>
      </c>
      <c r="AI1319" s="148"/>
      <c r="AJ1319" s="148"/>
      <c r="AK1319" s="148"/>
      <c r="AL1319" s="148"/>
      <c r="AM1319" s="148"/>
      <c r="AN1319" s="148"/>
      <c r="AO1319" s="148"/>
      <c r="AP1319" s="148"/>
      <c r="AQ1319" s="148"/>
      <c r="AR1319" s="148"/>
      <c r="AS1319" s="148"/>
      <c r="AT1319" s="148"/>
      <c r="AU1319" s="148"/>
      <c r="AV1319" s="148"/>
      <c r="AW1319" s="148"/>
      <c r="AX1319" s="148"/>
      <c r="AY1319" s="148"/>
      <c r="AZ1319" s="148"/>
      <c r="BA1319" s="148"/>
      <c r="BB1319" s="148"/>
      <c r="BC1319" s="148"/>
      <c r="BD1319" s="148"/>
      <c r="BE1319" s="148"/>
      <c r="BF1319" s="148"/>
      <c r="BG1319" s="148"/>
      <c r="BH1319" s="148"/>
    </row>
    <row r="1320" spans="1:60" outlineLevel="1" x14ac:dyDescent="0.2">
      <c r="A1320" s="172">
        <v>255</v>
      </c>
      <c r="B1320" s="173" t="s">
        <v>1931</v>
      </c>
      <c r="C1320" s="181" t="s">
        <v>1932</v>
      </c>
      <c r="D1320" s="174" t="s">
        <v>492</v>
      </c>
      <c r="E1320" s="175">
        <v>4961.25</v>
      </c>
      <c r="F1320" s="176"/>
      <c r="G1320" s="177">
        <f>ROUND(E1320*F1320,2)</f>
        <v>0</v>
      </c>
      <c r="H1320" s="176"/>
      <c r="I1320" s="177">
        <f>ROUND(E1320*H1320,2)</f>
        <v>0</v>
      </c>
      <c r="J1320" s="176"/>
      <c r="K1320" s="177">
        <f>ROUND(E1320*J1320,2)</f>
        <v>0</v>
      </c>
      <c r="L1320" s="177">
        <v>21</v>
      </c>
      <c r="M1320" s="177">
        <f>G1320*(1+L1320/100)</f>
        <v>0</v>
      </c>
      <c r="N1320" s="175">
        <v>0</v>
      </c>
      <c r="O1320" s="175">
        <f>ROUND(E1320*N1320,2)</f>
        <v>0</v>
      </c>
      <c r="P1320" s="175">
        <v>0</v>
      </c>
      <c r="Q1320" s="175">
        <f>ROUND(E1320*P1320,2)</f>
        <v>0</v>
      </c>
      <c r="R1320" s="177" t="s">
        <v>1919</v>
      </c>
      <c r="S1320" s="177" t="s">
        <v>378</v>
      </c>
      <c r="T1320" s="178" t="s">
        <v>378</v>
      </c>
      <c r="U1320" s="159">
        <v>2E-3</v>
      </c>
      <c r="V1320" s="159">
        <f>ROUND(E1320*U1320,2)</f>
        <v>9.92</v>
      </c>
      <c r="W1320" s="159"/>
      <c r="X1320" s="159" t="s">
        <v>429</v>
      </c>
      <c r="Y1320" s="159" t="s">
        <v>475</v>
      </c>
      <c r="Z1320" s="214">
        <v>0.32</v>
      </c>
      <c r="AA1320" s="215">
        <f t="shared" ref="AA1320" si="494">G1320*Z1320</f>
        <v>0</v>
      </c>
      <c r="AB1320" s="215">
        <f t="shared" ref="AB1320" si="495">G1320-AA1320</f>
        <v>0</v>
      </c>
      <c r="AC1320" s="148"/>
      <c r="AD1320" s="148"/>
      <c r="AE1320" s="148"/>
      <c r="AF1320" s="148"/>
      <c r="AG1320" s="148" t="s">
        <v>431</v>
      </c>
      <c r="AH1320" s="148"/>
      <c r="AI1320" s="148"/>
      <c r="AJ1320" s="148"/>
      <c r="AK1320" s="148"/>
      <c r="AL1320" s="148"/>
      <c r="AM1320" s="148"/>
      <c r="AN1320" s="148"/>
      <c r="AO1320" s="148"/>
      <c r="AP1320" s="148"/>
      <c r="AQ1320" s="148"/>
      <c r="AR1320" s="148"/>
      <c r="AS1320" s="148"/>
      <c r="AT1320" s="148"/>
      <c r="AU1320" s="148"/>
      <c r="AV1320" s="148"/>
      <c r="AW1320" s="148"/>
      <c r="AX1320" s="148"/>
      <c r="AY1320" s="148"/>
      <c r="AZ1320" s="148"/>
      <c r="BA1320" s="148"/>
      <c r="BB1320" s="148"/>
      <c r="BC1320" s="148"/>
      <c r="BD1320" s="148"/>
      <c r="BE1320" s="148"/>
      <c r="BF1320" s="148"/>
      <c r="BG1320" s="148"/>
      <c r="BH1320" s="148"/>
    </row>
    <row r="1321" spans="1:60" outlineLevel="2" x14ac:dyDescent="0.2">
      <c r="A1321" s="155"/>
      <c r="B1321" s="156"/>
      <c r="C1321" s="306" t="s">
        <v>1933</v>
      </c>
      <c r="D1321" s="307"/>
      <c r="E1321" s="307"/>
      <c r="F1321" s="307"/>
      <c r="G1321" s="307"/>
      <c r="H1321" s="159"/>
      <c r="I1321" s="159"/>
      <c r="J1321" s="159"/>
      <c r="K1321" s="159"/>
      <c r="L1321" s="159"/>
      <c r="M1321" s="159"/>
      <c r="N1321" s="158"/>
      <c r="O1321" s="158"/>
      <c r="P1321" s="158"/>
      <c r="Q1321" s="158"/>
      <c r="R1321" s="159"/>
      <c r="S1321" s="159"/>
      <c r="T1321" s="159"/>
      <c r="U1321" s="159"/>
      <c r="V1321" s="159"/>
      <c r="W1321" s="159"/>
      <c r="X1321" s="159"/>
      <c r="Y1321" s="159"/>
      <c r="Z1321" s="148"/>
      <c r="AA1321" s="148"/>
      <c r="AB1321" s="148"/>
      <c r="AC1321" s="148"/>
      <c r="AD1321" s="148"/>
      <c r="AE1321" s="148"/>
      <c r="AF1321" s="148"/>
      <c r="AG1321" s="148" t="s">
        <v>433</v>
      </c>
      <c r="AH1321" s="148"/>
      <c r="AI1321" s="148"/>
      <c r="AJ1321" s="148"/>
      <c r="AK1321" s="148"/>
      <c r="AL1321" s="148"/>
      <c r="AM1321" s="148"/>
      <c r="AN1321" s="148"/>
      <c r="AO1321" s="148"/>
      <c r="AP1321" s="148"/>
      <c r="AQ1321" s="148"/>
      <c r="AR1321" s="148"/>
      <c r="AS1321" s="148"/>
      <c r="AT1321" s="148"/>
      <c r="AU1321" s="148"/>
      <c r="AV1321" s="148"/>
      <c r="AW1321" s="148"/>
      <c r="AX1321" s="148"/>
      <c r="AY1321" s="148"/>
      <c r="AZ1321" s="148"/>
      <c r="BA1321" s="148"/>
      <c r="BB1321" s="148"/>
      <c r="BC1321" s="148"/>
      <c r="BD1321" s="148"/>
      <c r="BE1321" s="148"/>
      <c r="BF1321" s="148"/>
      <c r="BG1321" s="148"/>
      <c r="BH1321" s="148"/>
    </row>
    <row r="1322" spans="1:60" outlineLevel="2" x14ac:dyDescent="0.2">
      <c r="A1322" s="155"/>
      <c r="B1322" s="156"/>
      <c r="C1322" s="194" t="s">
        <v>1949</v>
      </c>
      <c r="D1322" s="185"/>
      <c r="E1322" s="186">
        <v>4961.25</v>
      </c>
      <c r="F1322" s="159"/>
      <c r="G1322" s="159"/>
      <c r="H1322" s="159"/>
      <c r="I1322" s="159"/>
      <c r="J1322" s="159"/>
      <c r="K1322" s="159"/>
      <c r="L1322" s="159"/>
      <c r="M1322" s="159"/>
      <c r="N1322" s="158"/>
      <c r="O1322" s="158"/>
      <c r="P1322" s="158"/>
      <c r="Q1322" s="158"/>
      <c r="R1322" s="159"/>
      <c r="S1322" s="159"/>
      <c r="T1322" s="159"/>
      <c r="U1322" s="159"/>
      <c r="V1322" s="159"/>
      <c r="W1322" s="159"/>
      <c r="X1322" s="159"/>
      <c r="Y1322" s="159"/>
      <c r="Z1322" s="148"/>
      <c r="AA1322" s="148"/>
      <c r="AB1322" s="148"/>
      <c r="AC1322" s="148"/>
      <c r="AD1322" s="148"/>
      <c r="AE1322" s="148"/>
      <c r="AF1322" s="148"/>
      <c r="AG1322" s="148" t="s">
        <v>435</v>
      </c>
      <c r="AH1322" s="148">
        <v>5</v>
      </c>
      <c r="AI1322" s="148"/>
      <c r="AJ1322" s="148"/>
      <c r="AK1322" s="148"/>
      <c r="AL1322" s="148"/>
      <c r="AM1322" s="148"/>
      <c r="AN1322" s="148"/>
      <c r="AO1322" s="148"/>
      <c r="AP1322" s="148"/>
      <c r="AQ1322" s="148"/>
      <c r="AR1322" s="148"/>
      <c r="AS1322" s="148"/>
      <c r="AT1322" s="148"/>
      <c r="AU1322" s="148"/>
      <c r="AV1322" s="148"/>
      <c r="AW1322" s="148"/>
      <c r="AX1322" s="148"/>
      <c r="AY1322" s="148"/>
      <c r="AZ1322" s="148"/>
      <c r="BA1322" s="148"/>
      <c r="BB1322" s="148"/>
      <c r="BC1322" s="148"/>
      <c r="BD1322" s="148"/>
      <c r="BE1322" s="148"/>
      <c r="BF1322" s="148"/>
      <c r="BG1322" s="148"/>
      <c r="BH1322" s="148"/>
    </row>
    <row r="1323" spans="1:60" ht="22.5" outlineLevel="1" x14ac:dyDescent="0.2">
      <c r="A1323" s="172">
        <v>256</v>
      </c>
      <c r="B1323" s="173" t="s">
        <v>1950</v>
      </c>
      <c r="C1323" s="181" t="s">
        <v>1951</v>
      </c>
      <c r="D1323" s="174" t="s">
        <v>492</v>
      </c>
      <c r="E1323" s="175">
        <v>165.375</v>
      </c>
      <c r="F1323" s="176"/>
      <c r="G1323" s="177">
        <f>ROUND(E1323*F1323,2)</f>
        <v>0</v>
      </c>
      <c r="H1323" s="176"/>
      <c r="I1323" s="177">
        <f>ROUND(E1323*H1323,2)</f>
        <v>0</v>
      </c>
      <c r="J1323" s="176"/>
      <c r="K1323" s="177">
        <f>ROUND(E1323*J1323,2)</f>
        <v>0</v>
      </c>
      <c r="L1323" s="177">
        <v>21</v>
      </c>
      <c r="M1323" s="177">
        <f>G1323*(1+L1323/100)</f>
        <v>0</v>
      </c>
      <c r="N1323" s="175">
        <v>0</v>
      </c>
      <c r="O1323" s="175">
        <f>ROUND(E1323*N1323,2)</f>
        <v>0</v>
      </c>
      <c r="P1323" s="175">
        <v>0</v>
      </c>
      <c r="Q1323" s="175">
        <f>ROUND(E1323*P1323,2)</f>
        <v>0</v>
      </c>
      <c r="R1323" s="177" t="s">
        <v>1919</v>
      </c>
      <c r="S1323" s="177" t="s">
        <v>378</v>
      </c>
      <c r="T1323" s="178" t="s">
        <v>378</v>
      </c>
      <c r="U1323" s="159">
        <v>0.13</v>
      </c>
      <c r="V1323" s="159">
        <f>ROUND(E1323*U1323,2)</f>
        <v>21.5</v>
      </c>
      <c r="W1323" s="159"/>
      <c r="X1323" s="159" t="s">
        <v>429</v>
      </c>
      <c r="Y1323" s="159" t="s">
        <v>475</v>
      </c>
      <c r="Z1323" s="214">
        <v>0.32</v>
      </c>
      <c r="AA1323" s="215">
        <f t="shared" ref="AA1323" si="496">G1323*Z1323</f>
        <v>0</v>
      </c>
      <c r="AB1323" s="215">
        <f t="shared" ref="AB1323" si="497">G1323-AA1323</f>
        <v>0</v>
      </c>
      <c r="AC1323" s="148"/>
      <c r="AD1323" s="148"/>
      <c r="AE1323" s="148"/>
      <c r="AF1323" s="148"/>
      <c r="AG1323" s="148" t="s">
        <v>431</v>
      </c>
      <c r="AH1323" s="148"/>
      <c r="AI1323" s="148"/>
      <c r="AJ1323" s="148"/>
      <c r="AK1323" s="148"/>
      <c r="AL1323" s="148"/>
      <c r="AM1323" s="148"/>
      <c r="AN1323" s="148"/>
      <c r="AO1323" s="148"/>
      <c r="AP1323" s="148"/>
      <c r="AQ1323" s="148"/>
      <c r="AR1323" s="148"/>
      <c r="AS1323" s="148"/>
      <c r="AT1323" s="148"/>
      <c r="AU1323" s="148"/>
      <c r="AV1323" s="148"/>
      <c r="AW1323" s="148"/>
      <c r="AX1323" s="148"/>
      <c r="AY1323" s="148"/>
      <c r="AZ1323" s="148"/>
      <c r="BA1323" s="148"/>
      <c r="BB1323" s="148"/>
      <c r="BC1323" s="148"/>
      <c r="BD1323" s="148"/>
      <c r="BE1323" s="148"/>
      <c r="BF1323" s="148"/>
      <c r="BG1323" s="148"/>
      <c r="BH1323" s="148"/>
    </row>
    <row r="1324" spans="1:60" outlineLevel="2" x14ac:dyDescent="0.2">
      <c r="A1324" s="155"/>
      <c r="B1324" s="156"/>
      <c r="C1324" s="194" t="s">
        <v>1952</v>
      </c>
      <c r="D1324" s="185"/>
      <c r="E1324" s="186">
        <v>165.375</v>
      </c>
      <c r="F1324" s="159"/>
      <c r="G1324" s="159"/>
      <c r="H1324" s="159"/>
      <c r="I1324" s="159"/>
      <c r="J1324" s="159"/>
      <c r="K1324" s="159"/>
      <c r="L1324" s="159"/>
      <c r="M1324" s="159"/>
      <c r="N1324" s="158"/>
      <c r="O1324" s="158"/>
      <c r="P1324" s="158"/>
      <c r="Q1324" s="158"/>
      <c r="R1324" s="159"/>
      <c r="S1324" s="159"/>
      <c r="T1324" s="159"/>
      <c r="U1324" s="159"/>
      <c r="V1324" s="159"/>
      <c r="W1324" s="159"/>
      <c r="X1324" s="159"/>
      <c r="Y1324" s="159"/>
      <c r="Z1324" s="148"/>
      <c r="AA1324" s="148"/>
      <c r="AB1324" s="148"/>
      <c r="AC1324" s="148"/>
      <c r="AD1324" s="148"/>
      <c r="AE1324" s="148"/>
      <c r="AF1324" s="148"/>
      <c r="AG1324" s="148" t="s">
        <v>435</v>
      </c>
      <c r="AH1324" s="148">
        <v>5</v>
      </c>
      <c r="AI1324" s="148"/>
      <c r="AJ1324" s="148"/>
      <c r="AK1324" s="148"/>
      <c r="AL1324" s="148"/>
      <c r="AM1324" s="148"/>
      <c r="AN1324" s="148"/>
      <c r="AO1324" s="148"/>
      <c r="AP1324" s="148"/>
      <c r="AQ1324" s="148"/>
      <c r="AR1324" s="148"/>
      <c r="AS1324" s="148"/>
      <c r="AT1324" s="148"/>
      <c r="AU1324" s="148"/>
      <c r="AV1324" s="148"/>
      <c r="AW1324" s="148"/>
      <c r="AX1324" s="148"/>
      <c r="AY1324" s="148"/>
      <c r="AZ1324" s="148"/>
      <c r="BA1324" s="148"/>
      <c r="BB1324" s="148"/>
      <c r="BC1324" s="148"/>
      <c r="BD1324" s="148"/>
      <c r="BE1324" s="148"/>
      <c r="BF1324" s="148"/>
      <c r="BG1324" s="148"/>
      <c r="BH1324" s="148"/>
    </row>
    <row r="1325" spans="1:60" outlineLevel="1" x14ac:dyDescent="0.2">
      <c r="A1325" s="172">
        <v>257</v>
      </c>
      <c r="B1325" s="173" t="s">
        <v>1953</v>
      </c>
      <c r="C1325" s="181" t="s">
        <v>1954</v>
      </c>
      <c r="D1325" s="174" t="s">
        <v>492</v>
      </c>
      <c r="E1325" s="175">
        <v>2637.56</v>
      </c>
      <c r="F1325" s="176"/>
      <c r="G1325" s="177">
        <f>ROUND(E1325*F1325,2)</f>
        <v>0</v>
      </c>
      <c r="H1325" s="176"/>
      <c r="I1325" s="177">
        <f>ROUND(E1325*H1325,2)</f>
        <v>0</v>
      </c>
      <c r="J1325" s="176"/>
      <c r="K1325" s="177">
        <f>ROUND(E1325*J1325,2)</f>
        <v>0</v>
      </c>
      <c r="L1325" s="177">
        <v>21</v>
      </c>
      <c r="M1325" s="177">
        <f>G1325*(1+L1325/100)</f>
        <v>0</v>
      </c>
      <c r="N1325" s="175">
        <v>1.58E-3</v>
      </c>
      <c r="O1325" s="175">
        <f>ROUND(E1325*N1325,2)</f>
        <v>4.17</v>
      </c>
      <c r="P1325" s="175">
        <v>0</v>
      </c>
      <c r="Q1325" s="175">
        <f>ROUND(E1325*P1325,2)</f>
        <v>0</v>
      </c>
      <c r="R1325" s="177" t="s">
        <v>1919</v>
      </c>
      <c r="S1325" s="177" t="s">
        <v>378</v>
      </c>
      <c r="T1325" s="178" t="s">
        <v>378</v>
      </c>
      <c r="U1325" s="159">
        <v>0.214</v>
      </c>
      <c r="V1325" s="159">
        <f>ROUND(E1325*U1325,2)</f>
        <v>564.44000000000005</v>
      </c>
      <c r="W1325" s="159"/>
      <c r="X1325" s="159" t="s">
        <v>429</v>
      </c>
      <c r="Y1325" s="159" t="s">
        <v>481</v>
      </c>
      <c r="Z1325" s="214">
        <v>0.32</v>
      </c>
      <c r="AA1325" s="215">
        <f t="shared" ref="AA1325" si="498">G1325*Z1325</f>
        <v>0</v>
      </c>
      <c r="AB1325" s="215">
        <f t="shared" ref="AB1325" si="499">G1325-AA1325</f>
        <v>0</v>
      </c>
      <c r="AC1325" s="148"/>
      <c r="AD1325" s="148"/>
      <c r="AE1325" s="148"/>
      <c r="AF1325" s="148"/>
      <c r="AG1325" s="148" t="s">
        <v>431</v>
      </c>
      <c r="AH1325" s="148"/>
      <c r="AI1325" s="148"/>
      <c r="AJ1325" s="148"/>
      <c r="AK1325" s="148"/>
      <c r="AL1325" s="148"/>
      <c r="AM1325" s="148"/>
      <c r="AN1325" s="148"/>
      <c r="AO1325" s="148"/>
      <c r="AP1325" s="148"/>
      <c r="AQ1325" s="148"/>
      <c r="AR1325" s="148"/>
      <c r="AS1325" s="148"/>
      <c r="AT1325" s="148"/>
      <c r="AU1325" s="148"/>
      <c r="AV1325" s="148"/>
      <c r="AW1325" s="148"/>
      <c r="AX1325" s="148"/>
      <c r="AY1325" s="148"/>
      <c r="AZ1325" s="148"/>
      <c r="BA1325" s="148"/>
      <c r="BB1325" s="148"/>
      <c r="BC1325" s="148"/>
      <c r="BD1325" s="148"/>
      <c r="BE1325" s="148"/>
      <c r="BF1325" s="148"/>
      <c r="BG1325" s="148"/>
      <c r="BH1325" s="148"/>
    </row>
    <row r="1326" spans="1:60" outlineLevel="2" x14ac:dyDescent="0.2">
      <c r="A1326" s="155"/>
      <c r="B1326" s="156"/>
      <c r="C1326" s="194" t="s">
        <v>1955</v>
      </c>
      <c r="D1326" s="185"/>
      <c r="E1326" s="186">
        <v>1470</v>
      </c>
      <c r="F1326" s="159"/>
      <c r="G1326" s="159"/>
      <c r="H1326" s="159"/>
      <c r="I1326" s="159"/>
      <c r="J1326" s="159"/>
      <c r="K1326" s="159"/>
      <c r="L1326" s="159"/>
      <c r="M1326" s="159"/>
      <c r="N1326" s="158"/>
      <c r="O1326" s="158"/>
      <c r="P1326" s="158"/>
      <c r="Q1326" s="158"/>
      <c r="R1326" s="159"/>
      <c r="S1326" s="159"/>
      <c r="T1326" s="159"/>
      <c r="U1326" s="159"/>
      <c r="V1326" s="159"/>
      <c r="W1326" s="159"/>
      <c r="X1326" s="159"/>
      <c r="Y1326" s="159"/>
      <c r="Z1326" s="148"/>
      <c r="AA1326" s="148"/>
      <c r="AB1326" s="148"/>
      <c r="AC1326" s="148"/>
      <c r="AD1326" s="148"/>
      <c r="AE1326" s="148"/>
      <c r="AF1326" s="148"/>
      <c r="AG1326" s="148" t="s">
        <v>435</v>
      </c>
      <c r="AH1326" s="148">
        <v>0</v>
      </c>
      <c r="AI1326" s="148"/>
      <c r="AJ1326" s="148"/>
      <c r="AK1326" s="148"/>
      <c r="AL1326" s="148"/>
      <c r="AM1326" s="148"/>
      <c r="AN1326" s="148"/>
      <c r="AO1326" s="148"/>
      <c r="AP1326" s="148"/>
      <c r="AQ1326" s="148"/>
      <c r="AR1326" s="148"/>
      <c r="AS1326" s="148"/>
      <c r="AT1326" s="148"/>
      <c r="AU1326" s="148"/>
      <c r="AV1326" s="148"/>
      <c r="AW1326" s="148"/>
      <c r="AX1326" s="148"/>
      <c r="AY1326" s="148"/>
      <c r="AZ1326" s="148"/>
      <c r="BA1326" s="148"/>
      <c r="BB1326" s="148"/>
      <c r="BC1326" s="148"/>
      <c r="BD1326" s="148"/>
      <c r="BE1326" s="148"/>
      <c r="BF1326" s="148"/>
      <c r="BG1326" s="148"/>
      <c r="BH1326" s="148"/>
    </row>
    <row r="1327" spans="1:60" outlineLevel="3" x14ac:dyDescent="0.2">
      <c r="A1327" s="155"/>
      <c r="B1327" s="156"/>
      <c r="C1327" s="194" t="s">
        <v>1166</v>
      </c>
      <c r="D1327" s="185"/>
      <c r="E1327" s="186">
        <v>348.3</v>
      </c>
      <c r="F1327" s="159"/>
      <c r="G1327" s="159"/>
      <c r="H1327" s="159"/>
      <c r="I1327" s="159"/>
      <c r="J1327" s="159"/>
      <c r="K1327" s="159"/>
      <c r="L1327" s="159"/>
      <c r="M1327" s="159"/>
      <c r="N1327" s="158"/>
      <c r="O1327" s="158"/>
      <c r="P1327" s="158"/>
      <c r="Q1327" s="158"/>
      <c r="R1327" s="159"/>
      <c r="S1327" s="159"/>
      <c r="T1327" s="159"/>
      <c r="U1327" s="159"/>
      <c r="V1327" s="159"/>
      <c r="W1327" s="159"/>
      <c r="X1327" s="159"/>
      <c r="Y1327" s="159"/>
      <c r="Z1327" s="148"/>
      <c r="AA1327" s="148"/>
      <c r="AB1327" s="148"/>
      <c r="AC1327" s="148"/>
      <c r="AD1327" s="148"/>
      <c r="AE1327" s="148"/>
      <c r="AF1327" s="148"/>
      <c r="AG1327" s="148" t="s">
        <v>435</v>
      </c>
      <c r="AH1327" s="148">
        <v>0</v>
      </c>
      <c r="AI1327" s="148"/>
      <c r="AJ1327" s="148"/>
      <c r="AK1327" s="148"/>
      <c r="AL1327" s="148"/>
      <c r="AM1327" s="148"/>
      <c r="AN1327" s="148"/>
      <c r="AO1327" s="148"/>
      <c r="AP1327" s="148"/>
      <c r="AQ1327" s="148"/>
      <c r="AR1327" s="148"/>
      <c r="AS1327" s="148"/>
      <c r="AT1327" s="148"/>
      <c r="AU1327" s="148"/>
      <c r="AV1327" s="148"/>
      <c r="AW1327" s="148"/>
      <c r="AX1327" s="148"/>
      <c r="AY1327" s="148"/>
      <c r="AZ1327" s="148"/>
      <c r="BA1327" s="148"/>
      <c r="BB1327" s="148"/>
      <c r="BC1327" s="148"/>
      <c r="BD1327" s="148"/>
      <c r="BE1327" s="148"/>
      <c r="BF1327" s="148"/>
      <c r="BG1327" s="148"/>
      <c r="BH1327" s="148"/>
    </row>
    <row r="1328" spans="1:60" outlineLevel="3" x14ac:dyDescent="0.2">
      <c r="A1328" s="155"/>
      <c r="B1328" s="156"/>
      <c r="C1328" s="194" t="s">
        <v>1956</v>
      </c>
      <c r="D1328" s="185"/>
      <c r="E1328" s="186">
        <v>38.700000000000003</v>
      </c>
      <c r="F1328" s="159"/>
      <c r="G1328" s="159"/>
      <c r="H1328" s="159"/>
      <c r="I1328" s="159"/>
      <c r="J1328" s="159"/>
      <c r="K1328" s="159"/>
      <c r="L1328" s="159"/>
      <c r="M1328" s="159"/>
      <c r="N1328" s="158"/>
      <c r="O1328" s="158"/>
      <c r="P1328" s="158"/>
      <c r="Q1328" s="158"/>
      <c r="R1328" s="159"/>
      <c r="S1328" s="159"/>
      <c r="T1328" s="159"/>
      <c r="U1328" s="159"/>
      <c r="V1328" s="159"/>
      <c r="W1328" s="159"/>
      <c r="X1328" s="159"/>
      <c r="Y1328" s="159"/>
      <c r="Z1328" s="148"/>
      <c r="AA1328" s="148"/>
      <c r="AB1328" s="148"/>
      <c r="AC1328" s="148"/>
      <c r="AD1328" s="148"/>
      <c r="AE1328" s="148"/>
      <c r="AF1328" s="148"/>
      <c r="AG1328" s="148" t="s">
        <v>435</v>
      </c>
      <c r="AH1328" s="148">
        <v>0</v>
      </c>
      <c r="AI1328" s="148"/>
      <c r="AJ1328" s="148"/>
      <c r="AK1328" s="148"/>
      <c r="AL1328" s="148"/>
      <c r="AM1328" s="148"/>
      <c r="AN1328" s="148"/>
      <c r="AO1328" s="148"/>
      <c r="AP1328" s="148"/>
      <c r="AQ1328" s="148"/>
      <c r="AR1328" s="148"/>
      <c r="AS1328" s="148"/>
      <c r="AT1328" s="148"/>
      <c r="AU1328" s="148"/>
      <c r="AV1328" s="148"/>
      <c r="AW1328" s="148"/>
      <c r="AX1328" s="148"/>
      <c r="AY1328" s="148"/>
      <c r="AZ1328" s="148"/>
      <c r="BA1328" s="148"/>
      <c r="BB1328" s="148"/>
      <c r="BC1328" s="148"/>
      <c r="BD1328" s="148"/>
      <c r="BE1328" s="148"/>
      <c r="BF1328" s="148"/>
      <c r="BG1328" s="148"/>
      <c r="BH1328" s="148"/>
    </row>
    <row r="1329" spans="1:60" outlineLevel="3" x14ac:dyDescent="0.2">
      <c r="A1329" s="155"/>
      <c r="B1329" s="156"/>
      <c r="C1329" s="194" t="s">
        <v>1167</v>
      </c>
      <c r="D1329" s="185"/>
      <c r="E1329" s="186">
        <v>354.93</v>
      </c>
      <c r="F1329" s="159"/>
      <c r="G1329" s="159"/>
      <c r="H1329" s="159"/>
      <c r="I1329" s="159"/>
      <c r="J1329" s="159"/>
      <c r="K1329" s="159"/>
      <c r="L1329" s="159"/>
      <c r="M1329" s="159"/>
      <c r="N1329" s="158"/>
      <c r="O1329" s="158"/>
      <c r="P1329" s="158"/>
      <c r="Q1329" s="158"/>
      <c r="R1329" s="159"/>
      <c r="S1329" s="159"/>
      <c r="T1329" s="159"/>
      <c r="U1329" s="159"/>
      <c r="V1329" s="159"/>
      <c r="W1329" s="159"/>
      <c r="X1329" s="159"/>
      <c r="Y1329" s="159"/>
      <c r="Z1329" s="148"/>
      <c r="AA1329" s="148"/>
      <c r="AB1329" s="148"/>
      <c r="AC1329" s="148"/>
      <c r="AD1329" s="148"/>
      <c r="AE1329" s="148"/>
      <c r="AF1329" s="148"/>
      <c r="AG1329" s="148" t="s">
        <v>435</v>
      </c>
      <c r="AH1329" s="148">
        <v>0</v>
      </c>
      <c r="AI1329" s="148"/>
      <c r="AJ1329" s="148"/>
      <c r="AK1329" s="148"/>
      <c r="AL1329" s="148"/>
      <c r="AM1329" s="148"/>
      <c r="AN1329" s="148"/>
      <c r="AO1329" s="148"/>
      <c r="AP1329" s="148"/>
      <c r="AQ1329" s="148"/>
      <c r="AR1329" s="148"/>
      <c r="AS1329" s="148"/>
      <c r="AT1329" s="148"/>
      <c r="AU1329" s="148"/>
      <c r="AV1329" s="148"/>
      <c r="AW1329" s="148"/>
      <c r="AX1329" s="148"/>
      <c r="AY1329" s="148"/>
      <c r="AZ1329" s="148"/>
      <c r="BA1329" s="148"/>
      <c r="BB1329" s="148"/>
      <c r="BC1329" s="148"/>
      <c r="BD1329" s="148"/>
      <c r="BE1329" s="148"/>
      <c r="BF1329" s="148"/>
      <c r="BG1329" s="148"/>
      <c r="BH1329" s="148"/>
    </row>
    <row r="1330" spans="1:60" outlineLevel="3" x14ac:dyDescent="0.2">
      <c r="A1330" s="155"/>
      <c r="B1330" s="156"/>
      <c r="C1330" s="194" t="s">
        <v>1957</v>
      </c>
      <c r="D1330" s="185"/>
      <c r="E1330" s="186">
        <v>35.03</v>
      </c>
      <c r="F1330" s="159"/>
      <c r="G1330" s="159"/>
      <c r="H1330" s="159"/>
      <c r="I1330" s="159"/>
      <c r="J1330" s="159"/>
      <c r="K1330" s="159"/>
      <c r="L1330" s="159"/>
      <c r="M1330" s="159"/>
      <c r="N1330" s="158"/>
      <c r="O1330" s="158"/>
      <c r="P1330" s="158"/>
      <c r="Q1330" s="158"/>
      <c r="R1330" s="159"/>
      <c r="S1330" s="159"/>
      <c r="T1330" s="159"/>
      <c r="U1330" s="159"/>
      <c r="V1330" s="159"/>
      <c r="W1330" s="159"/>
      <c r="X1330" s="159"/>
      <c r="Y1330" s="159"/>
      <c r="Z1330" s="148"/>
      <c r="AA1330" s="148"/>
      <c r="AB1330" s="148"/>
      <c r="AC1330" s="148"/>
      <c r="AD1330" s="148"/>
      <c r="AE1330" s="148"/>
      <c r="AF1330" s="148"/>
      <c r="AG1330" s="148" t="s">
        <v>435</v>
      </c>
      <c r="AH1330" s="148">
        <v>0</v>
      </c>
      <c r="AI1330" s="148"/>
      <c r="AJ1330" s="148"/>
      <c r="AK1330" s="148"/>
      <c r="AL1330" s="148"/>
      <c r="AM1330" s="148"/>
      <c r="AN1330" s="148"/>
      <c r="AO1330" s="148"/>
      <c r="AP1330" s="148"/>
      <c r="AQ1330" s="148"/>
      <c r="AR1330" s="148"/>
      <c r="AS1330" s="148"/>
      <c r="AT1330" s="148"/>
      <c r="AU1330" s="148"/>
      <c r="AV1330" s="148"/>
      <c r="AW1330" s="148"/>
      <c r="AX1330" s="148"/>
      <c r="AY1330" s="148"/>
      <c r="AZ1330" s="148"/>
      <c r="BA1330" s="148"/>
      <c r="BB1330" s="148"/>
      <c r="BC1330" s="148"/>
      <c r="BD1330" s="148"/>
      <c r="BE1330" s="148"/>
      <c r="BF1330" s="148"/>
      <c r="BG1330" s="148"/>
      <c r="BH1330" s="148"/>
    </row>
    <row r="1331" spans="1:60" outlineLevel="3" x14ac:dyDescent="0.2">
      <c r="A1331" s="155"/>
      <c r="B1331" s="156"/>
      <c r="C1331" s="194" t="s">
        <v>1168</v>
      </c>
      <c r="D1331" s="185"/>
      <c r="E1331" s="186">
        <v>174.78</v>
      </c>
      <c r="F1331" s="159"/>
      <c r="G1331" s="159"/>
      <c r="H1331" s="159"/>
      <c r="I1331" s="159"/>
      <c r="J1331" s="159"/>
      <c r="K1331" s="159"/>
      <c r="L1331" s="159"/>
      <c r="M1331" s="159"/>
      <c r="N1331" s="158"/>
      <c r="O1331" s="158"/>
      <c r="P1331" s="158"/>
      <c r="Q1331" s="158"/>
      <c r="R1331" s="159"/>
      <c r="S1331" s="159"/>
      <c r="T1331" s="159"/>
      <c r="U1331" s="159"/>
      <c r="V1331" s="159"/>
      <c r="W1331" s="159"/>
      <c r="X1331" s="159"/>
      <c r="Y1331" s="159"/>
      <c r="Z1331" s="148"/>
      <c r="AA1331" s="148"/>
      <c r="AB1331" s="148"/>
      <c r="AC1331" s="148"/>
      <c r="AD1331" s="148"/>
      <c r="AE1331" s="148"/>
      <c r="AF1331" s="148"/>
      <c r="AG1331" s="148" t="s">
        <v>435</v>
      </c>
      <c r="AH1331" s="148">
        <v>0</v>
      </c>
      <c r="AI1331" s="148"/>
      <c r="AJ1331" s="148"/>
      <c r="AK1331" s="148"/>
      <c r="AL1331" s="148"/>
      <c r="AM1331" s="148"/>
      <c r="AN1331" s="148"/>
      <c r="AO1331" s="148"/>
      <c r="AP1331" s="148"/>
      <c r="AQ1331" s="148"/>
      <c r="AR1331" s="148"/>
      <c r="AS1331" s="148"/>
      <c r="AT1331" s="148"/>
      <c r="AU1331" s="148"/>
      <c r="AV1331" s="148"/>
      <c r="AW1331" s="148"/>
      <c r="AX1331" s="148"/>
      <c r="AY1331" s="148"/>
      <c r="AZ1331" s="148"/>
      <c r="BA1331" s="148"/>
      <c r="BB1331" s="148"/>
      <c r="BC1331" s="148"/>
      <c r="BD1331" s="148"/>
      <c r="BE1331" s="148"/>
      <c r="BF1331" s="148"/>
      <c r="BG1331" s="148"/>
      <c r="BH1331" s="148"/>
    </row>
    <row r="1332" spans="1:60" outlineLevel="3" x14ac:dyDescent="0.2">
      <c r="A1332" s="155"/>
      <c r="B1332" s="156"/>
      <c r="C1332" s="194" t="s">
        <v>1958</v>
      </c>
      <c r="D1332" s="185"/>
      <c r="E1332" s="186">
        <v>20.52</v>
      </c>
      <c r="F1332" s="159"/>
      <c r="G1332" s="159"/>
      <c r="H1332" s="159"/>
      <c r="I1332" s="159"/>
      <c r="J1332" s="159"/>
      <c r="K1332" s="159"/>
      <c r="L1332" s="159"/>
      <c r="M1332" s="159"/>
      <c r="N1332" s="158"/>
      <c r="O1332" s="158"/>
      <c r="P1332" s="158"/>
      <c r="Q1332" s="158"/>
      <c r="R1332" s="159"/>
      <c r="S1332" s="159"/>
      <c r="T1332" s="159"/>
      <c r="U1332" s="159"/>
      <c r="V1332" s="159"/>
      <c r="W1332" s="159"/>
      <c r="X1332" s="159"/>
      <c r="Y1332" s="159"/>
      <c r="Z1332" s="148"/>
      <c r="AA1332" s="148"/>
      <c r="AB1332" s="148"/>
      <c r="AC1332" s="148"/>
      <c r="AD1332" s="148"/>
      <c r="AE1332" s="148"/>
      <c r="AF1332" s="148"/>
      <c r="AG1332" s="148" t="s">
        <v>435</v>
      </c>
      <c r="AH1332" s="148">
        <v>0</v>
      </c>
      <c r="AI1332" s="148"/>
      <c r="AJ1332" s="148"/>
      <c r="AK1332" s="148"/>
      <c r="AL1332" s="148"/>
      <c r="AM1332" s="148"/>
      <c r="AN1332" s="148"/>
      <c r="AO1332" s="148"/>
      <c r="AP1332" s="148"/>
      <c r="AQ1332" s="148"/>
      <c r="AR1332" s="148"/>
      <c r="AS1332" s="148"/>
      <c r="AT1332" s="148"/>
      <c r="AU1332" s="148"/>
      <c r="AV1332" s="148"/>
      <c r="AW1332" s="148"/>
      <c r="AX1332" s="148"/>
      <c r="AY1332" s="148"/>
      <c r="AZ1332" s="148"/>
      <c r="BA1332" s="148"/>
      <c r="BB1332" s="148"/>
      <c r="BC1332" s="148"/>
      <c r="BD1332" s="148"/>
      <c r="BE1332" s="148"/>
      <c r="BF1332" s="148"/>
      <c r="BG1332" s="148"/>
      <c r="BH1332" s="148"/>
    </row>
    <row r="1333" spans="1:60" outlineLevel="3" x14ac:dyDescent="0.2">
      <c r="A1333" s="155"/>
      <c r="B1333" s="156"/>
      <c r="C1333" s="194" t="s">
        <v>1169</v>
      </c>
      <c r="D1333" s="185"/>
      <c r="E1333" s="186">
        <v>174.78</v>
      </c>
      <c r="F1333" s="159"/>
      <c r="G1333" s="159"/>
      <c r="H1333" s="159"/>
      <c r="I1333" s="159"/>
      <c r="J1333" s="159"/>
      <c r="K1333" s="159"/>
      <c r="L1333" s="159"/>
      <c r="M1333" s="159"/>
      <c r="N1333" s="158"/>
      <c r="O1333" s="158"/>
      <c r="P1333" s="158"/>
      <c r="Q1333" s="158"/>
      <c r="R1333" s="159"/>
      <c r="S1333" s="159"/>
      <c r="T1333" s="159"/>
      <c r="U1333" s="159"/>
      <c r="V1333" s="159"/>
      <c r="W1333" s="159"/>
      <c r="X1333" s="159"/>
      <c r="Y1333" s="159"/>
      <c r="Z1333" s="148"/>
      <c r="AA1333" s="148"/>
      <c r="AB1333" s="148"/>
      <c r="AC1333" s="148"/>
      <c r="AD1333" s="148"/>
      <c r="AE1333" s="148"/>
      <c r="AF1333" s="148"/>
      <c r="AG1333" s="148" t="s">
        <v>435</v>
      </c>
      <c r="AH1333" s="148">
        <v>0</v>
      </c>
      <c r="AI1333" s="148"/>
      <c r="AJ1333" s="148"/>
      <c r="AK1333" s="148"/>
      <c r="AL1333" s="148"/>
      <c r="AM1333" s="148"/>
      <c r="AN1333" s="148"/>
      <c r="AO1333" s="148"/>
      <c r="AP1333" s="148"/>
      <c r="AQ1333" s="148"/>
      <c r="AR1333" s="148"/>
      <c r="AS1333" s="148"/>
      <c r="AT1333" s="148"/>
      <c r="AU1333" s="148"/>
      <c r="AV1333" s="148"/>
      <c r="AW1333" s="148"/>
      <c r="AX1333" s="148"/>
      <c r="AY1333" s="148"/>
      <c r="AZ1333" s="148"/>
      <c r="BA1333" s="148"/>
      <c r="BB1333" s="148"/>
      <c r="BC1333" s="148"/>
      <c r="BD1333" s="148"/>
      <c r="BE1333" s="148"/>
      <c r="BF1333" s="148"/>
      <c r="BG1333" s="148"/>
      <c r="BH1333" s="148"/>
    </row>
    <row r="1334" spans="1:60" outlineLevel="3" x14ac:dyDescent="0.2">
      <c r="A1334" s="155"/>
      <c r="B1334" s="156"/>
      <c r="C1334" s="194" t="s">
        <v>1958</v>
      </c>
      <c r="D1334" s="185"/>
      <c r="E1334" s="186">
        <v>20.52</v>
      </c>
      <c r="F1334" s="159"/>
      <c r="G1334" s="159"/>
      <c r="H1334" s="159"/>
      <c r="I1334" s="159"/>
      <c r="J1334" s="159"/>
      <c r="K1334" s="159"/>
      <c r="L1334" s="159"/>
      <c r="M1334" s="159"/>
      <c r="N1334" s="158"/>
      <c r="O1334" s="158"/>
      <c r="P1334" s="158"/>
      <c r="Q1334" s="158"/>
      <c r="R1334" s="159"/>
      <c r="S1334" s="159"/>
      <c r="T1334" s="159"/>
      <c r="U1334" s="159"/>
      <c r="V1334" s="159"/>
      <c r="W1334" s="159"/>
      <c r="X1334" s="159"/>
      <c r="Y1334" s="159"/>
      <c r="Z1334" s="148"/>
      <c r="AA1334" s="148"/>
      <c r="AB1334" s="148"/>
      <c r="AC1334" s="148"/>
      <c r="AD1334" s="148"/>
      <c r="AE1334" s="148"/>
      <c r="AF1334" s="148"/>
      <c r="AG1334" s="148" t="s">
        <v>435</v>
      </c>
      <c r="AH1334" s="148">
        <v>0</v>
      </c>
      <c r="AI1334" s="148"/>
      <c r="AJ1334" s="148"/>
      <c r="AK1334" s="148"/>
      <c r="AL1334" s="148"/>
      <c r="AM1334" s="148"/>
      <c r="AN1334" s="148"/>
      <c r="AO1334" s="148"/>
      <c r="AP1334" s="148"/>
      <c r="AQ1334" s="148"/>
      <c r="AR1334" s="148"/>
      <c r="AS1334" s="148"/>
      <c r="AT1334" s="148"/>
      <c r="AU1334" s="148"/>
      <c r="AV1334" s="148"/>
      <c r="AW1334" s="148"/>
      <c r="AX1334" s="148"/>
      <c r="AY1334" s="148"/>
      <c r="AZ1334" s="148"/>
      <c r="BA1334" s="148"/>
      <c r="BB1334" s="148"/>
      <c r="BC1334" s="148"/>
      <c r="BD1334" s="148"/>
      <c r="BE1334" s="148"/>
      <c r="BF1334" s="148"/>
      <c r="BG1334" s="148"/>
      <c r="BH1334" s="148"/>
    </row>
    <row r="1335" spans="1:60" outlineLevel="1" x14ac:dyDescent="0.2">
      <c r="A1335" s="172">
        <v>258</v>
      </c>
      <c r="B1335" s="173" t="s">
        <v>1959</v>
      </c>
      <c r="C1335" s="181" t="s">
        <v>1960</v>
      </c>
      <c r="D1335" s="174" t="s">
        <v>492</v>
      </c>
      <c r="E1335" s="175">
        <v>1544.21</v>
      </c>
      <c r="F1335" s="176"/>
      <c r="G1335" s="177">
        <f>ROUND(E1335*F1335,2)</f>
        <v>0</v>
      </c>
      <c r="H1335" s="176"/>
      <c r="I1335" s="177">
        <f>ROUND(E1335*H1335,2)</f>
        <v>0</v>
      </c>
      <c r="J1335" s="176"/>
      <c r="K1335" s="177">
        <f>ROUND(E1335*J1335,2)</f>
        <v>0</v>
      </c>
      <c r="L1335" s="177">
        <v>21</v>
      </c>
      <c r="M1335" s="177">
        <f>G1335*(1+L1335/100)</f>
        <v>0</v>
      </c>
      <c r="N1335" s="175">
        <v>6.3499999999999997E-3</v>
      </c>
      <c r="O1335" s="175">
        <f>ROUND(E1335*N1335,2)</f>
        <v>9.81</v>
      </c>
      <c r="P1335" s="175">
        <v>0</v>
      </c>
      <c r="Q1335" s="175">
        <f>ROUND(E1335*P1335,2)</f>
        <v>0</v>
      </c>
      <c r="R1335" s="177" t="s">
        <v>1919</v>
      </c>
      <c r="S1335" s="177" t="s">
        <v>378</v>
      </c>
      <c r="T1335" s="178" t="s">
        <v>378</v>
      </c>
      <c r="U1335" s="159">
        <v>0.26</v>
      </c>
      <c r="V1335" s="159">
        <f>ROUND(E1335*U1335,2)</f>
        <v>401.49</v>
      </c>
      <c r="W1335" s="159"/>
      <c r="X1335" s="159" t="s">
        <v>429</v>
      </c>
      <c r="Y1335" s="159" t="s">
        <v>481</v>
      </c>
      <c r="Z1335" s="214">
        <v>0.32</v>
      </c>
      <c r="AA1335" s="215">
        <f t="shared" ref="AA1335" si="500">G1335*Z1335</f>
        <v>0</v>
      </c>
      <c r="AB1335" s="215">
        <f t="shared" ref="AB1335" si="501">G1335-AA1335</f>
        <v>0</v>
      </c>
      <c r="AC1335" s="148"/>
      <c r="AD1335" s="148"/>
      <c r="AE1335" s="148"/>
      <c r="AF1335" s="148"/>
      <c r="AG1335" s="148" t="s">
        <v>431</v>
      </c>
      <c r="AH1335" s="148"/>
      <c r="AI1335" s="148"/>
      <c r="AJ1335" s="148"/>
      <c r="AK1335" s="148"/>
      <c r="AL1335" s="148"/>
      <c r="AM1335" s="148"/>
      <c r="AN1335" s="148"/>
      <c r="AO1335" s="148"/>
      <c r="AP1335" s="148"/>
      <c r="AQ1335" s="148"/>
      <c r="AR1335" s="148"/>
      <c r="AS1335" s="148"/>
      <c r="AT1335" s="148"/>
      <c r="AU1335" s="148"/>
      <c r="AV1335" s="148"/>
      <c r="AW1335" s="148"/>
      <c r="AX1335" s="148"/>
      <c r="AY1335" s="148"/>
      <c r="AZ1335" s="148"/>
      <c r="BA1335" s="148"/>
      <c r="BB1335" s="148"/>
      <c r="BC1335" s="148"/>
      <c r="BD1335" s="148"/>
      <c r="BE1335" s="148"/>
      <c r="BF1335" s="148"/>
      <c r="BG1335" s="148"/>
      <c r="BH1335" s="148"/>
    </row>
    <row r="1336" spans="1:60" outlineLevel="2" x14ac:dyDescent="0.2">
      <c r="A1336" s="155"/>
      <c r="B1336" s="156"/>
      <c r="C1336" s="194" t="s">
        <v>1961</v>
      </c>
      <c r="D1336" s="185"/>
      <c r="E1336" s="186"/>
      <c r="F1336" s="159"/>
      <c r="G1336" s="159"/>
      <c r="H1336" s="159"/>
      <c r="I1336" s="159"/>
      <c r="J1336" s="159"/>
      <c r="K1336" s="159"/>
      <c r="L1336" s="159"/>
      <c r="M1336" s="159"/>
      <c r="N1336" s="158"/>
      <c r="O1336" s="158"/>
      <c r="P1336" s="158"/>
      <c r="Q1336" s="158"/>
      <c r="R1336" s="159"/>
      <c r="S1336" s="159"/>
      <c r="T1336" s="159"/>
      <c r="U1336" s="159"/>
      <c r="V1336" s="159"/>
      <c r="W1336" s="159"/>
      <c r="X1336" s="159"/>
      <c r="Y1336" s="159"/>
      <c r="Z1336" s="148"/>
      <c r="AA1336" s="148"/>
      <c r="AB1336" s="148"/>
      <c r="AC1336" s="148"/>
      <c r="AD1336" s="148"/>
      <c r="AE1336" s="148"/>
      <c r="AF1336" s="148"/>
      <c r="AG1336" s="148" t="s">
        <v>435</v>
      </c>
      <c r="AH1336" s="148">
        <v>0</v>
      </c>
      <c r="AI1336" s="148"/>
      <c r="AJ1336" s="148"/>
      <c r="AK1336" s="148"/>
      <c r="AL1336" s="148"/>
      <c r="AM1336" s="148"/>
      <c r="AN1336" s="148"/>
      <c r="AO1336" s="148"/>
      <c r="AP1336" s="148"/>
      <c r="AQ1336" s="148"/>
      <c r="AR1336" s="148"/>
      <c r="AS1336" s="148"/>
      <c r="AT1336" s="148"/>
      <c r="AU1336" s="148"/>
      <c r="AV1336" s="148"/>
      <c r="AW1336" s="148"/>
      <c r="AX1336" s="148"/>
      <c r="AY1336" s="148"/>
      <c r="AZ1336" s="148"/>
      <c r="BA1336" s="148"/>
      <c r="BB1336" s="148"/>
      <c r="BC1336" s="148"/>
      <c r="BD1336" s="148"/>
      <c r="BE1336" s="148"/>
      <c r="BF1336" s="148"/>
      <c r="BG1336" s="148"/>
      <c r="BH1336" s="148"/>
    </row>
    <row r="1337" spans="1:60" ht="22.5" outlineLevel="3" x14ac:dyDescent="0.2">
      <c r="A1337" s="155"/>
      <c r="B1337" s="156"/>
      <c r="C1337" s="194" t="s">
        <v>1962</v>
      </c>
      <c r="D1337" s="185"/>
      <c r="E1337" s="186">
        <v>950.52</v>
      </c>
      <c r="F1337" s="159"/>
      <c r="G1337" s="159"/>
      <c r="H1337" s="159"/>
      <c r="I1337" s="159"/>
      <c r="J1337" s="159"/>
      <c r="K1337" s="159"/>
      <c r="L1337" s="159"/>
      <c r="M1337" s="159"/>
      <c r="N1337" s="158"/>
      <c r="O1337" s="158"/>
      <c r="P1337" s="158"/>
      <c r="Q1337" s="158"/>
      <c r="R1337" s="159"/>
      <c r="S1337" s="159"/>
      <c r="T1337" s="159"/>
      <c r="U1337" s="159"/>
      <c r="V1337" s="159"/>
      <c r="W1337" s="159"/>
      <c r="X1337" s="159"/>
      <c r="Y1337" s="159"/>
      <c r="Z1337" s="148"/>
      <c r="AA1337" s="148"/>
      <c r="AB1337" s="148"/>
      <c r="AC1337" s="148"/>
      <c r="AD1337" s="148"/>
      <c r="AE1337" s="148"/>
      <c r="AF1337" s="148"/>
      <c r="AG1337" s="148" t="s">
        <v>435</v>
      </c>
      <c r="AH1337" s="148">
        <v>0</v>
      </c>
      <c r="AI1337" s="148"/>
      <c r="AJ1337" s="148"/>
      <c r="AK1337" s="148"/>
      <c r="AL1337" s="148"/>
      <c r="AM1337" s="148"/>
      <c r="AN1337" s="148"/>
      <c r="AO1337" s="148"/>
      <c r="AP1337" s="148"/>
      <c r="AQ1337" s="148"/>
      <c r="AR1337" s="148"/>
      <c r="AS1337" s="148"/>
      <c r="AT1337" s="148"/>
      <c r="AU1337" s="148"/>
      <c r="AV1337" s="148"/>
      <c r="AW1337" s="148"/>
      <c r="AX1337" s="148"/>
      <c r="AY1337" s="148"/>
      <c r="AZ1337" s="148"/>
      <c r="BA1337" s="148"/>
      <c r="BB1337" s="148"/>
      <c r="BC1337" s="148"/>
      <c r="BD1337" s="148"/>
      <c r="BE1337" s="148"/>
      <c r="BF1337" s="148"/>
      <c r="BG1337" s="148"/>
      <c r="BH1337" s="148"/>
    </row>
    <row r="1338" spans="1:60" outlineLevel="3" x14ac:dyDescent="0.2">
      <c r="A1338" s="155"/>
      <c r="B1338" s="156"/>
      <c r="C1338" s="194" t="s">
        <v>1963</v>
      </c>
      <c r="D1338" s="185"/>
      <c r="E1338" s="186">
        <v>120.67</v>
      </c>
      <c r="F1338" s="159"/>
      <c r="G1338" s="159"/>
      <c r="H1338" s="159"/>
      <c r="I1338" s="159"/>
      <c r="J1338" s="159"/>
      <c r="K1338" s="159"/>
      <c r="L1338" s="159"/>
      <c r="M1338" s="159"/>
      <c r="N1338" s="158"/>
      <c r="O1338" s="158"/>
      <c r="P1338" s="158"/>
      <c r="Q1338" s="158"/>
      <c r="R1338" s="159"/>
      <c r="S1338" s="159"/>
      <c r="T1338" s="159"/>
      <c r="U1338" s="159"/>
      <c r="V1338" s="159"/>
      <c r="W1338" s="159"/>
      <c r="X1338" s="159"/>
      <c r="Y1338" s="159"/>
      <c r="Z1338" s="148"/>
      <c r="AA1338" s="148"/>
      <c r="AB1338" s="148"/>
      <c r="AC1338" s="148"/>
      <c r="AD1338" s="148"/>
      <c r="AE1338" s="148"/>
      <c r="AF1338" s="148"/>
      <c r="AG1338" s="148" t="s">
        <v>435</v>
      </c>
      <c r="AH1338" s="148">
        <v>0</v>
      </c>
      <c r="AI1338" s="148"/>
      <c r="AJ1338" s="148"/>
      <c r="AK1338" s="148"/>
      <c r="AL1338" s="148"/>
      <c r="AM1338" s="148"/>
      <c r="AN1338" s="148"/>
      <c r="AO1338" s="148"/>
      <c r="AP1338" s="148"/>
      <c r="AQ1338" s="148"/>
      <c r="AR1338" s="148"/>
      <c r="AS1338" s="148"/>
      <c r="AT1338" s="148"/>
      <c r="AU1338" s="148"/>
      <c r="AV1338" s="148"/>
      <c r="AW1338" s="148"/>
      <c r="AX1338" s="148"/>
      <c r="AY1338" s="148"/>
      <c r="AZ1338" s="148"/>
      <c r="BA1338" s="148"/>
      <c r="BB1338" s="148"/>
      <c r="BC1338" s="148"/>
      <c r="BD1338" s="148"/>
      <c r="BE1338" s="148"/>
      <c r="BF1338" s="148"/>
      <c r="BG1338" s="148"/>
      <c r="BH1338" s="148"/>
    </row>
    <row r="1339" spans="1:60" outlineLevel="3" x14ac:dyDescent="0.2">
      <c r="A1339" s="155"/>
      <c r="B1339" s="156"/>
      <c r="C1339" s="194" t="s">
        <v>1964</v>
      </c>
      <c r="D1339" s="185"/>
      <c r="E1339" s="186">
        <v>46.78</v>
      </c>
      <c r="F1339" s="159"/>
      <c r="G1339" s="159"/>
      <c r="H1339" s="159"/>
      <c r="I1339" s="159"/>
      <c r="J1339" s="159"/>
      <c r="K1339" s="159"/>
      <c r="L1339" s="159"/>
      <c r="M1339" s="159"/>
      <c r="N1339" s="158"/>
      <c r="O1339" s="158"/>
      <c r="P1339" s="158"/>
      <c r="Q1339" s="158"/>
      <c r="R1339" s="159"/>
      <c r="S1339" s="159"/>
      <c r="T1339" s="159"/>
      <c r="U1339" s="159"/>
      <c r="V1339" s="159"/>
      <c r="W1339" s="159"/>
      <c r="X1339" s="159"/>
      <c r="Y1339" s="159"/>
      <c r="Z1339" s="148"/>
      <c r="AA1339" s="148"/>
      <c r="AB1339" s="148"/>
      <c r="AC1339" s="148"/>
      <c r="AD1339" s="148"/>
      <c r="AE1339" s="148"/>
      <c r="AF1339" s="148"/>
      <c r="AG1339" s="148" t="s">
        <v>435</v>
      </c>
      <c r="AH1339" s="148">
        <v>0</v>
      </c>
      <c r="AI1339" s="148"/>
      <c r="AJ1339" s="148"/>
      <c r="AK1339" s="148"/>
      <c r="AL1339" s="148"/>
      <c r="AM1339" s="148"/>
      <c r="AN1339" s="148"/>
      <c r="AO1339" s="148"/>
      <c r="AP1339" s="148"/>
      <c r="AQ1339" s="148"/>
      <c r="AR1339" s="148"/>
      <c r="AS1339" s="148"/>
      <c r="AT1339" s="148"/>
      <c r="AU1339" s="148"/>
      <c r="AV1339" s="148"/>
      <c r="AW1339" s="148"/>
      <c r="AX1339" s="148"/>
      <c r="AY1339" s="148"/>
      <c r="AZ1339" s="148"/>
      <c r="BA1339" s="148"/>
      <c r="BB1339" s="148"/>
      <c r="BC1339" s="148"/>
      <c r="BD1339" s="148"/>
      <c r="BE1339" s="148"/>
      <c r="BF1339" s="148"/>
      <c r="BG1339" s="148"/>
      <c r="BH1339" s="148"/>
    </row>
    <row r="1340" spans="1:60" outlineLevel="3" x14ac:dyDescent="0.2">
      <c r="A1340" s="155"/>
      <c r="B1340" s="156"/>
      <c r="C1340" s="194" t="s">
        <v>1965</v>
      </c>
      <c r="D1340" s="185"/>
      <c r="E1340" s="186"/>
      <c r="F1340" s="159"/>
      <c r="G1340" s="159"/>
      <c r="H1340" s="159"/>
      <c r="I1340" s="159"/>
      <c r="J1340" s="159"/>
      <c r="K1340" s="159"/>
      <c r="L1340" s="159"/>
      <c r="M1340" s="159"/>
      <c r="N1340" s="158"/>
      <c r="O1340" s="158"/>
      <c r="P1340" s="158"/>
      <c r="Q1340" s="158"/>
      <c r="R1340" s="159"/>
      <c r="S1340" s="159"/>
      <c r="T1340" s="159"/>
      <c r="U1340" s="159"/>
      <c r="V1340" s="159"/>
      <c r="W1340" s="159"/>
      <c r="X1340" s="159"/>
      <c r="Y1340" s="159"/>
      <c r="Z1340" s="148"/>
      <c r="AA1340" s="148"/>
      <c r="AB1340" s="148"/>
      <c r="AC1340" s="148"/>
      <c r="AD1340" s="148"/>
      <c r="AE1340" s="148"/>
      <c r="AF1340" s="148"/>
      <c r="AG1340" s="148" t="s">
        <v>435</v>
      </c>
      <c r="AH1340" s="148">
        <v>0</v>
      </c>
      <c r="AI1340" s="148"/>
      <c r="AJ1340" s="148"/>
      <c r="AK1340" s="148"/>
      <c r="AL1340" s="148"/>
      <c r="AM1340" s="148"/>
      <c r="AN1340" s="148"/>
      <c r="AO1340" s="148"/>
      <c r="AP1340" s="148"/>
      <c r="AQ1340" s="148"/>
      <c r="AR1340" s="148"/>
      <c r="AS1340" s="148"/>
      <c r="AT1340" s="148"/>
      <c r="AU1340" s="148"/>
      <c r="AV1340" s="148"/>
      <c r="AW1340" s="148"/>
      <c r="AX1340" s="148"/>
      <c r="AY1340" s="148"/>
      <c r="AZ1340" s="148"/>
      <c r="BA1340" s="148"/>
      <c r="BB1340" s="148"/>
      <c r="BC1340" s="148"/>
      <c r="BD1340" s="148"/>
      <c r="BE1340" s="148"/>
      <c r="BF1340" s="148"/>
      <c r="BG1340" s="148"/>
      <c r="BH1340" s="148"/>
    </row>
    <row r="1341" spans="1:60" outlineLevel="3" x14ac:dyDescent="0.2">
      <c r="A1341" s="155"/>
      <c r="B1341" s="156"/>
      <c r="C1341" s="194" t="s">
        <v>1966</v>
      </c>
      <c r="D1341" s="185"/>
      <c r="E1341" s="186">
        <v>426.24</v>
      </c>
      <c r="F1341" s="159"/>
      <c r="G1341" s="159"/>
      <c r="H1341" s="159"/>
      <c r="I1341" s="159"/>
      <c r="J1341" s="159"/>
      <c r="K1341" s="159"/>
      <c r="L1341" s="159"/>
      <c r="M1341" s="159"/>
      <c r="N1341" s="158"/>
      <c r="O1341" s="158"/>
      <c r="P1341" s="158"/>
      <c r="Q1341" s="158"/>
      <c r="R1341" s="159"/>
      <c r="S1341" s="159"/>
      <c r="T1341" s="159"/>
      <c r="U1341" s="159"/>
      <c r="V1341" s="159"/>
      <c r="W1341" s="159"/>
      <c r="X1341" s="159"/>
      <c r="Y1341" s="159"/>
      <c r="Z1341" s="148"/>
      <c r="AA1341" s="148"/>
      <c r="AB1341" s="148"/>
      <c r="AC1341" s="148"/>
      <c r="AD1341" s="148"/>
      <c r="AE1341" s="148"/>
      <c r="AF1341" s="148"/>
      <c r="AG1341" s="148" t="s">
        <v>435</v>
      </c>
      <c r="AH1341" s="148">
        <v>0</v>
      </c>
      <c r="AI1341" s="148"/>
      <c r="AJ1341" s="148"/>
      <c r="AK1341" s="148"/>
      <c r="AL1341" s="148"/>
      <c r="AM1341" s="148"/>
      <c r="AN1341" s="148"/>
      <c r="AO1341" s="148"/>
      <c r="AP1341" s="148"/>
      <c r="AQ1341" s="148"/>
      <c r="AR1341" s="148"/>
      <c r="AS1341" s="148"/>
      <c r="AT1341" s="148"/>
      <c r="AU1341" s="148"/>
      <c r="AV1341" s="148"/>
      <c r="AW1341" s="148"/>
      <c r="AX1341" s="148"/>
      <c r="AY1341" s="148"/>
      <c r="AZ1341" s="148"/>
      <c r="BA1341" s="148"/>
      <c r="BB1341" s="148"/>
      <c r="BC1341" s="148"/>
      <c r="BD1341" s="148"/>
      <c r="BE1341" s="148"/>
      <c r="BF1341" s="148"/>
      <c r="BG1341" s="148"/>
      <c r="BH1341" s="148"/>
    </row>
    <row r="1342" spans="1:60" outlineLevel="1" x14ac:dyDescent="0.2">
      <c r="A1342" s="172">
        <v>259</v>
      </c>
      <c r="B1342" s="173" t="s">
        <v>1967</v>
      </c>
      <c r="C1342" s="181" t="s">
        <v>1968</v>
      </c>
      <c r="D1342" s="174" t="s">
        <v>492</v>
      </c>
      <c r="E1342" s="175">
        <v>598</v>
      </c>
      <c r="F1342" s="176"/>
      <c r="G1342" s="177">
        <f>ROUND(E1342*F1342,2)</f>
        <v>0</v>
      </c>
      <c r="H1342" s="176"/>
      <c r="I1342" s="177">
        <f>ROUND(E1342*H1342,2)</f>
        <v>0</v>
      </c>
      <c r="J1342" s="176"/>
      <c r="K1342" s="177">
        <f>ROUND(E1342*J1342,2)</f>
        <v>0</v>
      </c>
      <c r="L1342" s="177">
        <v>21</v>
      </c>
      <c r="M1342" s="177">
        <f>G1342*(1+L1342/100)</f>
        <v>0</v>
      </c>
      <c r="N1342" s="175">
        <v>3.0599999999999998E-3</v>
      </c>
      <c r="O1342" s="175">
        <f>ROUND(E1342*N1342,2)</f>
        <v>1.83</v>
      </c>
      <c r="P1342" s="175">
        <v>0</v>
      </c>
      <c r="Q1342" s="175">
        <f>ROUND(E1342*P1342,2)</f>
        <v>0</v>
      </c>
      <c r="R1342" s="177" t="s">
        <v>1919</v>
      </c>
      <c r="S1342" s="177" t="s">
        <v>378</v>
      </c>
      <c r="T1342" s="178" t="s">
        <v>378</v>
      </c>
      <c r="U1342" s="159">
        <v>0.26500000000000001</v>
      </c>
      <c r="V1342" s="159">
        <f>ROUND(E1342*U1342,2)</f>
        <v>158.47</v>
      </c>
      <c r="W1342" s="159"/>
      <c r="X1342" s="159" t="s">
        <v>429</v>
      </c>
      <c r="Y1342" s="159" t="s">
        <v>481</v>
      </c>
      <c r="Z1342" s="214">
        <v>0.32</v>
      </c>
      <c r="AA1342" s="215">
        <f t="shared" ref="AA1342" si="502">G1342*Z1342</f>
        <v>0</v>
      </c>
      <c r="AB1342" s="215">
        <f t="shared" ref="AB1342" si="503">G1342-AA1342</f>
        <v>0</v>
      </c>
      <c r="AC1342" s="148"/>
      <c r="AD1342" s="148"/>
      <c r="AE1342" s="148"/>
      <c r="AF1342" s="148"/>
      <c r="AG1342" s="148" t="s">
        <v>431</v>
      </c>
      <c r="AH1342" s="148"/>
      <c r="AI1342" s="148"/>
      <c r="AJ1342" s="148"/>
      <c r="AK1342" s="148"/>
      <c r="AL1342" s="148"/>
      <c r="AM1342" s="148"/>
      <c r="AN1342" s="148"/>
      <c r="AO1342" s="148"/>
      <c r="AP1342" s="148"/>
      <c r="AQ1342" s="148"/>
      <c r="AR1342" s="148"/>
      <c r="AS1342" s="148"/>
      <c r="AT1342" s="148"/>
      <c r="AU1342" s="148"/>
      <c r="AV1342" s="148"/>
      <c r="AW1342" s="148"/>
      <c r="AX1342" s="148"/>
      <c r="AY1342" s="148"/>
      <c r="AZ1342" s="148"/>
      <c r="BA1342" s="148"/>
      <c r="BB1342" s="148"/>
      <c r="BC1342" s="148"/>
      <c r="BD1342" s="148"/>
      <c r="BE1342" s="148"/>
      <c r="BF1342" s="148"/>
      <c r="BG1342" s="148"/>
      <c r="BH1342" s="148"/>
    </row>
    <row r="1343" spans="1:60" outlineLevel="2" x14ac:dyDescent="0.2">
      <c r="A1343" s="155"/>
      <c r="B1343" s="156"/>
      <c r="C1343" s="194" t="s">
        <v>1969</v>
      </c>
      <c r="D1343" s="185"/>
      <c r="E1343" s="186">
        <v>598</v>
      </c>
      <c r="F1343" s="159"/>
      <c r="G1343" s="159"/>
      <c r="H1343" s="159"/>
      <c r="I1343" s="159"/>
      <c r="J1343" s="159"/>
      <c r="K1343" s="159"/>
      <c r="L1343" s="159"/>
      <c r="M1343" s="159"/>
      <c r="N1343" s="158"/>
      <c r="O1343" s="158"/>
      <c r="P1343" s="158"/>
      <c r="Q1343" s="158"/>
      <c r="R1343" s="159"/>
      <c r="S1343" s="159"/>
      <c r="T1343" s="159"/>
      <c r="U1343" s="159"/>
      <c r="V1343" s="159"/>
      <c r="W1343" s="159"/>
      <c r="X1343" s="159"/>
      <c r="Y1343" s="159"/>
      <c r="Z1343" s="148"/>
      <c r="AA1343" s="148"/>
      <c r="AB1343" s="148"/>
      <c r="AC1343" s="148"/>
      <c r="AD1343" s="148"/>
      <c r="AE1343" s="148"/>
      <c r="AF1343" s="148"/>
      <c r="AG1343" s="148" t="s">
        <v>435</v>
      </c>
      <c r="AH1343" s="148">
        <v>0</v>
      </c>
      <c r="AI1343" s="148"/>
      <c r="AJ1343" s="148"/>
      <c r="AK1343" s="148"/>
      <c r="AL1343" s="148"/>
      <c r="AM1343" s="148"/>
      <c r="AN1343" s="148"/>
      <c r="AO1343" s="148"/>
      <c r="AP1343" s="148"/>
      <c r="AQ1343" s="148"/>
      <c r="AR1343" s="148"/>
      <c r="AS1343" s="148"/>
      <c r="AT1343" s="148"/>
      <c r="AU1343" s="148"/>
      <c r="AV1343" s="148"/>
      <c r="AW1343" s="148"/>
      <c r="AX1343" s="148"/>
      <c r="AY1343" s="148"/>
      <c r="AZ1343" s="148"/>
      <c r="BA1343" s="148"/>
      <c r="BB1343" s="148"/>
      <c r="BC1343" s="148"/>
      <c r="BD1343" s="148"/>
      <c r="BE1343" s="148"/>
      <c r="BF1343" s="148"/>
      <c r="BG1343" s="148"/>
      <c r="BH1343" s="148"/>
    </row>
    <row r="1344" spans="1:60" ht="22.5" outlineLevel="1" x14ac:dyDescent="0.2">
      <c r="A1344" s="172">
        <v>260</v>
      </c>
      <c r="B1344" s="173" t="s">
        <v>1970</v>
      </c>
      <c r="C1344" s="181" t="s">
        <v>1971</v>
      </c>
      <c r="D1344" s="174" t="s">
        <v>492</v>
      </c>
      <c r="E1344" s="175">
        <v>119.6</v>
      </c>
      <c r="F1344" s="176"/>
      <c r="G1344" s="177">
        <f>ROUND(E1344*F1344,2)</f>
        <v>0</v>
      </c>
      <c r="H1344" s="176"/>
      <c r="I1344" s="177">
        <f>ROUND(E1344*H1344,2)</f>
        <v>0</v>
      </c>
      <c r="J1344" s="176"/>
      <c r="K1344" s="177">
        <f>ROUND(E1344*J1344,2)</f>
        <v>0</v>
      </c>
      <c r="L1344" s="177">
        <v>21</v>
      </c>
      <c r="M1344" s="177">
        <f>G1344*(1+L1344/100)</f>
        <v>0</v>
      </c>
      <c r="N1344" s="175">
        <v>5.8599999999999998E-3</v>
      </c>
      <c r="O1344" s="175">
        <f>ROUND(E1344*N1344,2)</f>
        <v>0.7</v>
      </c>
      <c r="P1344" s="175">
        <v>0</v>
      </c>
      <c r="Q1344" s="175">
        <f>ROUND(E1344*P1344,2)</f>
        <v>0</v>
      </c>
      <c r="R1344" s="177" t="s">
        <v>1919</v>
      </c>
      <c r="S1344" s="177" t="s">
        <v>378</v>
      </c>
      <c r="T1344" s="178" t="s">
        <v>378</v>
      </c>
      <c r="U1344" s="159">
        <v>0.27200000000000002</v>
      </c>
      <c r="V1344" s="159">
        <f>ROUND(E1344*U1344,2)</f>
        <v>32.53</v>
      </c>
      <c r="W1344" s="159"/>
      <c r="X1344" s="159" t="s">
        <v>429</v>
      </c>
      <c r="Y1344" s="159" t="s">
        <v>481</v>
      </c>
      <c r="Z1344" s="214">
        <v>0.32</v>
      </c>
      <c r="AA1344" s="215">
        <f t="shared" ref="AA1344" si="504">G1344*Z1344</f>
        <v>0</v>
      </c>
      <c r="AB1344" s="215">
        <f t="shared" ref="AB1344" si="505">G1344-AA1344</f>
        <v>0</v>
      </c>
      <c r="AC1344" s="148"/>
      <c r="AD1344" s="148"/>
      <c r="AE1344" s="148"/>
      <c r="AF1344" s="148"/>
      <c r="AG1344" s="148" t="s">
        <v>431</v>
      </c>
      <c r="AH1344" s="148"/>
      <c r="AI1344" s="148"/>
      <c r="AJ1344" s="148"/>
      <c r="AK1344" s="148"/>
      <c r="AL1344" s="148"/>
      <c r="AM1344" s="148"/>
      <c r="AN1344" s="148"/>
      <c r="AO1344" s="148"/>
      <c r="AP1344" s="148"/>
      <c r="AQ1344" s="148"/>
      <c r="AR1344" s="148"/>
      <c r="AS1344" s="148"/>
      <c r="AT1344" s="148"/>
      <c r="AU1344" s="148"/>
      <c r="AV1344" s="148"/>
      <c r="AW1344" s="148"/>
      <c r="AX1344" s="148"/>
      <c r="AY1344" s="148"/>
      <c r="AZ1344" s="148"/>
      <c r="BA1344" s="148"/>
      <c r="BB1344" s="148"/>
      <c r="BC1344" s="148"/>
      <c r="BD1344" s="148"/>
      <c r="BE1344" s="148"/>
      <c r="BF1344" s="148"/>
      <c r="BG1344" s="148"/>
      <c r="BH1344" s="148"/>
    </row>
    <row r="1345" spans="1:60" outlineLevel="2" x14ac:dyDescent="0.2">
      <c r="A1345" s="155"/>
      <c r="B1345" s="156"/>
      <c r="C1345" s="194" t="s">
        <v>1972</v>
      </c>
      <c r="D1345" s="185"/>
      <c r="E1345" s="186">
        <v>119.6</v>
      </c>
      <c r="F1345" s="159"/>
      <c r="G1345" s="159"/>
      <c r="H1345" s="159"/>
      <c r="I1345" s="159"/>
      <c r="J1345" s="159"/>
      <c r="K1345" s="159"/>
      <c r="L1345" s="159"/>
      <c r="M1345" s="159"/>
      <c r="N1345" s="158"/>
      <c r="O1345" s="158"/>
      <c r="P1345" s="158"/>
      <c r="Q1345" s="158"/>
      <c r="R1345" s="159"/>
      <c r="S1345" s="159"/>
      <c r="T1345" s="159"/>
      <c r="U1345" s="159"/>
      <c r="V1345" s="159"/>
      <c r="W1345" s="159"/>
      <c r="X1345" s="159"/>
      <c r="Y1345" s="159"/>
      <c r="Z1345" s="148"/>
      <c r="AA1345" s="148"/>
      <c r="AB1345" s="148"/>
      <c r="AC1345" s="148"/>
      <c r="AD1345" s="148"/>
      <c r="AE1345" s="148"/>
      <c r="AF1345" s="148"/>
      <c r="AG1345" s="148" t="s">
        <v>435</v>
      </c>
      <c r="AH1345" s="148">
        <v>0</v>
      </c>
      <c r="AI1345" s="148"/>
      <c r="AJ1345" s="148"/>
      <c r="AK1345" s="148"/>
      <c r="AL1345" s="148"/>
      <c r="AM1345" s="148"/>
      <c r="AN1345" s="148"/>
      <c r="AO1345" s="148"/>
      <c r="AP1345" s="148"/>
      <c r="AQ1345" s="148"/>
      <c r="AR1345" s="148"/>
      <c r="AS1345" s="148"/>
      <c r="AT1345" s="148"/>
      <c r="AU1345" s="148"/>
      <c r="AV1345" s="148"/>
      <c r="AW1345" s="148"/>
      <c r="AX1345" s="148"/>
      <c r="AY1345" s="148"/>
      <c r="AZ1345" s="148"/>
      <c r="BA1345" s="148"/>
      <c r="BB1345" s="148"/>
      <c r="BC1345" s="148"/>
      <c r="BD1345" s="148"/>
      <c r="BE1345" s="148"/>
      <c r="BF1345" s="148"/>
      <c r="BG1345" s="148"/>
      <c r="BH1345" s="148"/>
    </row>
    <row r="1346" spans="1:60" ht="22.5" outlineLevel="1" x14ac:dyDescent="0.2">
      <c r="A1346" s="172">
        <v>261</v>
      </c>
      <c r="B1346" s="173" t="s">
        <v>1973</v>
      </c>
      <c r="C1346" s="181" t="s">
        <v>1974</v>
      </c>
      <c r="D1346" s="174" t="s">
        <v>492</v>
      </c>
      <c r="E1346" s="175">
        <v>4397.76</v>
      </c>
      <c r="F1346" s="176"/>
      <c r="G1346" s="177">
        <f>ROUND(E1346*F1346,2)</f>
        <v>0</v>
      </c>
      <c r="H1346" s="176"/>
      <c r="I1346" s="177">
        <f>ROUND(E1346*H1346,2)</f>
        <v>0</v>
      </c>
      <c r="J1346" s="176"/>
      <c r="K1346" s="177">
        <f>ROUND(E1346*J1346,2)</f>
        <v>0</v>
      </c>
      <c r="L1346" s="177">
        <v>21</v>
      </c>
      <c r="M1346" s="177">
        <f>G1346*(1+L1346/100)</f>
        <v>0</v>
      </c>
      <c r="N1346" s="175">
        <v>1.8380000000000001E-2</v>
      </c>
      <c r="O1346" s="175">
        <f>ROUND(E1346*N1346,2)</f>
        <v>80.83</v>
      </c>
      <c r="P1346" s="175">
        <v>0</v>
      </c>
      <c r="Q1346" s="175">
        <f>ROUND(E1346*P1346,2)</f>
        <v>0</v>
      </c>
      <c r="R1346" s="177" t="s">
        <v>1919</v>
      </c>
      <c r="S1346" s="177" t="s">
        <v>378</v>
      </c>
      <c r="T1346" s="178" t="s">
        <v>378</v>
      </c>
      <c r="U1346" s="159">
        <v>0.123</v>
      </c>
      <c r="V1346" s="159">
        <f>ROUND(E1346*U1346,2)</f>
        <v>540.91999999999996</v>
      </c>
      <c r="W1346" s="159"/>
      <c r="X1346" s="159" t="s">
        <v>429</v>
      </c>
      <c r="Y1346" s="159" t="s">
        <v>381</v>
      </c>
      <c r="Z1346" s="214">
        <v>0.32</v>
      </c>
      <c r="AA1346" s="215">
        <f t="shared" ref="AA1346" si="506">G1346*Z1346</f>
        <v>0</v>
      </c>
      <c r="AB1346" s="215">
        <f t="shared" ref="AB1346" si="507">G1346-AA1346</f>
        <v>0</v>
      </c>
      <c r="AC1346" s="148"/>
      <c r="AD1346" s="148"/>
      <c r="AE1346" s="148"/>
      <c r="AF1346" s="148"/>
      <c r="AG1346" s="148" t="s">
        <v>431</v>
      </c>
      <c r="AH1346" s="148"/>
      <c r="AI1346" s="148"/>
      <c r="AJ1346" s="148"/>
      <c r="AK1346" s="148"/>
      <c r="AL1346" s="148"/>
      <c r="AM1346" s="148"/>
      <c r="AN1346" s="148"/>
      <c r="AO1346" s="148"/>
      <c r="AP1346" s="148"/>
      <c r="AQ1346" s="148"/>
      <c r="AR1346" s="148"/>
      <c r="AS1346" s="148"/>
      <c r="AT1346" s="148"/>
      <c r="AU1346" s="148"/>
      <c r="AV1346" s="148"/>
      <c r="AW1346" s="148"/>
      <c r="AX1346" s="148"/>
      <c r="AY1346" s="148"/>
      <c r="AZ1346" s="148"/>
      <c r="BA1346" s="148"/>
      <c r="BB1346" s="148"/>
      <c r="BC1346" s="148"/>
      <c r="BD1346" s="148"/>
      <c r="BE1346" s="148"/>
      <c r="BF1346" s="148"/>
      <c r="BG1346" s="148"/>
      <c r="BH1346" s="148"/>
    </row>
    <row r="1347" spans="1:60" outlineLevel="2" x14ac:dyDescent="0.2">
      <c r="A1347" s="155"/>
      <c r="B1347" s="156"/>
      <c r="C1347" s="306" t="s">
        <v>1975</v>
      </c>
      <c r="D1347" s="307"/>
      <c r="E1347" s="307"/>
      <c r="F1347" s="307"/>
      <c r="G1347" s="307"/>
      <c r="H1347" s="159"/>
      <c r="I1347" s="159"/>
      <c r="J1347" s="159"/>
      <c r="K1347" s="159"/>
      <c r="L1347" s="159"/>
      <c r="M1347" s="159"/>
      <c r="N1347" s="158"/>
      <c r="O1347" s="158"/>
      <c r="P1347" s="158"/>
      <c r="Q1347" s="158"/>
      <c r="R1347" s="159"/>
      <c r="S1347" s="159"/>
      <c r="T1347" s="159"/>
      <c r="U1347" s="159"/>
      <c r="V1347" s="159"/>
      <c r="W1347" s="159"/>
      <c r="X1347" s="159"/>
      <c r="Y1347" s="159"/>
      <c r="Z1347" s="148"/>
      <c r="AA1347" s="148"/>
      <c r="AB1347" s="148"/>
      <c r="AC1347" s="148"/>
      <c r="AD1347" s="148"/>
      <c r="AE1347" s="148"/>
      <c r="AF1347" s="148"/>
      <c r="AG1347" s="148" t="s">
        <v>433</v>
      </c>
      <c r="AH1347" s="148"/>
      <c r="AI1347" s="148"/>
      <c r="AJ1347" s="148"/>
      <c r="AK1347" s="148"/>
      <c r="AL1347" s="148"/>
      <c r="AM1347" s="148"/>
      <c r="AN1347" s="148"/>
      <c r="AO1347" s="148"/>
      <c r="AP1347" s="148"/>
      <c r="AQ1347" s="148"/>
      <c r="AR1347" s="148"/>
      <c r="AS1347" s="148"/>
      <c r="AT1347" s="148"/>
      <c r="AU1347" s="148"/>
      <c r="AV1347" s="148"/>
      <c r="AW1347" s="148"/>
      <c r="AX1347" s="148"/>
      <c r="AY1347" s="148"/>
      <c r="AZ1347" s="148"/>
      <c r="BA1347" s="148"/>
      <c r="BB1347" s="148"/>
      <c r="BC1347" s="148"/>
      <c r="BD1347" s="148"/>
      <c r="BE1347" s="148"/>
      <c r="BF1347" s="148"/>
      <c r="BG1347" s="148"/>
      <c r="BH1347" s="148"/>
    </row>
    <row r="1348" spans="1:60" outlineLevel="2" x14ac:dyDescent="0.2">
      <c r="A1348" s="155"/>
      <c r="B1348" s="156"/>
      <c r="C1348" s="194" t="s">
        <v>1976</v>
      </c>
      <c r="D1348" s="185"/>
      <c r="E1348" s="186"/>
      <c r="F1348" s="159"/>
      <c r="G1348" s="159"/>
      <c r="H1348" s="159"/>
      <c r="I1348" s="159"/>
      <c r="J1348" s="159"/>
      <c r="K1348" s="159"/>
      <c r="L1348" s="159"/>
      <c r="M1348" s="159"/>
      <c r="N1348" s="158"/>
      <c r="O1348" s="158"/>
      <c r="P1348" s="158"/>
      <c r="Q1348" s="158"/>
      <c r="R1348" s="159"/>
      <c r="S1348" s="159"/>
      <c r="T1348" s="159"/>
      <c r="U1348" s="159"/>
      <c r="V1348" s="159"/>
      <c r="W1348" s="159"/>
      <c r="X1348" s="159"/>
      <c r="Y1348" s="159"/>
      <c r="Z1348" s="148"/>
      <c r="AA1348" s="148"/>
      <c r="AB1348" s="148"/>
      <c r="AC1348" s="148"/>
      <c r="AD1348" s="148"/>
      <c r="AE1348" s="148"/>
      <c r="AF1348" s="148"/>
      <c r="AG1348" s="148" t="s">
        <v>435</v>
      </c>
      <c r="AH1348" s="148">
        <v>0</v>
      </c>
      <c r="AI1348" s="148"/>
      <c r="AJ1348" s="148"/>
      <c r="AK1348" s="148"/>
      <c r="AL1348" s="148"/>
      <c r="AM1348" s="148"/>
      <c r="AN1348" s="148"/>
      <c r="AO1348" s="148"/>
      <c r="AP1348" s="148"/>
      <c r="AQ1348" s="148"/>
      <c r="AR1348" s="148"/>
      <c r="AS1348" s="148"/>
      <c r="AT1348" s="148"/>
      <c r="AU1348" s="148"/>
      <c r="AV1348" s="148"/>
      <c r="AW1348" s="148"/>
      <c r="AX1348" s="148"/>
      <c r="AY1348" s="148"/>
      <c r="AZ1348" s="148"/>
      <c r="BA1348" s="148"/>
      <c r="BB1348" s="148"/>
      <c r="BC1348" s="148"/>
      <c r="BD1348" s="148"/>
      <c r="BE1348" s="148"/>
      <c r="BF1348" s="148"/>
      <c r="BG1348" s="148"/>
      <c r="BH1348" s="148"/>
    </row>
    <row r="1349" spans="1:60" outlineLevel="3" x14ac:dyDescent="0.2">
      <c r="A1349" s="155"/>
      <c r="B1349" s="156"/>
      <c r="C1349" s="194" t="s">
        <v>1977</v>
      </c>
      <c r="D1349" s="185"/>
      <c r="E1349" s="186">
        <v>1568</v>
      </c>
      <c r="F1349" s="159"/>
      <c r="G1349" s="159"/>
      <c r="H1349" s="159"/>
      <c r="I1349" s="159"/>
      <c r="J1349" s="159"/>
      <c r="K1349" s="159"/>
      <c r="L1349" s="159"/>
      <c r="M1349" s="159"/>
      <c r="N1349" s="158"/>
      <c r="O1349" s="158"/>
      <c r="P1349" s="158"/>
      <c r="Q1349" s="158"/>
      <c r="R1349" s="159"/>
      <c r="S1349" s="159"/>
      <c r="T1349" s="159"/>
      <c r="U1349" s="159"/>
      <c r="V1349" s="159"/>
      <c r="W1349" s="159"/>
      <c r="X1349" s="159"/>
      <c r="Y1349" s="159"/>
      <c r="Z1349" s="148"/>
      <c r="AA1349" s="148"/>
      <c r="AB1349" s="148"/>
      <c r="AC1349" s="148"/>
      <c r="AD1349" s="148"/>
      <c r="AE1349" s="148"/>
      <c r="AF1349" s="148"/>
      <c r="AG1349" s="148" t="s">
        <v>435</v>
      </c>
      <c r="AH1349" s="148">
        <v>0</v>
      </c>
      <c r="AI1349" s="148"/>
      <c r="AJ1349" s="148"/>
      <c r="AK1349" s="148"/>
      <c r="AL1349" s="148"/>
      <c r="AM1349" s="148"/>
      <c r="AN1349" s="148"/>
      <c r="AO1349" s="148"/>
      <c r="AP1349" s="148"/>
      <c r="AQ1349" s="148"/>
      <c r="AR1349" s="148"/>
      <c r="AS1349" s="148"/>
      <c r="AT1349" s="148"/>
      <c r="AU1349" s="148"/>
      <c r="AV1349" s="148"/>
      <c r="AW1349" s="148"/>
      <c r="AX1349" s="148"/>
      <c r="AY1349" s="148"/>
      <c r="AZ1349" s="148"/>
      <c r="BA1349" s="148"/>
      <c r="BB1349" s="148"/>
      <c r="BC1349" s="148"/>
      <c r="BD1349" s="148"/>
      <c r="BE1349" s="148"/>
      <c r="BF1349" s="148"/>
      <c r="BG1349" s="148"/>
      <c r="BH1349" s="148"/>
    </row>
    <row r="1350" spans="1:60" outlineLevel="3" x14ac:dyDescent="0.2">
      <c r="A1350" s="155"/>
      <c r="B1350" s="156"/>
      <c r="C1350" s="194" t="s">
        <v>1978</v>
      </c>
      <c r="D1350" s="185"/>
      <c r="E1350" s="186">
        <v>1006.4</v>
      </c>
      <c r="F1350" s="159"/>
      <c r="G1350" s="159"/>
      <c r="H1350" s="159"/>
      <c r="I1350" s="159"/>
      <c r="J1350" s="159"/>
      <c r="K1350" s="159"/>
      <c r="L1350" s="159"/>
      <c r="M1350" s="159"/>
      <c r="N1350" s="158"/>
      <c r="O1350" s="158"/>
      <c r="P1350" s="158"/>
      <c r="Q1350" s="158"/>
      <c r="R1350" s="159"/>
      <c r="S1350" s="159"/>
      <c r="T1350" s="159"/>
      <c r="U1350" s="159"/>
      <c r="V1350" s="159"/>
      <c r="W1350" s="159"/>
      <c r="X1350" s="159"/>
      <c r="Y1350" s="159"/>
      <c r="Z1350" s="148"/>
      <c r="AA1350" s="148"/>
      <c r="AB1350" s="148"/>
      <c r="AC1350" s="148"/>
      <c r="AD1350" s="148"/>
      <c r="AE1350" s="148"/>
      <c r="AF1350" s="148"/>
      <c r="AG1350" s="148" t="s">
        <v>435</v>
      </c>
      <c r="AH1350" s="148">
        <v>0</v>
      </c>
      <c r="AI1350" s="148"/>
      <c r="AJ1350" s="148"/>
      <c r="AK1350" s="148"/>
      <c r="AL1350" s="148"/>
      <c r="AM1350" s="148"/>
      <c r="AN1350" s="148"/>
      <c r="AO1350" s="148"/>
      <c r="AP1350" s="148"/>
      <c r="AQ1350" s="148"/>
      <c r="AR1350" s="148"/>
      <c r="AS1350" s="148"/>
      <c r="AT1350" s="148"/>
      <c r="AU1350" s="148"/>
      <c r="AV1350" s="148"/>
      <c r="AW1350" s="148"/>
      <c r="AX1350" s="148"/>
      <c r="AY1350" s="148"/>
      <c r="AZ1350" s="148"/>
      <c r="BA1350" s="148"/>
      <c r="BB1350" s="148"/>
      <c r="BC1350" s="148"/>
      <c r="BD1350" s="148"/>
      <c r="BE1350" s="148"/>
      <c r="BF1350" s="148"/>
      <c r="BG1350" s="148"/>
      <c r="BH1350" s="148"/>
    </row>
    <row r="1351" spans="1:60" outlineLevel="3" x14ac:dyDescent="0.2">
      <c r="A1351" s="155"/>
      <c r="B1351" s="156"/>
      <c r="C1351" s="194" t="s">
        <v>1979</v>
      </c>
      <c r="D1351" s="185"/>
      <c r="E1351" s="186">
        <v>1823.36</v>
      </c>
      <c r="F1351" s="159"/>
      <c r="G1351" s="159"/>
      <c r="H1351" s="159"/>
      <c r="I1351" s="159"/>
      <c r="J1351" s="159"/>
      <c r="K1351" s="159"/>
      <c r="L1351" s="159"/>
      <c r="M1351" s="159"/>
      <c r="N1351" s="158"/>
      <c r="O1351" s="158"/>
      <c r="P1351" s="158"/>
      <c r="Q1351" s="158"/>
      <c r="R1351" s="159"/>
      <c r="S1351" s="159"/>
      <c r="T1351" s="159"/>
      <c r="U1351" s="159"/>
      <c r="V1351" s="159"/>
      <c r="W1351" s="159"/>
      <c r="X1351" s="159"/>
      <c r="Y1351" s="159"/>
      <c r="Z1351" s="148"/>
      <c r="AA1351" s="148"/>
      <c r="AB1351" s="148"/>
      <c r="AC1351" s="148"/>
      <c r="AD1351" s="148"/>
      <c r="AE1351" s="148"/>
      <c r="AF1351" s="148"/>
      <c r="AG1351" s="148" t="s">
        <v>435</v>
      </c>
      <c r="AH1351" s="148">
        <v>0</v>
      </c>
      <c r="AI1351" s="148"/>
      <c r="AJ1351" s="148"/>
      <c r="AK1351" s="148"/>
      <c r="AL1351" s="148"/>
      <c r="AM1351" s="148"/>
      <c r="AN1351" s="148"/>
      <c r="AO1351" s="148"/>
      <c r="AP1351" s="148"/>
      <c r="AQ1351" s="148"/>
      <c r="AR1351" s="148"/>
      <c r="AS1351" s="148"/>
      <c r="AT1351" s="148"/>
      <c r="AU1351" s="148"/>
      <c r="AV1351" s="148"/>
      <c r="AW1351" s="148"/>
      <c r="AX1351" s="148"/>
      <c r="AY1351" s="148"/>
      <c r="AZ1351" s="148"/>
      <c r="BA1351" s="148"/>
      <c r="BB1351" s="148"/>
      <c r="BC1351" s="148"/>
      <c r="BD1351" s="148"/>
      <c r="BE1351" s="148"/>
      <c r="BF1351" s="148"/>
      <c r="BG1351" s="148"/>
      <c r="BH1351" s="148"/>
    </row>
    <row r="1352" spans="1:60" ht="22.5" outlineLevel="1" x14ac:dyDescent="0.2">
      <c r="A1352" s="172">
        <v>262</v>
      </c>
      <c r="B1352" s="173" t="s">
        <v>1980</v>
      </c>
      <c r="C1352" s="181" t="s">
        <v>1981</v>
      </c>
      <c r="D1352" s="174" t="s">
        <v>492</v>
      </c>
      <c r="E1352" s="175">
        <v>13193.28</v>
      </c>
      <c r="F1352" s="176"/>
      <c r="G1352" s="177">
        <f>ROUND(E1352*F1352,2)</f>
        <v>0</v>
      </c>
      <c r="H1352" s="176"/>
      <c r="I1352" s="177">
        <f>ROUND(E1352*H1352,2)</f>
        <v>0</v>
      </c>
      <c r="J1352" s="176"/>
      <c r="K1352" s="177">
        <f>ROUND(E1352*J1352,2)</f>
        <v>0</v>
      </c>
      <c r="L1352" s="177">
        <v>21</v>
      </c>
      <c r="M1352" s="177">
        <f>G1352*(1+L1352/100)</f>
        <v>0</v>
      </c>
      <c r="N1352" s="175">
        <v>8.1999999999999998E-4</v>
      </c>
      <c r="O1352" s="175">
        <f>ROUND(E1352*N1352,2)</f>
        <v>10.82</v>
      </c>
      <c r="P1352" s="175">
        <v>0</v>
      </c>
      <c r="Q1352" s="175">
        <f>ROUND(E1352*P1352,2)</f>
        <v>0</v>
      </c>
      <c r="R1352" s="177" t="s">
        <v>1919</v>
      </c>
      <c r="S1352" s="177" t="s">
        <v>378</v>
      </c>
      <c r="T1352" s="178" t="s">
        <v>378</v>
      </c>
      <c r="U1352" s="159">
        <v>6.0000000000000001E-3</v>
      </c>
      <c r="V1352" s="159">
        <f>ROUND(E1352*U1352,2)</f>
        <v>79.16</v>
      </c>
      <c r="W1352" s="159"/>
      <c r="X1352" s="159" t="s">
        <v>429</v>
      </c>
      <c r="Y1352" s="159" t="s">
        <v>381</v>
      </c>
      <c r="Z1352" s="214">
        <v>0.32</v>
      </c>
      <c r="AA1352" s="215">
        <f t="shared" ref="AA1352" si="508">G1352*Z1352</f>
        <v>0</v>
      </c>
      <c r="AB1352" s="215">
        <f t="shared" ref="AB1352" si="509">G1352-AA1352</f>
        <v>0</v>
      </c>
      <c r="AC1352" s="148"/>
      <c r="AD1352" s="148"/>
      <c r="AE1352" s="148"/>
      <c r="AF1352" s="148"/>
      <c r="AG1352" s="148" t="s">
        <v>431</v>
      </c>
      <c r="AH1352" s="148"/>
      <c r="AI1352" s="148"/>
      <c r="AJ1352" s="148"/>
      <c r="AK1352" s="148"/>
      <c r="AL1352" s="148"/>
      <c r="AM1352" s="148"/>
      <c r="AN1352" s="148"/>
      <c r="AO1352" s="148"/>
      <c r="AP1352" s="148"/>
      <c r="AQ1352" s="148"/>
      <c r="AR1352" s="148"/>
      <c r="AS1352" s="148"/>
      <c r="AT1352" s="148"/>
      <c r="AU1352" s="148"/>
      <c r="AV1352" s="148"/>
      <c r="AW1352" s="148"/>
      <c r="AX1352" s="148"/>
      <c r="AY1352" s="148"/>
      <c r="AZ1352" s="148"/>
      <c r="BA1352" s="148"/>
      <c r="BB1352" s="148"/>
      <c r="BC1352" s="148"/>
      <c r="BD1352" s="148"/>
      <c r="BE1352" s="148"/>
      <c r="BF1352" s="148"/>
      <c r="BG1352" s="148"/>
      <c r="BH1352" s="148"/>
    </row>
    <row r="1353" spans="1:60" outlineLevel="2" x14ac:dyDescent="0.2">
      <c r="A1353" s="155"/>
      <c r="B1353" s="156"/>
      <c r="C1353" s="306" t="s">
        <v>1975</v>
      </c>
      <c r="D1353" s="307"/>
      <c r="E1353" s="307"/>
      <c r="F1353" s="307"/>
      <c r="G1353" s="307"/>
      <c r="H1353" s="159"/>
      <c r="I1353" s="159"/>
      <c r="J1353" s="159"/>
      <c r="K1353" s="159"/>
      <c r="L1353" s="159"/>
      <c r="M1353" s="159"/>
      <c r="N1353" s="158"/>
      <c r="O1353" s="158"/>
      <c r="P1353" s="158"/>
      <c r="Q1353" s="158"/>
      <c r="R1353" s="159"/>
      <c r="S1353" s="159"/>
      <c r="T1353" s="159"/>
      <c r="U1353" s="159"/>
      <c r="V1353" s="159"/>
      <c r="W1353" s="159"/>
      <c r="X1353" s="159"/>
      <c r="Y1353" s="159"/>
      <c r="Z1353" s="148"/>
      <c r="AA1353" s="148"/>
      <c r="AB1353" s="148"/>
      <c r="AC1353" s="148"/>
      <c r="AD1353" s="148"/>
      <c r="AE1353" s="148"/>
      <c r="AF1353" s="148"/>
      <c r="AG1353" s="148" t="s">
        <v>433</v>
      </c>
      <c r="AH1353" s="148"/>
      <c r="AI1353" s="148"/>
      <c r="AJ1353" s="148"/>
      <c r="AK1353" s="148"/>
      <c r="AL1353" s="148"/>
      <c r="AM1353" s="148"/>
      <c r="AN1353" s="148"/>
      <c r="AO1353" s="148"/>
      <c r="AP1353" s="148"/>
      <c r="AQ1353" s="148"/>
      <c r="AR1353" s="148"/>
      <c r="AS1353" s="148"/>
      <c r="AT1353" s="148"/>
      <c r="AU1353" s="148"/>
      <c r="AV1353" s="148"/>
      <c r="AW1353" s="148"/>
      <c r="AX1353" s="148"/>
      <c r="AY1353" s="148"/>
      <c r="AZ1353" s="148"/>
      <c r="BA1353" s="148"/>
      <c r="BB1353" s="148"/>
      <c r="BC1353" s="148"/>
      <c r="BD1353" s="148"/>
      <c r="BE1353" s="148"/>
      <c r="BF1353" s="148"/>
      <c r="BG1353" s="148"/>
      <c r="BH1353" s="148"/>
    </row>
    <row r="1354" spans="1:60" outlineLevel="2" x14ac:dyDescent="0.2">
      <c r="A1354" s="155"/>
      <c r="B1354" s="156"/>
      <c r="C1354" s="194" t="s">
        <v>1982</v>
      </c>
      <c r="D1354" s="185"/>
      <c r="E1354" s="186">
        <v>13193.28</v>
      </c>
      <c r="F1354" s="159"/>
      <c r="G1354" s="159"/>
      <c r="H1354" s="159"/>
      <c r="I1354" s="159"/>
      <c r="J1354" s="159"/>
      <c r="K1354" s="159"/>
      <c r="L1354" s="159"/>
      <c r="M1354" s="159"/>
      <c r="N1354" s="158"/>
      <c r="O1354" s="158"/>
      <c r="P1354" s="158"/>
      <c r="Q1354" s="158"/>
      <c r="R1354" s="159"/>
      <c r="S1354" s="159"/>
      <c r="T1354" s="159"/>
      <c r="U1354" s="159"/>
      <c r="V1354" s="159"/>
      <c r="W1354" s="159"/>
      <c r="X1354" s="159"/>
      <c r="Y1354" s="159"/>
      <c r="Z1354" s="148"/>
      <c r="AA1354" s="148"/>
      <c r="AB1354" s="148"/>
      <c r="AC1354" s="148"/>
      <c r="AD1354" s="148"/>
      <c r="AE1354" s="148"/>
      <c r="AF1354" s="148"/>
      <c r="AG1354" s="148" t="s">
        <v>435</v>
      </c>
      <c r="AH1354" s="148">
        <v>5</v>
      </c>
      <c r="AI1354" s="148"/>
      <c r="AJ1354" s="148"/>
      <c r="AK1354" s="148"/>
      <c r="AL1354" s="148"/>
      <c r="AM1354" s="148"/>
      <c r="AN1354" s="148"/>
      <c r="AO1354" s="148"/>
      <c r="AP1354" s="148"/>
      <c r="AQ1354" s="148"/>
      <c r="AR1354" s="148"/>
      <c r="AS1354" s="148"/>
      <c r="AT1354" s="148"/>
      <c r="AU1354" s="148"/>
      <c r="AV1354" s="148"/>
      <c r="AW1354" s="148"/>
      <c r="AX1354" s="148"/>
      <c r="AY1354" s="148"/>
      <c r="AZ1354" s="148"/>
      <c r="BA1354" s="148"/>
      <c r="BB1354" s="148"/>
      <c r="BC1354" s="148"/>
      <c r="BD1354" s="148"/>
      <c r="BE1354" s="148"/>
      <c r="BF1354" s="148"/>
      <c r="BG1354" s="148"/>
      <c r="BH1354" s="148"/>
    </row>
    <row r="1355" spans="1:60" ht="22.5" outlineLevel="1" x14ac:dyDescent="0.2">
      <c r="A1355" s="172">
        <v>263</v>
      </c>
      <c r="B1355" s="173" t="s">
        <v>1983</v>
      </c>
      <c r="C1355" s="181" t="s">
        <v>1984</v>
      </c>
      <c r="D1355" s="174" t="s">
        <v>492</v>
      </c>
      <c r="E1355" s="175">
        <v>4397.76</v>
      </c>
      <c r="F1355" s="176"/>
      <c r="G1355" s="177">
        <f>ROUND(E1355*F1355,2)</f>
        <v>0</v>
      </c>
      <c r="H1355" s="176"/>
      <c r="I1355" s="177">
        <f>ROUND(E1355*H1355,2)</f>
        <v>0</v>
      </c>
      <c r="J1355" s="176"/>
      <c r="K1355" s="177">
        <f>ROUND(E1355*J1355,2)</f>
        <v>0</v>
      </c>
      <c r="L1355" s="177">
        <v>21</v>
      </c>
      <c r="M1355" s="177">
        <f>G1355*(1+L1355/100)</f>
        <v>0</v>
      </c>
      <c r="N1355" s="175">
        <v>0</v>
      </c>
      <c r="O1355" s="175">
        <f>ROUND(E1355*N1355,2)</f>
        <v>0</v>
      </c>
      <c r="P1355" s="175">
        <v>0</v>
      </c>
      <c r="Q1355" s="175">
        <f>ROUND(E1355*P1355,2)</f>
        <v>0</v>
      </c>
      <c r="R1355" s="177" t="s">
        <v>1919</v>
      </c>
      <c r="S1355" s="177" t="s">
        <v>378</v>
      </c>
      <c r="T1355" s="178" t="s">
        <v>378</v>
      </c>
      <c r="U1355" s="159">
        <v>0.105</v>
      </c>
      <c r="V1355" s="159">
        <f>ROUND(E1355*U1355,2)</f>
        <v>461.76</v>
      </c>
      <c r="W1355" s="159"/>
      <c r="X1355" s="159" t="s">
        <v>429</v>
      </c>
      <c r="Y1355" s="159" t="s">
        <v>381</v>
      </c>
      <c r="Z1355" s="214">
        <v>0.32</v>
      </c>
      <c r="AA1355" s="215">
        <f t="shared" ref="AA1355" si="510">G1355*Z1355</f>
        <v>0</v>
      </c>
      <c r="AB1355" s="215">
        <f t="shared" ref="AB1355" si="511">G1355-AA1355</f>
        <v>0</v>
      </c>
      <c r="AC1355" s="148"/>
      <c r="AD1355" s="148"/>
      <c r="AE1355" s="148"/>
      <c r="AF1355" s="148"/>
      <c r="AG1355" s="148" t="s">
        <v>431</v>
      </c>
      <c r="AH1355" s="148"/>
      <c r="AI1355" s="148"/>
      <c r="AJ1355" s="148"/>
      <c r="AK1355" s="148"/>
      <c r="AL1355" s="148"/>
      <c r="AM1355" s="148"/>
      <c r="AN1355" s="148"/>
      <c r="AO1355" s="148"/>
      <c r="AP1355" s="148"/>
      <c r="AQ1355" s="148"/>
      <c r="AR1355" s="148"/>
      <c r="AS1355" s="148"/>
      <c r="AT1355" s="148"/>
      <c r="AU1355" s="148"/>
      <c r="AV1355" s="148"/>
      <c r="AW1355" s="148"/>
      <c r="AX1355" s="148"/>
      <c r="AY1355" s="148"/>
      <c r="AZ1355" s="148"/>
      <c r="BA1355" s="148"/>
      <c r="BB1355" s="148"/>
      <c r="BC1355" s="148"/>
      <c r="BD1355" s="148"/>
      <c r="BE1355" s="148"/>
      <c r="BF1355" s="148"/>
      <c r="BG1355" s="148"/>
      <c r="BH1355" s="148"/>
    </row>
    <row r="1356" spans="1:60" outlineLevel="2" x14ac:dyDescent="0.2">
      <c r="A1356" s="155"/>
      <c r="B1356" s="156"/>
      <c r="C1356" s="194" t="s">
        <v>1985</v>
      </c>
      <c r="D1356" s="185"/>
      <c r="E1356" s="186">
        <v>4397.76</v>
      </c>
      <c r="F1356" s="159"/>
      <c r="G1356" s="159"/>
      <c r="H1356" s="159"/>
      <c r="I1356" s="159"/>
      <c r="J1356" s="159"/>
      <c r="K1356" s="159"/>
      <c r="L1356" s="159"/>
      <c r="M1356" s="159"/>
      <c r="N1356" s="158"/>
      <c r="O1356" s="158"/>
      <c r="P1356" s="158"/>
      <c r="Q1356" s="158"/>
      <c r="R1356" s="159"/>
      <c r="S1356" s="159"/>
      <c r="T1356" s="159"/>
      <c r="U1356" s="159"/>
      <c r="V1356" s="159"/>
      <c r="W1356" s="159"/>
      <c r="X1356" s="159"/>
      <c r="Y1356" s="159"/>
      <c r="Z1356" s="148"/>
      <c r="AA1356" s="148"/>
      <c r="AB1356" s="148"/>
      <c r="AC1356" s="148"/>
      <c r="AD1356" s="148"/>
      <c r="AE1356" s="148"/>
      <c r="AF1356" s="148"/>
      <c r="AG1356" s="148" t="s">
        <v>435</v>
      </c>
      <c r="AH1356" s="148">
        <v>5</v>
      </c>
      <c r="AI1356" s="148"/>
      <c r="AJ1356" s="148"/>
      <c r="AK1356" s="148"/>
      <c r="AL1356" s="148"/>
      <c r="AM1356" s="148"/>
      <c r="AN1356" s="148"/>
      <c r="AO1356" s="148"/>
      <c r="AP1356" s="148"/>
      <c r="AQ1356" s="148"/>
      <c r="AR1356" s="148"/>
      <c r="AS1356" s="148"/>
      <c r="AT1356" s="148"/>
      <c r="AU1356" s="148"/>
      <c r="AV1356" s="148"/>
      <c r="AW1356" s="148"/>
      <c r="AX1356" s="148"/>
      <c r="AY1356" s="148"/>
      <c r="AZ1356" s="148"/>
      <c r="BA1356" s="148"/>
      <c r="BB1356" s="148"/>
      <c r="BC1356" s="148"/>
      <c r="BD1356" s="148"/>
      <c r="BE1356" s="148"/>
      <c r="BF1356" s="148"/>
      <c r="BG1356" s="148"/>
      <c r="BH1356" s="148"/>
    </row>
    <row r="1357" spans="1:60" outlineLevel="1" x14ac:dyDescent="0.2">
      <c r="A1357" s="172">
        <v>264</v>
      </c>
      <c r="B1357" s="173" t="s">
        <v>1986</v>
      </c>
      <c r="C1357" s="181" t="s">
        <v>1987</v>
      </c>
      <c r="D1357" s="174" t="s">
        <v>492</v>
      </c>
      <c r="E1357" s="175">
        <v>4397.76</v>
      </c>
      <c r="F1357" s="176"/>
      <c r="G1357" s="177">
        <f>ROUND(E1357*F1357,2)</f>
        <v>0</v>
      </c>
      <c r="H1357" s="176"/>
      <c r="I1357" s="177">
        <f>ROUND(E1357*H1357,2)</f>
        <v>0</v>
      </c>
      <c r="J1357" s="176"/>
      <c r="K1357" s="177">
        <f>ROUND(E1357*J1357,2)</f>
        <v>0</v>
      </c>
      <c r="L1357" s="177">
        <v>21</v>
      </c>
      <c r="M1357" s="177">
        <f>G1357*(1+L1357/100)</f>
        <v>0</v>
      </c>
      <c r="N1357" s="175">
        <v>0</v>
      </c>
      <c r="O1357" s="175">
        <f>ROUND(E1357*N1357,2)</f>
        <v>0</v>
      </c>
      <c r="P1357" s="175">
        <v>0</v>
      </c>
      <c r="Q1357" s="175">
        <f>ROUND(E1357*P1357,2)</f>
        <v>0</v>
      </c>
      <c r="R1357" s="177" t="s">
        <v>1919</v>
      </c>
      <c r="S1357" s="177" t="s">
        <v>378</v>
      </c>
      <c r="T1357" s="178" t="s">
        <v>378</v>
      </c>
      <c r="U1357" s="159">
        <v>3.0300000000000001E-2</v>
      </c>
      <c r="V1357" s="159">
        <f>ROUND(E1357*U1357,2)</f>
        <v>133.25</v>
      </c>
      <c r="W1357" s="159"/>
      <c r="X1357" s="159" t="s">
        <v>429</v>
      </c>
      <c r="Y1357" s="159" t="s">
        <v>381</v>
      </c>
      <c r="Z1357" s="214">
        <v>0.32</v>
      </c>
      <c r="AA1357" s="215">
        <f t="shared" ref="AA1357" si="512">G1357*Z1357</f>
        <v>0</v>
      </c>
      <c r="AB1357" s="215">
        <f t="shared" ref="AB1357" si="513">G1357-AA1357</f>
        <v>0</v>
      </c>
      <c r="AC1357" s="148"/>
      <c r="AD1357" s="148"/>
      <c r="AE1357" s="148"/>
      <c r="AF1357" s="148"/>
      <c r="AG1357" s="148" t="s">
        <v>431</v>
      </c>
      <c r="AH1357" s="148"/>
      <c r="AI1357" s="148"/>
      <c r="AJ1357" s="148"/>
      <c r="AK1357" s="148"/>
      <c r="AL1357" s="148"/>
      <c r="AM1357" s="148"/>
      <c r="AN1357" s="148"/>
      <c r="AO1357" s="148"/>
      <c r="AP1357" s="148"/>
      <c r="AQ1357" s="148"/>
      <c r="AR1357" s="148"/>
      <c r="AS1357" s="148"/>
      <c r="AT1357" s="148"/>
      <c r="AU1357" s="148"/>
      <c r="AV1357" s="148"/>
      <c r="AW1357" s="148"/>
      <c r="AX1357" s="148"/>
      <c r="AY1357" s="148"/>
      <c r="AZ1357" s="148"/>
      <c r="BA1357" s="148"/>
      <c r="BB1357" s="148"/>
      <c r="BC1357" s="148"/>
      <c r="BD1357" s="148"/>
      <c r="BE1357" s="148"/>
      <c r="BF1357" s="148"/>
      <c r="BG1357" s="148"/>
      <c r="BH1357" s="148"/>
    </row>
    <row r="1358" spans="1:60" outlineLevel="2" x14ac:dyDescent="0.2">
      <c r="A1358" s="155"/>
      <c r="B1358" s="156"/>
      <c r="C1358" s="194" t="s">
        <v>1985</v>
      </c>
      <c r="D1358" s="185"/>
      <c r="E1358" s="186">
        <v>4397.76</v>
      </c>
      <c r="F1358" s="159"/>
      <c r="G1358" s="159"/>
      <c r="H1358" s="159"/>
      <c r="I1358" s="159"/>
      <c r="J1358" s="159"/>
      <c r="K1358" s="159"/>
      <c r="L1358" s="159"/>
      <c r="M1358" s="159"/>
      <c r="N1358" s="158"/>
      <c r="O1358" s="158"/>
      <c r="P1358" s="158"/>
      <c r="Q1358" s="158"/>
      <c r="R1358" s="159"/>
      <c r="S1358" s="159"/>
      <c r="T1358" s="159"/>
      <c r="U1358" s="159"/>
      <c r="V1358" s="159"/>
      <c r="W1358" s="159"/>
      <c r="X1358" s="159"/>
      <c r="Y1358" s="159"/>
      <c r="Z1358" s="148"/>
      <c r="AA1358" s="148"/>
      <c r="AB1358" s="148"/>
      <c r="AC1358" s="148"/>
      <c r="AD1358" s="148"/>
      <c r="AE1358" s="148"/>
      <c r="AF1358" s="148"/>
      <c r="AG1358" s="148" t="s">
        <v>435</v>
      </c>
      <c r="AH1358" s="148">
        <v>5</v>
      </c>
      <c r="AI1358" s="148"/>
      <c r="AJ1358" s="148"/>
      <c r="AK1358" s="148"/>
      <c r="AL1358" s="148"/>
      <c r="AM1358" s="148"/>
      <c r="AN1358" s="148"/>
      <c r="AO1358" s="148"/>
      <c r="AP1358" s="148"/>
      <c r="AQ1358" s="148"/>
      <c r="AR1358" s="148"/>
      <c r="AS1358" s="148"/>
      <c r="AT1358" s="148"/>
      <c r="AU1358" s="148"/>
      <c r="AV1358" s="148"/>
      <c r="AW1358" s="148"/>
      <c r="AX1358" s="148"/>
      <c r="AY1358" s="148"/>
      <c r="AZ1358" s="148"/>
      <c r="BA1358" s="148"/>
      <c r="BB1358" s="148"/>
      <c r="BC1358" s="148"/>
      <c r="BD1358" s="148"/>
      <c r="BE1358" s="148"/>
      <c r="BF1358" s="148"/>
      <c r="BG1358" s="148"/>
      <c r="BH1358" s="148"/>
    </row>
    <row r="1359" spans="1:60" ht="22.5" outlineLevel="1" x14ac:dyDescent="0.2">
      <c r="A1359" s="172">
        <v>265</v>
      </c>
      <c r="B1359" s="173" t="s">
        <v>1988</v>
      </c>
      <c r="C1359" s="181" t="s">
        <v>1989</v>
      </c>
      <c r="D1359" s="174" t="s">
        <v>492</v>
      </c>
      <c r="E1359" s="175">
        <v>13193.28</v>
      </c>
      <c r="F1359" s="176"/>
      <c r="G1359" s="177">
        <f>ROUND(E1359*F1359,2)</f>
        <v>0</v>
      </c>
      <c r="H1359" s="176"/>
      <c r="I1359" s="177">
        <f>ROUND(E1359*H1359,2)</f>
        <v>0</v>
      </c>
      <c r="J1359" s="176"/>
      <c r="K1359" s="177">
        <f>ROUND(E1359*J1359,2)</f>
        <v>0</v>
      </c>
      <c r="L1359" s="177">
        <v>21</v>
      </c>
      <c r="M1359" s="177">
        <f>G1359*(1+L1359/100)</f>
        <v>0</v>
      </c>
      <c r="N1359" s="175">
        <v>5.0000000000000002E-5</v>
      </c>
      <c r="O1359" s="175">
        <f>ROUND(E1359*N1359,2)</f>
        <v>0.66</v>
      </c>
      <c r="P1359" s="175">
        <v>0</v>
      </c>
      <c r="Q1359" s="175">
        <f>ROUND(E1359*P1359,2)</f>
        <v>0</v>
      </c>
      <c r="R1359" s="177" t="s">
        <v>1919</v>
      </c>
      <c r="S1359" s="177" t="s">
        <v>378</v>
      </c>
      <c r="T1359" s="178" t="s">
        <v>378</v>
      </c>
      <c r="U1359" s="159">
        <v>0</v>
      </c>
      <c r="V1359" s="159">
        <f>ROUND(E1359*U1359,2)</f>
        <v>0</v>
      </c>
      <c r="W1359" s="159"/>
      <c r="X1359" s="159" t="s">
        <v>429</v>
      </c>
      <c r="Y1359" s="159" t="s">
        <v>381</v>
      </c>
      <c r="Z1359" s="214">
        <v>0.32</v>
      </c>
      <c r="AA1359" s="215">
        <f t="shared" ref="AA1359" si="514">G1359*Z1359</f>
        <v>0</v>
      </c>
      <c r="AB1359" s="215">
        <f t="shared" ref="AB1359" si="515">G1359-AA1359</f>
        <v>0</v>
      </c>
      <c r="AC1359" s="148"/>
      <c r="AD1359" s="148"/>
      <c r="AE1359" s="148"/>
      <c r="AF1359" s="148"/>
      <c r="AG1359" s="148" t="s">
        <v>431</v>
      </c>
      <c r="AH1359" s="148"/>
      <c r="AI1359" s="148"/>
      <c r="AJ1359" s="148"/>
      <c r="AK1359" s="148"/>
      <c r="AL1359" s="148"/>
      <c r="AM1359" s="148"/>
      <c r="AN1359" s="148"/>
      <c r="AO1359" s="148"/>
      <c r="AP1359" s="148"/>
      <c r="AQ1359" s="148"/>
      <c r="AR1359" s="148"/>
      <c r="AS1359" s="148"/>
      <c r="AT1359" s="148"/>
      <c r="AU1359" s="148"/>
      <c r="AV1359" s="148"/>
      <c r="AW1359" s="148"/>
      <c r="AX1359" s="148"/>
      <c r="AY1359" s="148"/>
      <c r="AZ1359" s="148"/>
      <c r="BA1359" s="148"/>
      <c r="BB1359" s="148"/>
      <c r="BC1359" s="148"/>
      <c r="BD1359" s="148"/>
      <c r="BE1359" s="148"/>
      <c r="BF1359" s="148"/>
      <c r="BG1359" s="148"/>
      <c r="BH1359" s="148"/>
    </row>
    <row r="1360" spans="1:60" outlineLevel="2" x14ac:dyDescent="0.2">
      <c r="A1360" s="155"/>
      <c r="B1360" s="156"/>
      <c r="C1360" s="194" t="s">
        <v>1990</v>
      </c>
      <c r="D1360" s="185"/>
      <c r="E1360" s="186">
        <v>13193.28</v>
      </c>
      <c r="F1360" s="159"/>
      <c r="G1360" s="159"/>
      <c r="H1360" s="159"/>
      <c r="I1360" s="159"/>
      <c r="J1360" s="159"/>
      <c r="K1360" s="159"/>
      <c r="L1360" s="159"/>
      <c r="M1360" s="159"/>
      <c r="N1360" s="158"/>
      <c r="O1360" s="158"/>
      <c r="P1360" s="158"/>
      <c r="Q1360" s="158"/>
      <c r="R1360" s="159"/>
      <c r="S1360" s="159"/>
      <c r="T1360" s="159"/>
      <c r="U1360" s="159"/>
      <c r="V1360" s="159"/>
      <c r="W1360" s="159"/>
      <c r="X1360" s="159"/>
      <c r="Y1360" s="159"/>
      <c r="Z1360" s="148"/>
      <c r="AA1360" s="148"/>
      <c r="AB1360" s="148"/>
      <c r="AC1360" s="148"/>
      <c r="AD1360" s="148"/>
      <c r="AE1360" s="148"/>
      <c r="AF1360" s="148"/>
      <c r="AG1360" s="148" t="s">
        <v>435</v>
      </c>
      <c r="AH1360" s="148">
        <v>5</v>
      </c>
      <c r="AI1360" s="148"/>
      <c r="AJ1360" s="148"/>
      <c r="AK1360" s="148"/>
      <c r="AL1360" s="148"/>
      <c r="AM1360" s="148"/>
      <c r="AN1360" s="148"/>
      <c r="AO1360" s="148"/>
      <c r="AP1360" s="148"/>
      <c r="AQ1360" s="148"/>
      <c r="AR1360" s="148"/>
      <c r="AS1360" s="148"/>
      <c r="AT1360" s="148"/>
      <c r="AU1360" s="148"/>
      <c r="AV1360" s="148"/>
      <c r="AW1360" s="148"/>
      <c r="AX1360" s="148"/>
      <c r="AY1360" s="148"/>
      <c r="AZ1360" s="148"/>
      <c r="BA1360" s="148"/>
      <c r="BB1360" s="148"/>
      <c r="BC1360" s="148"/>
      <c r="BD1360" s="148"/>
      <c r="BE1360" s="148"/>
      <c r="BF1360" s="148"/>
      <c r="BG1360" s="148"/>
      <c r="BH1360" s="148"/>
    </row>
    <row r="1361" spans="1:60" outlineLevel="1" x14ac:dyDescent="0.2">
      <c r="A1361" s="172">
        <v>266</v>
      </c>
      <c r="B1361" s="173" t="s">
        <v>1991</v>
      </c>
      <c r="C1361" s="181" t="s">
        <v>1992</v>
      </c>
      <c r="D1361" s="174" t="s">
        <v>492</v>
      </c>
      <c r="E1361" s="175">
        <v>4397.76</v>
      </c>
      <c r="F1361" s="176"/>
      <c r="G1361" s="177">
        <f>ROUND(E1361*F1361,2)</f>
        <v>0</v>
      </c>
      <c r="H1361" s="176"/>
      <c r="I1361" s="177">
        <f>ROUND(E1361*H1361,2)</f>
        <v>0</v>
      </c>
      <c r="J1361" s="176"/>
      <c r="K1361" s="177">
        <f>ROUND(E1361*J1361,2)</f>
        <v>0</v>
      </c>
      <c r="L1361" s="177">
        <v>21</v>
      </c>
      <c r="M1361" s="177">
        <f>G1361*(1+L1361/100)</f>
        <v>0</v>
      </c>
      <c r="N1361" s="175">
        <v>0</v>
      </c>
      <c r="O1361" s="175">
        <f>ROUND(E1361*N1361,2)</f>
        <v>0</v>
      </c>
      <c r="P1361" s="175">
        <v>0</v>
      </c>
      <c r="Q1361" s="175">
        <f>ROUND(E1361*P1361,2)</f>
        <v>0</v>
      </c>
      <c r="R1361" s="177" t="s">
        <v>1919</v>
      </c>
      <c r="S1361" s="177" t="s">
        <v>378</v>
      </c>
      <c r="T1361" s="178" t="s">
        <v>378</v>
      </c>
      <c r="U1361" s="159">
        <v>1.7999999999999999E-2</v>
      </c>
      <c r="V1361" s="159">
        <f>ROUND(E1361*U1361,2)</f>
        <v>79.16</v>
      </c>
      <c r="W1361" s="159"/>
      <c r="X1361" s="159" t="s">
        <v>429</v>
      </c>
      <c r="Y1361" s="159" t="s">
        <v>381</v>
      </c>
      <c r="Z1361" s="214">
        <v>0.32</v>
      </c>
      <c r="AA1361" s="215">
        <f t="shared" ref="AA1361" si="516">G1361*Z1361</f>
        <v>0</v>
      </c>
      <c r="AB1361" s="215">
        <f t="shared" ref="AB1361" si="517">G1361-AA1361</f>
        <v>0</v>
      </c>
      <c r="AC1361" s="148"/>
      <c r="AD1361" s="148"/>
      <c r="AE1361" s="148"/>
      <c r="AF1361" s="148"/>
      <c r="AG1361" s="148" t="s">
        <v>431</v>
      </c>
      <c r="AH1361" s="148"/>
      <c r="AI1361" s="148"/>
      <c r="AJ1361" s="148"/>
      <c r="AK1361" s="148"/>
      <c r="AL1361" s="148"/>
      <c r="AM1361" s="148"/>
      <c r="AN1361" s="148"/>
      <c r="AO1361" s="148"/>
      <c r="AP1361" s="148"/>
      <c r="AQ1361" s="148"/>
      <c r="AR1361" s="148"/>
      <c r="AS1361" s="148"/>
      <c r="AT1361" s="148"/>
      <c r="AU1361" s="148"/>
      <c r="AV1361" s="148"/>
      <c r="AW1361" s="148"/>
      <c r="AX1361" s="148"/>
      <c r="AY1361" s="148"/>
      <c r="AZ1361" s="148"/>
      <c r="BA1361" s="148"/>
      <c r="BB1361" s="148"/>
      <c r="BC1361" s="148"/>
      <c r="BD1361" s="148"/>
      <c r="BE1361" s="148"/>
      <c r="BF1361" s="148"/>
      <c r="BG1361" s="148"/>
      <c r="BH1361" s="148"/>
    </row>
    <row r="1362" spans="1:60" outlineLevel="2" x14ac:dyDescent="0.2">
      <c r="A1362" s="155"/>
      <c r="B1362" s="156"/>
      <c r="C1362" s="194" t="s">
        <v>1993</v>
      </c>
      <c r="D1362" s="185"/>
      <c r="E1362" s="186">
        <v>4397.76</v>
      </c>
      <c r="F1362" s="159"/>
      <c r="G1362" s="159"/>
      <c r="H1362" s="159"/>
      <c r="I1362" s="159"/>
      <c r="J1362" s="159"/>
      <c r="K1362" s="159"/>
      <c r="L1362" s="159"/>
      <c r="M1362" s="159"/>
      <c r="N1362" s="158"/>
      <c r="O1362" s="158"/>
      <c r="P1362" s="158"/>
      <c r="Q1362" s="158"/>
      <c r="R1362" s="159"/>
      <c r="S1362" s="159"/>
      <c r="T1362" s="159"/>
      <c r="U1362" s="159"/>
      <c r="V1362" s="159"/>
      <c r="W1362" s="159"/>
      <c r="X1362" s="159"/>
      <c r="Y1362" s="159"/>
      <c r="Z1362" s="148"/>
      <c r="AA1362" s="148"/>
      <c r="AB1362" s="148"/>
      <c r="AC1362" s="148"/>
      <c r="AD1362" s="148"/>
      <c r="AE1362" s="148"/>
      <c r="AF1362" s="148"/>
      <c r="AG1362" s="148" t="s">
        <v>435</v>
      </c>
      <c r="AH1362" s="148">
        <v>5</v>
      </c>
      <c r="AI1362" s="148"/>
      <c r="AJ1362" s="148"/>
      <c r="AK1362" s="148"/>
      <c r="AL1362" s="148"/>
      <c r="AM1362" s="148"/>
      <c r="AN1362" s="148"/>
      <c r="AO1362" s="148"/>
      <c r="AP1362" s="148"/>
      <c r="AQ1362" s="148"/>
      <c r="AR1362" s="148"/>
      <c r="AS1362" s="148"/>
      <c r="AT1362" s="148"/>
      <c r="AU1362" s="148"/>
      <c r="AV1362" s="148"/>
      <c r="AW1362" s="148"/>
      <c r="AX1362" s="148"/>
      <c r="AY1362" s="148"/>
      <c r="AZ1362" s="148"/>
      <c r="BA1362" s="148"/>
      <c r="BB1362" s="148"/>
      <c r="BC1362" s="148"/>
      <c r="BD1362" s="148"/>
      <c r="BE1362" s="148"/>
      <c r="BF1362" s="148"/>
      <c r="BG1362" s="148"/>
      <c r="BH1362" s="148"/>
    </row>
    <row r="1363" spans="1:60" x14ac:dyDescent="0.2">
      <c r="A1363" s="162" t="s">
        <v>373</v>
      </c>
      <c r="B1363" s="163" t="s">
        <v>277</v>
      </c>
      <c r="C1363" s="180" t="s">
        <v>278</v>
      </c>
      <c r="D1363" s="164"/>
      <c r="E1363" s="165"/>
      <c r="F1363" s="166"/>
      <c r="G1363" s="166">
        <f>SUMIF(AG1364:AG1373,"&lt;&gt;NOR",G1364:G1373)</f>
        <v>0</v>
      </c>
      <c r="H1363" s="166"/>
      <c r="I1363" s="166">
        <f>SUM(I1364:I1373)</f>
        <v>0</v>
      </c>
      <c r="J1363" s="166"/>
      <c r="K1363" s="166">
        <f>SUM(K1364:K1373)</f>
        <v>0</v>
      </c>
      <c r="L1363" s="166"/>
      <c r="M1363" s="166">
        <f>SUM(M1364:M1373)</f>
        <v>0</v>
      </c>
      <c r="N1363" s="165"/>
      <c r="O1363" s="165">
        <f>SUM(O1364:O1373)</f>
        <v>0.25</v>
      </c>
      <c r="P1363" s="165"/>
      <c r="Q1363" s="165">
        <f>SUM(Q1364:Q1373)</f>
        <v>0</v>
      </c>
      <c r="R1363" s="166"/>
      <c r="S1363" s="166"/>
      <c r="T1363" s="167"/>
      <c r="U1363" s="161"/>
      <c r="V1363" s="161">
        <f>SUM(V1364:V1373)</f>
        <v>1927.65</v>
      </c>
      <c r="W1363" s="161"/>
      <c r="X1363" s="161"/>
      <c r="Y1363" s="161"/>
      <c r="Z1363" s="166"/>
      <c r="AA1363" s="166"/>
      <c r="AB1363" s="167"/>
      <c r="AG1363" t="s">
        <v>374</v>
      </c>
    </row>
    <row r="1364" spans="1:60" ht="56.25" outlineLevel="1" x14ac:dyDescent="0.2">
      <c r="A1364" s="172">
        <v>267</v>
      </c>
      <c r="B1364" s="173" t="s">
        <v>1994</v>
      </c>
      <c r="C1364" s="181" t="s">
        <v>1995</v>
      </c>
      <c r="D1364" s="174" t="s">
        <v>492</v>
      </c>
      <c r="E1364" s="175">
        <v>2462.8319999999999</v>
      </c>
      <c r="F1364" s="176"/>
      <c r="G1364" s="177">
        <f>ROUND(E1364*F1364,2)</f>
        <v>0</v>
      </c>
      <c r="H1364" s="176"/>
      <c r="I1364" s="177">
        <f>ROUND(E1364*H1364,2)</f>
        <v>0</v>
      </c>
      <c r="J1364" s="176"/>
      <c r="K1364" s="177">
        <f>ROUND(E1364*J1364,2)</f>
        <v>0</v>
      </c>
      <c r="L1364" s="177">
        <v>21</v>
      </c>
      <c r="M1364" s="177">
        <f>G1364*(1+L1364/100)</f>
        <v>0</v>
      </c>
      <c r="N1364" s="175">
        <v>4.0000000000000003E-5</v>
      </c>
      <c r="O1364" s="175">
        <f>ROUND(E1364*N1364,2)</f>
        <v>0.1</v>
      </c>
      <c r="P1364" s="175">
        <v>0</v>
      </c>
      <c r="Q1364" s="175">
        <f>ROUND(E1364*P1364,2)</f>
        <v>0</v>
      </c>
      <c r="R1364" s="177" t="s">
        <v>724</v>
      </c>
      <c r="S1364" s="177" t="s">
        <v>378</v>
      </c>
      <c r="T1364" s="178" t="s">
        <v>378</v>
      </c>
      <c r="U1364" s="159">
        <v>0.308</v>
      </c>
      <c r="V1364" s="159">
        <f>ROUND(E1364*U1364,2)</f>
        <v>758.55</v>
      </c>
      <c r="W1364" s="159"/>
      <c r="X1364" s="159" t="s">
        <v>429</v>
      </c>
      <c r="Y1364" s="159" t="s">
        <v>381</v>
      </c>
      <c r="Z1364" s="214">
        <v>0.32</v>
      </c>
      <c r="AA1364" s="215">
        <f t="shared" ref="AA1364" si="518">G1364*Z1364</f>
        <v>0</v>
      </c>
      <c r="AB1364" s="215">
        <f t="shared" ref="AB1364" si="519">G1364-AA1364</f>
        <v>0</v>
      </c>
      <c r="AC1364" s="148"/>
      <c r="AD1364" s="148"/>
      <c r="AE1364" s="148"/>
      <c r="AF1364" s="148"/>
      <c r="AG1364" s="148" t="s">
        <v>431</v>
      </c>
      <c r="AH1364" s="148"/>
      <c r="AI1364" s="148"/>
      <c r="AJ1364" s="148"/>
      <c r="AK1364" s="148"/>
      <c r="AL1364" s="148"/>
      <c r="AM1364" s="148"/>
      <c r="AN1364" s="148"/>
      <c r="AO1364" s="148"/>
      <c r="AP1364" s="148"/>
      <c r="AQ1364" s="148"/>
      <c r="AR1364" s="148"/>
      <c r="AS1364" s="148"/>
      <c r="AT1364" s="148"/>
      <c r="AU1364" s="148"/>
      <c r="AV1364" s="148"/>
      <c r="AW1364" s="148"/>
      <c r="AX1364" s="148"/>
      <c r="AY1364" s="148"/>
      <c r="AZ1364" s="148"/>
      <c r="BA1364" s="148"/>
      <c r="BB1364" s="148"/>
      <c r="BC1364" s="148"/>
      <c r="BD1364" s="148"/>
      <c r="BE1364" s="148"/>
      <c r="BF1364" s="148"/>
      <c r="BG1364" s="148"/>
      <c r="BH1364" s="148"/>
    </row>
    <row r="1365" spans="1:60" outlineLevel="2" x14ac:dyDescent="0.2">
      <c r="A1365" s="155"/>
      <c r="B1365" s="156"/>
      <c r="C1365" s="194" t="s">
        <v>1996</v>
      </c>
      <c r="D1365" s="185"/>
      <c r="E1365" s="186">
        <v>361.84</v>
      </c>
      <c r="F1365" s="159"/>
      <c r="G1365" s="159"/>
      <c r="H1365" s="159"/>
      <c r="I1365" s="159"/>
      <c r="J1365" s="159"/>
      <c r="K1365" s="159"/>
      <c r="L1365" s="159"/>
      <c r="M1365" s="159"/>
      <c r="N1365" s="158"/>
      <c r="O1365" s="158"/>
      <c r="P1365" s="158"/>
      <c r="Q1365" s="158"/>
      <c r="R1365" s="159"/>
      <c r="S1365" s="159"/>
      <c r="T1365" s="159"/>
      <c r="U1365" s="159"/>
      <c r="V1365" s="159"/>
      <c r="W1365" s="159"/>
      <c r="X1365" s="159"/>
      <c r="Y1365" s="159"/>
      <c r="Z1365" s="148"/>
      <c r="AA1365" s="148"/>
      <c r="AB1365" s="148"/>
      <c r="AC1365" s="148"/>
      <c r="AD1365" s="148"/>
      <c r="AE1365" s="148"/>
      <c r="AF1365" s="148"/>
      <c r="AG1365" s="148" t="s">
        <v>435</v>
      </c>
      <c r="AH1365" s="148">
        <v>0</v>
      </c>
      <c r="AI1365" s="148"/>
      <c r="AJ1365" s="148"/>
      <c r="AK1365" s="148"/>
      <c r="AL1365" s="148"/>
      <c r="AM1365" s="148"/>
      <c r="AN1365" s="148"/>
      <c r="AO1365" s="148"/>
      <c r="AP1365" s="148"/>
      <c r="AQ1365" s="148"/>
      <c r="AR1365" s="148"/>
      <c r="AS1365" s="148"/>
      <c r="AT1365" s="148"/>
      <c r="AU1365" s="148"/>
      <c r="AV1365" s="148"/>
      <c r="AW1365" s="148"/>
      <c r="AX1365" s="148"/>
      <c r="AY1365" s="148"/>
      <c r="AZ1365" s="148"/>
      <c r="BA1365" s="148"/>
      <c r="BB1365" s="148"/>
      <c r="BC1365" s="148"/>
      <c r="BD1365" s="148"/>
      <c r="BE1365" s="148"/>
      <c r="BF1365" s="148"/>
      <c r="BG1365" s="148"/>
      <c r="BH1365" s="148"/>
    </row>
    <row r="1366" spans="1:60" outlineLevel="3" x14ac:dyDescent="0.2">
      <c r="A1366" s="155"/>
      <c r="B1366" s="156"/>
      <c r="C1366" s="194" t="s">
        <v>1997</v>
      </c>
      <c r="D1366" s="185"/>
      <c r="E1366" s="186">
        <v>2046.08</v>
      </c>
      <c r="F1366" s="159"/>
      <c r="G1366" s="159"/>
      <c r="H1366" s="159"/>
      <c r="I1366" s="159"/>
      <c r="J1366" s="159"/>
      <c r="K1366" s="159"/>
      <c r="L1366" s="159"/>
      <c r="M1366" s="159"/>
      <c r="N1366" s="158"/>
      <c r="O1366" s="158"/>
      <c r="P1366" s="158"/>
      <c r="Q1366" s="158"/>
      <c r="R1366" s="159"/>
      <c r="S1366" s="159"/>
      <c r="T1366" s="159"/>
      <c r="U1366" s="159"/>
      <c r="V1366" s="159"/>
      <c r="W1366" s="159"/>
      <c r="X1366" s="159"/>
      <c r="Y1366" s="159"/>
      <c r="Z1366" s="148"/>
      <c r="AA1366" s="148"/>
      <c r="AB1366" s="148"/>
      <c r="AC1366" s="148"/>
      <c r="AD1366" s="148"/>
      <c r="AE1366" s="148"/>
      <c r="AF1366" s="148"/>
      <c r="AG1366" s="148" t="s">
        <v>435</v>
      </c>
      <c r="AH1366" s="148">
        <v>0</v>
      </c>
      <c r="AI1366" s="148"/>
      <c r="AJ1366" s="148"/>
      <c r="AK1366" s="148"/>
      <c r="AL1366" s="148"/>
      <c r="AM1366" s="148"/>
      <c r="AN1366" s="148"/>
      <c r="AO1366" s="148"/>
      <c r="AP1366" s="148"/>
      <c r="AQ1366" s="148"/>
      <c r="AR1366" s="148"/>
      <c r="AS1366" s="148"/>
      <c r="AT1366" s="148"/>
      <c r="AU1366" s="148"/>
      <c r="AV1366" s="148"/>
      <c r="AW1366" s="148"/>
      <c r="AX1366" s="148"/>
      <c r="AY1366" s="148"/>
      <c r="AZ1366" s="148"/>
      <c r="BA1366" s="148"/>
      <c r="BB1366" s="148"/>
      <c r="BC1366" s="148"/>
      <c r="BD1366" s="148"/>
      <c r="BE1366" s="148"/>
      <c r="BF1366" s="148"/>
      <c r="BG1366" s="148"/>
      <c r="BH1366" s="148"/>
    </row>
    <row r="1367" spans="1:60" outlineLevel="3" x14ac:dyDescent="0.2">
      <c r="A1367" s="155"/>
      <c r="B1367" s="156"/>
      <c r="C1367" s="194" t="s">
        <v>1998</v>
      </c>
      <c r="D1367" s="185"/>
      <c r="E1367" s="186">
        <v>54.911999999999999</v>
      </c>
      <c r="F1367" s="159"/>
      <c r="G1367" s="159"/>
      <c r="H1367" s="159"/>
      <c r="I1367" s="159"/>
      <c r="J1367" s="159"/>
      <c r="K1367" s="159"/>
      <c r="L1367" s="159"/>
      <c r="M1367" s="159"/>
      <c r="N1367" s="158"/>
      <c r="O1367" s="158"/>
      <c r="P1367" s="158"/>
      <c r="Q1367" s="158"/>
      <c r="R1367" s="159"/>
      <c r="S1367" s="159"/>
      <c r="T1367" s="159"/>
      <c r="U1367" s="159"/>
      <c r="V1367" s="159"/>
      <c r="W1367" s="159"/>
      <c r="X1367" s="159"/>
      <c r="Y1367" s="159"/>
      <c r="Z1367" s="148"/>
      <c r="AA1367" s="148"/>
      <c r="AB1367" s="148"/>
      <c r="AC1367" s="148"/>
      <c r="AD1367" s="148"/>
      <c r="AE1367" s="148"/>
      <c r="AF1367" s="148"/>
      <c r="AG1367" s="148" t="s">
        <v>435</v>
      </c>
      <c r="AH1367" s="148">
        <v>0</v>
      </c>
      <c r="AI1367" s="148"/>
      <c r="AJ1367" s="148"/>
      <c r="AK1367" s="148"/>
      <c r="AL1367" s="148"/>
      <c r="AM1367" s="148"/>
      <c r="AN1367" s="148"/>
      <c r="AO1367" s="148"/>
      <c r="AP1367" s="148"/>
      <c r="AQ1367" s="148"/>
      <c r="AR1367" s="148"/>
      <c r="AS1367" s="148"/>
      <c r="AT1367" s="148"/>
      <c r="AU1367" s="148"/>
      <c r="AV1367" s="148"/>
      <c r="AW1367" s="148"/>
      <c r="AX1367" s="148"/>
      <c r="AY1367" s="148"/>
      <c r="AZ1367" s="148"/>
      <c r="BA1367" s="148"/>
      <c r="BB1367" s="148"/>
      <c r="BC1367" s="148"/>
      <c r="BD1367" s="148"/>
      <c r="BE1367" s="148"/>
      <c r="BF1367" s="148"/>
      <c r="BG1367" s="148"/>
      <c r="BH1367" s="148"/>
    </row>
    <row r="1368" spans="1:60" ht="56.25" outlineLevel="1" x14ac:dyDescent="0.2">
      <c r="A1368" s="172">
        <v>268</v>
      </c>
      <c r="B1368" s="173" t="s">
        <v>1999</v>
      </c>
      <c r="C1368" s="181" t="s">
        <v>2000</v>
      </c>
      <c r="D1368" s="174" t="s">
        <v>492</v>
      </c>
      <c r="E1368" s="175">
        <v>2209</v>
      </c>
      <c r="F1368" s="176"/>
      <c r="G1368" s="177">
        <f>ROUND(E1368*F1368,2)</f>
        <v>0</v>
      </c>
      <c r="H1368" s="176"/>
      <c r="I1368" s="177">
        <f>ROUND(E1368*H1368,2)</f>
        <v>0</v>
      </c>
      <c r="J1368" s="176"/>
      <c r="K1368" s="177">
        <f>ROUND(E1368*J1368,2)</f>
        <v>0</v>
      </c>
      <c r="L1368" s="177">
        <v>21</v>
      </c>
      <c r="M1368" s="177">
        <f>G1368*(1+L1368/100)</f>
        <v>0</v>
      </c>
      <c r="N1368" s="175">
        <v>4.0000000000000003E-5</v>
      </c>
      <c r="O1368" s="175">
        <f>ROUND(E1368*N1368,2)</f>
        <v>0.09</v>
      </c>
      <c r="P1368" s="175">
        <v>0</v>
      </c>
      <c r="Q1368" s="175">
        <f>ROUND(E1368*P1368,2)</f>
        <v>0</v>
      </c>
      <c r="R1368" s="177" t="s">
        <v>724</v>
      </c>
      <c r="S1368" s="177" t="s">
        <v>378</v>
      </c>
      <c r="T1368" s="178" t="s">
        <v>378</v>
      </c>
      <c r="U1368" s="159">
        <v>0.35399999999999998</v>
      </c>
      <c r="V1368" s="159">
        <f>ROUND(E1368*U1368,2)</f>
        <v>781.99</v>
      </c>
      <c r="W1368" s="159"/>
      <c r="X1368" s="159" t="s">
        <v>429</v>
      </c>
      <c r="Y1368" s="159" t="s">
        <v>381</v>
      </c>
      <c r="Z1368" s="214">
        <v>0.32</v>
      </c>
      <c r="AA1368" s="215">
        <f t="shared" ref="AA1368" si="520">G1368*Z1368</f>
        <v>0</v>
      </c>
      <c r="AB1368" s="215">
        <f t="shared" ref="AB1368" si="521">G1368-AA1368</f>
        <v>0</v>
      </c>
      <c r="AC1368" s="148"/>
      <c r="AD1368" s="148"/>
      <c r="AE1368" s="148"/>
      <c r="AF1368" s="148"/>
      <c r="AG1368" s="148" t="s">
        <v>431</v>
      </c>
      <c r="AH1368" s="148"/>
      <c r="AI1368" s="148"/>
      <c r="AJ1368" s="148"/>
      <c r="AK1368" s="148"/>
      <c r="AL1368" s="148"/>
      <c r="AM1368" s="148"/>
      <c r="AN1368" s="148"/>
      <c r="AO1368" s="148"/>
      <c r="AP1368" s="148"/>
      <c r="AQ1368" s="148"/>
      <c r="AR1368" s="148"/>
      <c r="AS1368" s="148"/>
      <c r="AT1368" s="148"/>
      <c r="AU1368" s="148"/>
      <c r="AV1368" s="148"/>
      <c r="AW1368" s="148"/>
      <c r="AX1368" s="148"/>
      <c r="AY1368" s="148"/>
      <c r="AZ1368" s="148"/>
      <c r="BA1368" s="148"/>
      <c r="BB1368" s="148"/>
      <c r="BC1368" s="148"/>
      <c r="BD1368" s="148"/>
      <c r="BE1368" s="148"/>
      <c r="BF1368" s="148"/>
      <c r="BG1368" s="148"/>
      <c r="BH1368" s="148"/>
    </row>
    <row r="1369" spans="1:60" outlineLevel="2" x14ac:dyDescent="0.2">
      <c r="A1369" s="155"/>
      <c r="B1369" s="156"/>
      <c r="C1369" s="194" t="s">
        <v>2001</v>
      </c>
      <c r="D1369" s="185"/>
      <c r="E1369" s="186">
        <v>2209</v>
      </c>
      <c r="F1369" s="159"/>
      <c r="G1369" s="159"/>
      <c r="H1369" s="159"/>
      <c r="I1369" s="159"/>
      <c r="J1369" s="159"/>
      <c r="K1369" s="159"/>
      <c r="L1369" s="159"/>
      <c r="M1369" s="159"/>
      <c r="N1369" s="158"/>
      <c r="O1369" s="158"/>
      <c r="P1369" s="158"/>
      <c r="Q1369" s="158"/>
      <c r="R1369" s="159"/>
      <c r="S1369" s="159"/>
      <c r="T1369" s="159"/>
      <c r="U1369" s="159"/>
      <c r="V1369" s="159"/>
      <c r="W1369" s="159"/>
      <c r="X1369" s="159"/>
      <c r="Y1369" s="159"/>
      <c r="Z1369" s="148"/>
      <c r="AA1369" s="148"/>
      <c r="AB1369" s="148"/>
      <c r="AC1369" s="148"/>
      <c r="AD1369" s="148"/>
      <c r="AE1369" s="148"/>
      <c r="AF1369" s="148"/>
      <c r="AG1369" s="148" t="s">
        <v>435</v>
      </c>
      <c r="AH1369" s="148">
        <v>0</v>
      </c>
      <c r="AI1369" s="148"/>
      <c r="AJ1369" s="148"/>
      <c r="AK1369" s="148"/>
      <c r="AL1369" s="148"/>
      <c r="AM1369" s="148"/>
      <c r="AN1369" s="148"/>
      <c r="AO1369" s="148"/>
      <c r="AP1369" s="148"/>
      <c r="AQ1369" s="148"/>
      <c r="AR1369" s="148"/>
      <c r="AS1369" s="148"/>
      <c r="AT1369" s="148"/>
      <c r="AU1369" s="148"/>
      <c r="AV1369" s="148"/>
      <c r="AW1369" s="148"/>
      <c r="AX1369" s="148"/>
      <c r="AY1369" s="148"/>
      <c r="AZ1369" s="148"/>
      <c r="BA1369" s="148"/>
      <c r="BB1369" s="148"/>
      <c r="BC1369" s="148"/>
      <c r="BD1369" s="148"/>
      <c r="BE1369" s="148"/>
      <c r="BF1369" s="148"/>
      <c r="BG1369" s="148"/>
      <c r="BH1369" s="148"/>
    </row>
    <row r="1370" spans="1:60" outlineLevel="1" x14ac:dyDescent="0.2">
      <c r="A1370" s="172">
        <v>269</v>
      </c>
      <c r="B1370" s="173" t="s">
        <v>2002</v>
      </c>
      <c r="C1370" s="181" t="s">
        <v>2003</v>
      </c>
      <c r="D1370" s="174" t="s">
        <v>515</v>
      </c>
      <c r="E1370" s="175">
        <v>2</v>
      </c>
      <c r="F1370" s="176"/>
      <c r="G1370" s="177">
        <f>ROUND(E1370*F1370,2)</f>
        <v>0</v>
      </c>
      <c r="H1370" s="176"/>
      <c r="I1370" s="177">
        <f>ROUND(E1370*H1370,2)</f>
        <v>0</v>
      </c>
      <c r="J1370" s="176"/>
      <c r="K1370" s="177">
        <f>ROUND(E1370*J1370,2)</f>
        <v>0</v>
      </c>
      <c r="L1370" s="177">
        <v>21</v>
      </c>
      <c r="M1370" s="177">
        <f>G1370*(1+L1370/100)</f>
        <v>0</v>
      </c>
      <c r="N1370" s="175">
        <v>1E-3</v>
      </c>
      <c r="O1370" s="175">
        <f>ROUND(E1370*N1370,2)</f>
        <v>0</v>
      </c>
      <c r="P1370" s="175">
        <v>0</v>
      </c>
      <c r="Q1370" s="175">
        <f>ROUND(E1370*P1370,2)</f>
        <v>0</v>
      </c>
      <c r="R1370" s="177"/>
      <c r="S1370" s="177" t="s">
        <v>394</v>
      </c>
      <c r="T1370" s="178" t="s">
        <v>379</v>
      </c>
      <c r="U1370" s="159">
        <v>0.25</v>
      </c>
      <c r="V1370" s="159">
        <f>ROUND(E1370*U1370,2)</f>
        <v>0.5</v>
      </c>
      <c r="W1370" s="159"/>
      <c r="X1370" s="159" t="s">
        <v>429</v>
      </c>
      <c r="Y1370" s="159" t="s">
        <v>381</v>
      </c>
      <c r="Z1370" s="214">
        <v>0.32</v>
      </c>
      <c r="AA1370" s="215">
        <f t="shared" ref="AA1370" si="522">G1370*Z1370</f>
        <v>0</v>
      </c>
      <c r="AB1370" s="215">
        <f t="shared" ref="AB1370" si="523">G1370-AA1370</f>
        <v>0</v>
      </c>
      <c r="AC1370" s="148"/>
      <c r="AD1370" s="148"/>
      <c r="AE1370" s="148"/>
      <c r="AF1370" s="148"/>
      <c r="AG1370" s="148" t="s">
        <v>431</v>
      </c>
      <c r="AH1370" s="148"/>
      <c r="AI1370" s="148"/>
      <c r="AJ1370" s="148"/>
      <c r="AK1370" s="148"/>
      <c r="AL1370" s="148"/>
      <c r="AM1370" s="148"/>
      <c r="AN1370" s="148"/>
      <c r="AO1370" s="148"/>
      <c r="AP1370" s="148"/>
      <c r="AQ1370" s="148"/>
      <c r="AR1370" s="148"/>
      <c r="AS1370" s="148"/>
      <c r="AT1370" s="148"/>
      <c r="AU1370" s="148"/>
      <c r="AV1370" s="148"/>
      <c r="AW1370" s="148"/>
      <c r="AX1370" s="148"/>
      <c r="AY1370" s="148"/>
      <c r="AZ1370" s="148"/>
      <c r="BA1370" s="148"/>
      <c r="BB1370" s="148"/>
      <c r="BC1370" s="148"/>
      <c r="BD1370" s="148"/>
      <c r="BE1370" s="148"/>
      <c r="BF1370" s="148"/>
      <c r="BG1370" s="148"/>
      <c r="BH1370" s="148"/>
    </row>
    <row r="1371" spans="1:60" outlineLevel="2" x14ac:dyDescent="0.2">
      <c r="A1371" s="155"/>
      <c r="B1371" s="156"/>
      <c r="C1371" s="194" t="s">
        <v>2004</v>
      </c>
      <c r="D1371" s="185"/>
      <c r="E1371" s="186">
        <v>2</v>
      </c>
      <c r="F1371" s="159"/>
      <c r="G1371" s="159"/>
      <c r="H1371" s="159"/>
      <c r="I1371" s="159"/>
      <c r="J1371" s="159"/>
      <c r="K1371" s="159"/>
      <c r="L1371" s="159"/>
      <c r="M1371" s="159"/>
      <c r="N1371" s="158"/>
      <c r="O1371" s="158"/>
      <c r="P1371" s="158"/>
      <c r="Q1371" s="158"/>
      <c r="R1371" s="159"/>
      <c r="S1371" s="159"/>
      <c r="T1371" s="159"/>
      <c r="U1371" s="159"/>
      <c r="V1371" s="159"/>
      <c r="W1371" s="159"/>
      <c r="X1371" s="159"/>
      <c r="Y1371" s="159"/>
      <c r="Z1371" s="148"/>
      <c r="AA1371" s="148"/>
      <c r="AB1371" s="148"/>
      <c r="AC1371" s="148"/>
      <c r="AD1371" s="148"/>
      <c r="AE1371" s="148"/>
      <c r="AF1371" s="148"/>
      <c r="AG1371" s="148" t="s">
        <v>435</v>
      </c>
      <c r="AH1371" s="148">
        <v>0</v>
      </c>
      <c r="AI1371" s="148"/>
      <c r="AJ1371" s="148"/>
      <c r="AK1371" s="148"/>
      <c r="AL1371" s="148"/>
      <c r="AM1371" s="148"/>
      <c r="AN1371" s="148"/>
      <c r="AO1371" s="148"/>
      <c r="AP1371" s="148"/>
      <c r="AQ1371" s="148"/>
      <c r="AR1371" s="148"/>
      <c r="AS1371" s="148"/>
      <c r="AT1371" s="148"/>
      <c r="AU1371" s="148"/>
      <c r="AV1371" s="148"/>
      <c r="AW1371" s="148"/>
      <c r="AX1371" s="148"/>
      <c r="AY1371" s="148"/>
      <c r="AZ1371" s="148"/>
      <c r="BA1371" s="148"/>
      <c r="BB1371" s="148"/>
      <c r="BC1371" s="148"/>
      <c r="BD1371" s="148"/>
      <c r="BE1371" s="148"/>
      <c r="BF1371" s="148"/>
      <c r="BG1371" s="148"/>
      <c r="BH1371" s="148"/>
    </row>
    <row r="1372" spans="1:60" ht="67.5" outlineLevel="1" x14ac:dyDescent="0.2">
      <c r="A1372" s="172">
        <v>270</v>
      </c>
      <c r="B1372" s="173" t="s">
        <v>2005</v>
      </c>
      <c r="C1372" s="181" t="s">
        <v>2006</v>
      </c>
      <c r="D1372" s="174" t="s">
        <v>492</v>
      </c>
      <c r="E1372" s="175">
        <v>1470</v>
      </c>
      <c r="F1372" s="176"/>
      <c r="G1372" s="177">
        <f>ROUND(E1372*F1372,2)</f>
        <v>0</v>
      </c>
      <c r="H1372" s="176"/>
      <c r="I1372" s="177">
        <f>ROUND(E1372*H1372,2)</f>
        <v>0</v>
      </c>
      <c r="J1372" s="176"/>
      <c r="K1372" s="177">
        <f>ROUND(E1372*J1372,2)</f>
        <v>0</v>
      </c>
      <c r="L1372" s="177">
        <v>21</v>
      </c>
      <c r="M1372" s="177">
        <f>G1372*(1+L1372/100)</f>
        <v>0</v>
      </c>
      <c r="N1372" s="175">
        <v>4.0000000000000003E-5</v>
      </c>
      <c r="O1372" s="175">
        <f>ROUND(E1372*N1372,2)</f>
        <v>0.06</v>
      </c>
      <c r="P1372" s="175">
        <v>0</v>
      </c>
      <c r="Q1372" s="175">
        <f>ROUND(E1372*P1372,2)</f>
        <v>0</v>
      </c>
      <c r="R1372" s="177" t="s">
        <v>724</v>
      </c>
      <c r="S1372" s="177" t="s">
        <v>378</v>
      </c>
      <c r="T1372" s="178" t="s">
        <v>378</v>
      </c>
      <c r="U1372" s="159">
        <v>0.26300000000000001</v>
      </c>
      <c r="V1372" s="159">
        <f>ROUND(E1372*U1372,2)</f>
        <v>386.61</v>
      </c>
      <c r="W1372" s="159"/>
      <c r="X1372" s="159" t="s">
        <v>429</v>
      </c>
      <c r="Y1372" s="159" t="s">
        <v>381</v>
      </c>
      <c r="Z1372" s="214">
        <v>0.32</v>
      </c>
      <c r="AA1372" s="215">
        <f t="shared" ref="AA1372" si="524">G1372*Z1372</f>
        <v>0</v>
      </c>
      <c r="AB1372" s="215">
        <f t="shared" ref="AB1372" si="525">G1372-AA1372</f>
        <v>0</v>
      </c>
      <c r="AC1372" s="148"/>
      <c r="AD1372" s="148"/>
      <c r="AE1372" s="148"/>
      <c r="AF1372" s="148"/>
      <c r="AG1372" s="148" t="s">
        <v>431</v>
      </c>
      <c r="AH1372" s="148"/>
      <c r="AI1372" s="148"/>
      <c r="AJ1372" s="148"/>
      <c r="AK1372" s="148"/>
      <c r="AL1372" s="148"/>
      <c r="AM1372" s="148"/>
      <c r="AN1372" s="148"/>
      <c r="AO1372" s="148"/>
      <c r="AP1372" s="148"/>
      <c r="AQ1372" s="148"/>
      <c r="AR1372" s="148"/>
      <c r="AS1372" s="148"/>
      <c r="AT1372" s="148"/>
      <c r="AU1372" s="148"/>
      <c r="AV1372" s="148"/>
      <c r="AW1372" s="148"/>
      <c r="AX1372" s="148"/>
      <c r="AY1372" s="148"/>
      <c r="AZ1372" s="148"/>
      <c r="BA1372" s="148"/>
      <c r="BB1372" s="148"/>
      <c r="BC1372" s="148"/>
      <c r="BD1372" s="148"/>
      <c r="BE1372" s="148"/>
      <c r="BF1372" s="148"/>
      <c r="BG1372" s="148"/>
      <c r="BH1372" s="148"/>
    </row>
    <row r="1373" spans="1:60" outlineLevel="2" x14ac:dyDescent="0.2">
      <c r="A1373" s="155"/>
      <c r="B1373" s="156"/>
      <c r="C1373" s="194" t="s">
        <v>2007</v>
      </c>
      <c r="D1373" s="185"/>
      <c r="E1373" s="186">
        <v>1470</v>
      </c>
      <c r="F1373" s="159"/>
      <c r="G1373" s="159"/>
      <c r="H1373" s="159"/>
      <c r="I1373" s="159"/>
      <c r="J1373" s="159"/>
      <c r="K1373" s="159"/>
      <c r="L1373" s="159"/>
      <c r="M1373" s="159"/>
      <c r="N1373" s="158"/>
      <c r="O1373" s="158"/>
      <c r="P1373" s="158"/>
      <c r="Q1373" s="158"/>
      <c r="R1373" s="159"/>
      <c r="S1373" s="159"/>
      <c r="T1373" s="159"/>
      <c r="U1373" s="159"/>
      <c r="V1373" s="159"/>
      <c r="W1373" s="159"/>
      <c r="X1373" s="159"/>
      <c r="Y1373" s="159"/>
      <c r="Z1373" s="148"/>
      <c r="AA1373" s="148"/>
      <c r="AB1373" s="148"/>
      <c r="AC1373" s="148"/>
      <c r="AD1373" s="148"/>
      <c r="AE1373" s="148"/>
      <c r="AF1373" s="148"/>
      <c r="AG1373" s="148" t="s">
        <v>435</v>
      </c>
      <c r="AH1373" s="148">
        <v>0</v>
      </c>
      <c r="AI1373" s="148"/>
      <c r="AJ1373" s="148"/>
      <c r="AK1373" s="148"/>
      <c r="AL1373" s="148"/>
      <c r="AM1373" s="148"/>
      <c r="AN1373" s="148"/>
      <c r="AO1373" s="148"/>
      <c r="AP1373" s="148"/>
      <c r="AQ1373" s="148"/>
      <c r="AR1373" s="148"/>
      <c r="AS1373" s="148"/>
      <c r="AT1373" s="148"/>
      <c r="AU1373" s="148"/>
      <c r="AV1373" s="148"/>
      <c r="AW1373" s="148"/>
      <c r="AX1373" s="148"/>
      <c r="AY1373" s="148"/>
      <c r="AZ1373" s="148"/>
      <c r="BA1373" s="148"/>
      <c r="BB1373" s="148"/>
      <c r="BC1373" s="148"/>
      <c r="BD1373" s="148"/>
      <c r="BE1373" s="148"/>
      <c r="BF1373" s="148"/>
      <c r="BG1373" s="148"/>
      <c r="BH1373" s="148"/>
    </row>
    <row r="1374" spans="1:60" x14ac:dyDescent="0.2">
      <c r="A1374" s="162" t="s">
        <v>373</v>
      </c>
      <c r="B1374" s="163" t="s">
        <v>279</v>
      </c>
      <c r="C1374" s="180" t="s">
        <v>280</v>
      </c>
      <c r="D1374" s="164"/>
      <c r="E1374" s="165"/>
      <c r="F1374" s="166"/>
      <c r="G1374" s="166">
        <f>SUMIF(AG1375:AG1394,"&lt;&gt;NOR",G1375:G1394)</f>
        <v>0</v>
      </c>
      <c r="H1374" s="166"/>
      <c r="I1374" s="166">
        <f>SUM(I1375:I1394)</f>
        <v>0</v>
      </c>
      <c r="J1374" s="166"/>
      <c r="K1374" s="166">
        <f>SUM(K1375:K1394)</f>
        <v>0</v>
      </c>
      <c r="L1374" s="166"/>
      <c r="M1374" s="166">
        <f>SUM(M1375:M1394)</f>
        <v>0</v>
      </c>
      <c r="N1374" s="165"/>
      <c r="O1374" s="165">
        <f>SUM(O1375:O1394)</f>
        <v>0</v>
      </c>
      <c r="P1374" s="165"/>
      <c r="Q1374" s="165">
        <f>SUM(Q1375:Q1394)</f>
        <v>21.75</v>
      </c>
      <c r="R1374" s="166"/>
      <c r="S1374" s="166"/>
      <c r="T1374" s="167"/>
      <c r="U1374" s="161"/>
      <c r="V1374" s="161">
        <f>SUM(V1375:V1394)</f>
        <v>157.87</v>
      </c>
      <c r="W1374" s="161"/>
      <c r="X1374" s="161"/>
      <c r="Y1374" s="161"/>
      <c r="Z1374" s="166"/>
      <c r="AA1374" s="166"/>
      <c r="AB1374" s="167"/>
      <c r="AG1374" t="s">
        <v>374</v>
      </c>
    </row>
    <row r="1375" spans="1:60" outlineLevel="1" x14ac:dyDescent="0.2">
      <c r="A1375" s="172">
        <v>271</v>
      </c>
      <c r="B1375" s="173" t="s">
        <v>2008</v>
      </c>
      <c r="C1375" s="181" t="s">
        <v>2009</v>
      </c>
      <c r="D1375" s="174" t="s">
        <v>671</v>
      </c>
      <c r="E1375" s="175">
        <v>12.8</v>
      </c>
      <c r="F1375" s="176"/>
      <c r="G1375" s="177">
        <f>ROUND(E1375*F1375,2)</f>
        <v>0</v>
      </c>
      <c r="H1375" s="176"/>
      <c r="I1375" s="177">
        <f>ROUND(E1375*H1375,2)</f>
        <v>0</v>
      </c>
      <c r="J1375" s="176"/>
      <c r="K1375" s="177">
        <f>ROUND(E1375*J1375,2)</f>
        <v>0</v>
      </c>
      <c r="L1375" s="177">
        <v>21</v>
      </c>
      <c r="M1375" s="177">
        <f>G1375*(1+L1375/100)</f>
        <v>0</v>
      </c>
      <c r="N1375" s="175">
        <v>0</v>
      </c>
      <c r="O1375" s="175">
        <f>ROUND(E1375*N1375,2)</f>
        <v>0</v>
      </c>
      <c r="P1375" s="175">
        <v>1.6990000000000001</v>
      </c>
      <c r="Q1375" s="175">
        <f>ROUND(E1375*P1375,2)</f>
        <v>21.75</v>
      </c>
      <c r="R1375" s="177" t="s">
        <v>588</v>
      </c>
      <c r="S1375" s="177" t="s">
        <v>378</v>
      </c>
      <c r="T1375" s="178" t="s">
        <v>378</v>
      </c>
      <c r="U1375" s="159">
        <v>9.9</v>
      </c>
      <c r="V1375" s="159">
        <f>ROUND(E1375*U1375,2)</f>
        <v>126.72</v>
      </c>
      <c r="W1375" s="159"/>
      <c r="X1375" s="159" t="s">
        <v>429</v>
      </c>
      <c r="Y1375" s="159" t="s">
        <v>381</v>
      </c>
      <c r="Z1375" s="214">
        <v>0.32</v>
      </c>
      <c r="AA1375" s="215">
        <f t="shared" ref="AA1375" si="526">G1375*Z1375</f>
        <v>0</v>
      </c>
      <c r="AB1375" s="215">
        <f t="shared" ref="AB1375" si="527">G1375-AA1375</f>
        <v>0</v>
      </c>
      <c r="AC1375" s="148"/>
      <c r="AD1375" s="148"/>
      <c r="AE1375" s="148"/>
      <c r="AF1375" s="148"/>
      <c r="AG1375" s="148" t="s">
        <v>431</v>
      </c>
      <c r="AH1375" s="148"/>
      <c r="AI1375" s="148"/>
      <c r="AJ1375" s="148"/>
      <c r="AK1375" s="148"/>
      <c r="AL1375" s="148"/>
      <c r="AM1375" s="148"/>
      <c r="AN1375" s="148"/>
      <c r="AO1375" s="148"/>
      <c r="AP1375" s="148"/>
      <c r="AQ1375" s="148"/>
      <c r="AR1375" s="148"/>
      <c r="AS1375" s="148"/>
      <c r="AT1375" s="148"/>
      <c r="AU1375" s="148"/>
      <c r="AV1375" s="148"/>
      <c r="AW1375" s="148"/>
      <c r="AX1375" s="148"/>
      <c r="AY1375" s="148"/>
      <c r="AZ1375" s="148"/>
      <c r="BA1375" s="148"/>
      <c r="BB1375" s="148"/>
      <c r="BC1375" s="148"/>
      <c r="BD1375" s="148"/>
      <c r="BE1375" s="148"/>
      <c r="BF1375" s="148"/>
      <c r="BG1375" s="148"/>
      <c r="BH1375" s="148"/>
    </row>
    <row r="1376" spans="1:60" outlineLevel="2" x14ac:dyDescent="0.2">
      <c r="A1376" s="155"/>
      <c r="B1376" s="156"/>
      <c r="C1376" s="306" t="s">
        <v>2010</v>
      </c>
      <c r="D1376" s="307"/>
      <c r="E1376" s="307"/>
      <c r="F1376" s="307"/>
      <c r="G1376" s="307"/>
      <c r="H1376" s="159"/>
      <c r="I1376" s="159"/>
      <c r="J1376" s="159"/>
      <c r="K1376" s="159"/>
      <c r="L1376" s="159"/>
      <c r="M1376" s="159"/>
      <c r="N1376" s="158"/>
      <c r="O1376" s="158"/>
      <c r="P1376" s="158"/>
      <c r="Q1376" s="158"/>
      <c r="R1376" s="159"/>
      <c r="S1376" s="159"/>
      <c r="T1376" s="159"/>
      <c r="U1376" s="159"/>
      <c r="V1376" s="159"/>
      <c r="W1376" s="159"/>
      <c r="X1376" s="159"/>
      <c r="Y1376" s="159"/>
      <c r="Z1376" s="148"/>
      <c r="AA1376" s="148"/>
      <c r="AB1376" s="148"/>
      <c r="AC1376" s="148"/>
      <c r="AD1376" s="148"/>
      <c r="AE1376" s="148"/>
      <c r="AF1376" s="148"/>
      <c r="AG1376" s="148" t="s">
        <v>433</v>
      </c>
      <c r="AH1376" s="148"/>
      <c r="AI1376" s="148"/>
      <c r="AJ1376" s="148"/>
      <c r="AK1376" s="148"/>
      <c r="AL1376" s="148"/>
      <c r="AM1376" s="148"/>
      <c r="AN1376" s="148"/>
      <c r="AO1376" s="148"/>
      <c r="AP1376" s="148"/>
      <c r="AQ1376" s="148"/>
      <c r="AR1376" s="148"/>
      <c r="AS1376" s="148"/>
      <c r="AT1376" s="148"/>
      <c r="AU1376" s="148"/>
      <c r="AV1376" s="148"/>
      <c r="AW1376" s="148"/>
      <c r="AX1376" s="148"/>
      <c r="AY1376" s="148"/>
      <c r="AZ1376" s="148"/>
      <c r="BA1376" s="148"/>
      <c r="BB1376" s="148"/>
      <c r="BC1376" s="148"/>
      <c r="BD1376" s="148"/>
      <c r="BE1376" s="148"/>
      <c r="BF1376" s="148"/>
      <c r="BG1376" s="148"/>
      <c r="BH1376" s="148"/>
    </row>
    <row r="1377" spans="1:60" outlineLevel="2" x14ac:dyDescent="0.2">
      <c r="A1377" s="155"/>
      <c r="B1377" s="156"/>
      <c r="C1377" s="194" t="s">
        <v>2011</v>
      </c>
      <c r="D1377" s="185"/>
      <c r="E1377" s="186">
        <v>12.8</v>
      </c>
      <c r="F1377" s="159"/>
      <c r="G1377" s="159"/>
      <c r="H1377" s="159"/>
      <c r="I1377" s="159"/>
      <c r="J1377" s="159"/>
      <c r="K1377" s="159"/>
      <c r="L1377" s="159"/>
      <c r="M1377" s="159"/>
      <c r="N1377" s="158"/>
      <c r="O1377" s="158"/>
      <c r="P1377" s="158"/>
      <c r="Q1377" s="158"/>
      <c r="R1377" s="159"/>
      <c r="S1377" s="159"/>
      <c r="T1377" s="159"/>
      <c r="U1377" s="159"/>
      <c r="V1377" s="159"/>
      <c r="W1377" s="159"/>
      <c r="X1377" s="159"/>
      <c r="Y1377" s="159"/>
      <c r="Z1377" s="148"/>
      <c r="AA1377" s="148"/>
      <c r="AB1377" s="148"/>
      <c r="AC1377" s="148"/>
      <c r="AD1377" s="148"/>
      <c r="AE1377" s="148"/>
      <c r="AF1377" s="148"/>
      <c r="AG1377" s="148" t="s">
        <v>435</v>
      </c>
      <c r="AH1377" s="148">
        <v>0</v>
      </c>
      <c r="AI1377" s="148"/>
      <c r="AJ1377" s="148"/>
      <c r="AK1377" s="148"/>
      <c r="AL1377" s="148"/>
      <c r="AM1377" s="148"/>
      <c r="AN1377" s="148"/>
      <c r="AO1377" s="148"/>
      <c r="AP1377" s="148"/>
      <c r="AQ1377" s="148"/>
      <c r="AR1377" s="148"/>
      <c r="AS1377" s="148"/>
      <c r="AT1377" s="148"/>
      <c r="AU1377" s="148"/>
      <c r="AV1377" s="148"/>
      <c r="AW1377" s="148"/>
      <c r="AX1377" s="148"/>
      <c r="AY1377" s="148"/>
      <c r="AZ1377" s="148"/>
      <c r="BA1377" s="148"/>
      <c r="BB1377" s="148"/>
      <c r="BC1377" s="148"/>
      <c r="BD1377" s="148"/>
      <c r="BE1377" s="148"/>
      <c r="BF1377" s="148"/>
      <c r="BG1377" s="148"/>
      <c r="BH1377" s="148"/>
    </row>
    <row r="1378" spans="1:60" outlineLevel="1" x14ac:dyDescent="0.2">
      <c r="A1378" s="172">
        <v>272</v>
      </c>
      <c r="B1378" s="173" t="s">
        <v>2012</v>
      </c>
      <c r="C1378" s="181" t="s">
        <v>2013</v>
      </c>
      <c r="D1378" s="174" t="s">
        <v>488</v>
      </c>
      <c r="E1378" s="175">
        <v>21.747199999999999</v>
      </c>
      <c r="F1378" s="176"/>
      <c r="G1378" s="177">
        <f>ROUND(E1378*F1378,2)</f>
        <v>0</v>
      </c>
      <c r="H1378" s="176"/>
      <c r="I1378" s="177">
        <f>ROUND(E1378*H1378,2)</f>
        <v>0</v>
      </c>
      <c r="J1378" s="176"/>
      <c r="K1378" s="177">
        <f>ROUND(E1378*J1378,2)</f>
        <v>0</v>
      </c>
      <c r="L1378" s="177">
        <v>21</v>
      </c>
      <c r="M1378" s="177">
        <f>G1378*(1+L1378/100)</f>
        <v>0</v>
      </c>
      <c r="N1378" s="175">
        <v>0</v>
      </c>
      <c r="O1378" s="175">
        <f>ROUND(E1378*N1378,2)</f>
        <v>0</v>
      </c>
      <c r="P1378" s="175">
        <v>0</v>
      </c>
      <c r="Q1378" s="175">
        <f>ROUND(E1378*P1378,2)</f>
        <v>0</v>
      </c>
      <c r="R1378" s="177" t="s">
        <v>489</v>
      </c>
      <c r="S1378" s="177" t="s">
        <v>378</v>
      </c>
      <c r="T1378" s="178" t="s">
        <v>378</v>
      </c>
      <c r="U1378" s="159">
        <v>0.49</v>
      </c>
      <c r="V1378" s="159">
        <f>ROUND(E1378*U1378,2)</f>
        <v>10.66</v>
      </c>
      <c r="W1378" s="159"/>
      <c r="X1378" s="159" t="s">
        <v>599</v>
      </c>
      <c r="Y1378" s="159" t="s">
        <v>381</v>
      </c>
      <c r="Z1378" s="214">
        <v>0.32</v>
      </c>
      <c r="AA1378" s="215">
        <f t="shared" ref="AA1378" si="528">G1378*Z1378</f>
        <v>0</v>
      </c>
      <c r="AB1378" s="215">
        <f t="shared" ref="AB1378" si="529">G1378-AA1378</f>
        <v>0</v>
      </c>
      <c r="AC1378" s="148"/>
      <c r="AD1378" s="148"/>
      <c r="AE1378" s="148"/>
      <c r="AF1378" s="148"/>
      <c r="AG1378" s="148" t="s">
        <v>600</v>
      </c>
      <c r="AH1378" s="148"/>
      <c r="AI1378" s="148"/>
      <c r="AJ1378" s="148"/>
      <c r="AK1378" s="148"/>
      <c r="AL1378" s="148"/>
      <c r="AM1378" s="148"/>
      <c r="AN1378" s="148"/>
      <c r="AO1378" s="148"/>
      <c r="AP1378" s="148"/>
      <c r="AQ1378" s="148"/>
      <c r="AR1378" s="148"/>
      <c r="AS1378" s="148"/>
      <c r="AT1378" s="148"/>
      <c r="AU1378" s="148"/>
      <c r="AV1378" s="148"/>
      <c r="AW1378" s="148"/>
      <c r="AX1378" s="148"/>
      <c r="AY1378" s="148"/>
      <c r="AZ1378" s="148"/>
      <c r="BA1378" s="148"/>
      <c r="BB1378" s="148"/>
      <c r="BC1378" s="148"/>
      <c r="BD1378" s="148"/>
      <c r="BE1378" s="148"/>
      <c r="BF1378" s="148"/>
      <c r="BG1378" s="148"/>
      <c r="BH1378" s="148"/>
    </row>
    <row r="1379" spans="1:60" outlineLevel="2" x14ac:dyDescent="0.2">
      <c r="A1379" s="155"/>
      <c r="B1379" s="156"/>
      <c r="C1379" s="295" t="s">
        <v>2014</v>
      </c>
      <c r="D1379" s="296"/>
      <c r="E1379" s="296"/>
      <c r="F1379" s="296"/>
      <c r="G1379" s="296"/>
      <c r="H1379" s="159"/>
      <c r="I1379" s="159"/>
      <c r="J1379" s="159"/>
      <c r="K1379" s="159"/>
      <c r="L1379" s="159"/>
      <c r="M1379" s="159"/>
      <c r="N1379" s="158"/>
      <c r="O1379" s="158"/>
      <c r="P1379" s="158"/>
      <c r="Q1379" s="158"/>
      <c r="R1379" s="159"/>
      <c r="S1379" s="159"/>
      <c r="T1379" s="159"/>
      <c r="U1379" s="159"/>
      <c r="V1379" s="159"/>
      <c r="W1379" s="159"/>
      <c r="X1379" s="159"/>
      <c r="Y1379" s="159"/>
      <c r="Z1379" s="148"/>
      <c r="AA1379" s="148"/>
      <c r="AB1379" s="148"/>
      <c r="AC1379" s="148"/>
      <c r="AD1379" s="148"/>
      <c r="AE1379" s="148"/>
      <c r="AF1379" s="148"/>
      <c r="AG1379" s="148" t="s">
        <v>383</v>
      </c>
      <c r="AH1379" s="148"/>
      <c r="AI1379" s="148"/>
      <c r="AJ1379" s="148"/>
      <c r="AK1379" s="148"/>
      <c r="AL1379" s="148"/>
      <c r="AM1379" s="148"/>
      <c r="AN1379" s="148"/>
      <c r="AO1379" s="148"/>
      <c r="AP1379" s="148"/>
      <c r="AQ1379" s="148"/>
      <c r="AR1379" s="148"/>
      <c r="AS1379" s="148"/>
      <c r="AT1379" s="148"/>
      <c r="AU1379" s="148"/>
      <c r="AV1379" s="148"/>
      <c r="AW1379" s="148"/>
      <c r="AX1379" s="148"/>
      <c r="AY1379" s="148"/>
      <c r="AZ1379" s="148"/>
      <c r="BA1379" s="148"/>
      <c r="BB1379" s="148"/>
      <c r="BC1379" s="148"/>
      <c r="BD1379" s="148"/>
      <c r="BE1379" s="148"/>
      <c r="BF1379" s="148"/>
      <c r="BG1379" s="148"/>
      <c r="BH1379" s="148"/>
    </row>
    <row r="1380" spans="1:60" outlineLevel="2" x14ac:dyDescent="0.2">
      <c r="A1380" s="155"/>
      <c r="B1380" s="156"/>
      <c r="C1380" s="194" t="s">
        <v>601</v>
      </c>
      <c r="D1380" s="185"/>
      <c r="E1380" s="186"/>
      <c r="F1380" s="159"/>
      <c r="G1380" s="159"/>
      <c r="H1380" s="159"/>
      <c r="I1380" s="159"/>
      <c r="J1380" s="159"/>
      <c r="K1380" s="159"/>
      <c r="L1380" s="159"/>
      <c r="M1380" s="159"/>
      <c r="N1380" s="158"/>
      <c r="O1380" s="158"/>
      <c r="P1380" s="158"/>
      <c r="Q1380" s="158"/>
      <c r="R1380" s="159"/>
      <c r="S1380" s="159"/>
      <c r="T1380" s="159"/>
      <c r="U1380" s="159"/>
      <c r="V1380" s="159"/>
      <c r="W1380" s="159"/>
      <c r="X1380" s="159"/>
      <c r="Y1380" s="159"/>
      <c r="Z1380" s="148"/>
      <c r="AA1380" s="148"/>
      <c r="AB1380" s="148"/>
      <c r="AC1380" s="148"/>
      <c r="AD1380" s="148"/>
      <c r="AE1380" s="148"/>
      <c r="AF1380" s="148"/>
      <c r="AG1380" s="148" t="s">
        <v>435</v>
      </c>
      <c r="AH1380" s="148">
        <v>0</v>
      </c>
      <c r="AI1380" s="148"/>
      <c r="AJ1380" s="148"/>
      <c r="AK1380" s="148"/>
      <c r="AL1380" s="148"/>
      <c r="AM1380" s="148"/>
      <c r="AN1380" s="148"/>
      <c r="AO1380" s="148"/>
      <c r="AP1380" s="148"/>
      <c r="AQ1380" s="148"/>
      <c r="AR1380" s="148"/>
      <c r="AS1380" s="148"/>
      <c r="AT1380" s="148"/>
      <c r="AU1380" s="148"/>
      <c r="AV1380" s="148"/>
      <c r="AW1380" s="148"/>
      <c r="AX1380" s="148"/>
      <c r="AY1380" s="148"/>
      <c r="AZ1380" s="148"/>
      <c r="BA1380" s="148"/>
      <c r="BB1380" s="148"/>
      <c r="BC1380" s="148"/>
      <c r="BD1380" s="148"/>
      <c r="BE1380" s="148"/>
      <c r="BF1380" s="148"/>
      <c r="BG1380" s="148"/>
      <c r="BH1380" s="148"/>
    </row>
    <row r="1381" spans="1:60" outlineLevel="3" x14ac:dyDescent="0.2">
      <c r="A1381" s="155"/>
      <c r="B1381" s="156"/>
      <c r="C1381" s="194" t="s">
        <v>2015</v>
      </c>
      <c r="D1381" s="185"/>
      <c r="E1381" s="186"/>
      <c r="F1381" s="159"/>
      <c r="G1381" s="159"/>
      <c r="H1381" s="159"/>
      <c r="I1381" s="159"/>
      <c r="J1381" s="159"/>
      <c r="K1381" s="159"/>
      <c r="L1381" s="159"/>
      <c r="M1381" s="159"/>
      <c r="N1381" s="158"/>
      <c r="O1381" s="158"/>
      <c r="P1381" s="158"/>
      <c r="Q1381" s="158"/>
      <c r="R1381" s="159"/>
      <c r="S1381" s="159"/>
      <c r="T1381" s="159"/>
      <c r="U1381" s="159"/>
      <c r="V1381" s="159"/>
      <c r="W1381" s="159"/>
      <c r="X1381" s="159"/>
      <c r="Y1381" s="159"/>
      <c r="Z1381" s="148"/>
      <c r="AA1381" s="148"/>
      <c r="AB1381" s="148"/>
      <c r="AC1381" s="148"/>
      <c r="AD1381" s="148"/>
      <c r="AE1381" s="148"/>
      <c r="AF1381" s="148"/>
      <c r="AG1381" s="148" t="s">
        <v>435</v>
      </c>
      <c r="AH1381" s="148">
        <v>0</v>
      </c>
      <c r="AI1381" s="148"/>
      <c r="AJ1381" s="148"/>
      <c r="AK1381" s="148"/>
      <c r="AL1381" s="148"/>
      <c r="AM1381" s="148"/>
      <c r="AN1381" s="148"/>
      <c r="AO1381" s="148"/>
      <c r="AP1381" s="148"/>
      <c r="AQ1381" s="148"/>
      <c r="AR1381" s="148"/>
      <c r="AS1381" s="148"/>
      <c r="AT1381" s="148"/>
      <c r="AU1381" s="148"/>
      <c r="AV1381" s="148"/>
      <c r="AW1381" s="148"/>
      <c r="AX1381" s="148"/>
      <c r="AY1381" s="148"/>
      <c r="AZ1381" s="148"/>
      <c r="BA1381" s="148"/>
      <c r="BB1381" s="148"/>
      <c r="BC1381" s="148"/>
      <c r="BD1381" s="148"/>
      <c r="BE1381" s="148"/>
      <c r="BF1381" s="148"/>
      <c r="BG1381" s="148"/>
      <c r="BH1381" s="148"/>
    </row>
    <row r="1382" spans="1:60" outlineLevel="3" x14ac:dyDescent="0.2">
      <c r="A1382" s="155"/>
      <c r="B1382" s="156"/>
      <c r="C1382" s="194" t="s">
        <v>2016</v>
      </c>
      <c r="D1382" s="185"/>
      <c r="E1382" s="186">
        <v>21.747199999999999</v>
      </c>
      <c r="F1382" s="159"/>
      <c r="G1382" s="159"/>
      <c r="H1382" s="159"/>
      <c r="I1382" s="159"/>
      <c r="J1382" s="159"/>
      <c r="K1382" s="159"/>
      <c r="L1382" s="159"/>
      <c r="M1382" s="159"/>
      <c r="N1382" s="158"/>
      <c r="O1382" s="158"/>
      <c r="P1382" s="158"/>
      <c r="Q1382" s="158"/>
      <c r="R1382" s="159"/>
      <c r="S1382" s="159"/>
      <c r="T1382" s="159"/>
      <c r="U1382" s="159"/>
      <c r="V1382" s="159"/>
      <c r="W1382" s="159"/>
      <c r="X1382" s="159"/>
      <c r="Y1382" s="159"/>
      <c r="Z1382" s="148"/>
      <c r="AA1382" s="148"/>
      <c r="AB1382" s="148"/>
      <c r="AC1382" s="148"/>
      <c r="AD1382" s="148"/>
      <c r="AE1382" s="148"/>
      <c r="AF1382" s="148"/>
      <c r="AG1382" s="148" t="s">
        <v>435</v>
      </c>
      <c r="AH1382" s="148">
        <v>0</v>
      </c>
      <c r="AI1382" s="148"/>
      <c r="AJ1382" s="148"/>
      <c r="AK1382" s="148"/>
      <c r="AL1382" s="148"/>
      <c r="AM1382" s="148"/>
      <c r="AN1382" s="148"/>
      <c r="AO1382" s="148"/>
      <c r="AP1382" s="148"/>
      <c r="AQ1382" s="148"/>
      <c r="AR1382" s="148"/>
      <c r="AS1382" s="148"/>
      <c r="AT1382" s="148"/>
      <c r="AU1382" s="148"/>
      <c r="AV1382" s="148"/>
      <c r="AW1382" s="148"/>
      <c r="AX1382" s="148"/>
      <c r="AY1382" s="148"/>
      <c r="AZ1382" s="148"/>
      <c r="BA1382" s="148"/>
      <c r="BB1382" s="148"/>
      <c r="BC1382" s="148"/>
      <c r="BD1382" s="148"/>
      <c r="BE1382" s="148"/>
      <c r="BF1382" s="148"/>
      <c r="BG1382" s="148"/>
      <c r="BH1382" s="148"/>
    </row>
    <row r="1383" spans="1:60" outlineLevel="1" x14ac:dyDescent="0.2">
      <c r="A1383" s="172">
        <v>273</v>
      </c>
      <c r="B1383" s="173" t="s">
        <v>2017</v>
      </c>
      <c r="C1383" s="181" t="s">
        <v>2018</v>
      </c>
      <c r="D1383" s="174" t="s">
        <v>488</v>
      </c>
      <c r="E1383" s="175">
        <v>413.1968</v>
      </c>
      <c r="F1383" s="176"/>
      <c r="G1383" s="177">
        <f>ROUND(E1383*F1383,2)</f>
        <v>0</v>
      </c>
      <c r="H1383" s="176"/>
      <c r="I1383" s="177">
        <f>ROUND(E1383*H1383,2)</f>
        <v>0</v>
      </c>
      <c r="J1383" s="176"/>
      <c r="K1383" s="177">
        <f>ROUND(E1383*J1383,2)</f>
        <v>0</v>
      </c>
      <c r="L1383" s="177">
        <v>21</v>
      </c>
      <c r="M1383" s="177">
        <f>G1383*(1+L1383/100)</f>
        <v>0</v>
      </c>
      <c r="N1383" s="175">
        <v>0</v>
      </c>
      <c r="O1383" s="175">
        <f>ROUND(E1383*N1383,2)</f>
        <v>0</v>
      </c>
      <c r="P1383" s="175">
        <v>0</v>
      </c>
      <c r="Q1383" s="175">
        <f>ROUND(E1383*P1383,2)</f>
        <v>0</v>
      </c>
      <c r="R1383" s="177" t="s">
        <v>489</v>
      </c>
      <c r="S1383" s="177" t="s">
        <v>378</v>
      </c>
      <c r="T1383" s="178" t="s">
        <v>378</v>
      </c>
      <c r="U1383" s="159">
        <v>0</v>
      </c>
      <c r="V1383" s="159">
        <f>ROUND(E1383*U1383,2)</f>
        <v>0</v>
      </c>
      <c r="W1383" s="159"/>
      <c r="X1383" s="159" t="s">
        <v>599</v>
      </c>
      <c r="Y1383" s="159" t="s">
        <v>381</v>
      </c>
      <c r="Z1383" s="214">
        <v>0.32</v>
      </c>
      <c r="AA1383" s="215">
        <f t="shared" ref="AA1383" si="530">G1383*Z1383</f>
        <v>0</v>
      </c>
      <c r="AB1383" s="215">
        <f t="shared" ref="AB1383" si="531">G1383-AA1383</f>
        <v>0</v>
      </c>
      <c r="AC1383" s="148"/>
      <c r="AD1383" s="148"/>
      <c r="AE1383" s="148"/>
      <c r="AF1383" s="148"/>
      <c r="AG1383" s="148" t="s">
        <v>600</v>
      </c>
      <c r="AH1383" s="148"/>
      <c r="AI1383" s="148"/>
      <c r="AJ1383" s="148"/>
      <c r="AK1383" s="148"/>
      <c r="AL1383" s="148"/>
      <c r="AM1383" s="148"/>
      <c r="AN1383" s="148"/>
      <c r="AO1383" s="148"/>
      <c r="AP1383" s="148"/>
      <c r="AQ1383" s="148"/>
      <c r="AR1383" s="148"/>
      <c r="AS1383" s="148"/>
      <c r="AT1383" s="148"/>
      <c r="AU1383" s="148"/>
      <c r="AV1383" s="148"/>
      <c r="AW1383" s="148"/>
      <c r="AX1383" s="148"/>
      <c r="AY1383" s="148"/>
      <c r="AZ1383" s="148"/>
      <c r="BA1383" s="148"/>
      <c r="BB1383" s="148"/>
      <c r="BC1383" s="148"/>
      <c r="BD1383" s="148"/>
      <c r="BE1383" s="148"/>
      <c r="BF1383" s="148"/>
      <c r="BG1383" s="148"/>
      <c r="BH1383" s="148"/>
    </row>
    <row r="1384" spans="1:60" outlineLevel="2" x14ac:dyDescent="0.2">
      <c r="A1384" s="155"/>
      <c r="B1384" s="156"/>
      <c r="C1384" s="194" t="s">
        <v>601</v>
      </c>
      <c r="D1384" s="185"/>
      <c r="E1384" s="186"/>
      <c r="F1384" s="159"/>
      <c r="G1384" s="159"/>
      <c r="H1384" s="159"/>
      <c r="I1384" s="159"/>
      <c r="J1384" s="159"/>
      <c r="K1384" s="159"/>
      <c r="L1384" s="159"/>
      <c r="M1384" s="159"/>
      <c r="N1384" s="158"/>
      <c r="O1384" s="158"/>
      <c r="P1384" s="158"/>
      <c r="Q1384" s="158"/>
      <c r="R1384" s="159"/>
      <c r="S1384" s="159"/>
      <c r="T1384" s="159"/>
      <c r="U1384" s="159"/>
      <c r="V1384" s="159"/>
      <c r="W1384" s="159"/>
      <c r="X1384" s="159"/>
      <c r="Y1384" s="159"/>
      <c r="Z1384" s="148"/>
      <c r="AA1384" s="148"/>
      <c r="AB1384" s="148"/>
      <c r="AC1384" s="148"/>
      <c r="AD1384" s="148"/>
      <c r="AE1384" s="148"/>
      <c r="AF1384" s="148"/>
      <c r="AG1384" s="148" t="s">
        <v>435</v>
      </c>
      <c r="AH1384" s="148">
        <v>0</v>
      </c>
      <c r="AI1384" s="148"/>
      <c r="AJ1384" s="148"/>
      <c r="AK1384" s="148"/>
      <c r="AL1384" s="148"/>
      <c r="AM1384" s="148"/>
      <c r="AN1384" s="148"/>
      <c r="AO1384" s="148"/>
      <c r="AP1384" s="148"/>
      <c r="AQ1384" s="148"/>
      <c r="AR1384" s="148"/>
      <c r="AS1384" s="148"/>
      <c r="AT1384" s="148"/>
      <c r="AU1384" s="148"/>
      <c r="AV1384" s="148"/>
      <c r="AW1384" s="148"/>
      <c r="AX1384" s="148"/>
      <c r="AY1384" s="148"/>
      <c r="AZ1384" s="148"/>
      <c r="BA1384" s="148"/>
      <c r="BB1384" s="148"/>
      <c r="BC1384" s="148"/>
      <c r="BD1384" s="148"/>
      <c r="BE1384" s="148"/>
      <c r="BF1384" s="148"/>
      <c r="BG1384" s="148"/>
      <c r="BH1384" s="148"/>
    </row>
    <row r="1385" spans="1:60" outlineLevel="3" x14ac:dyDescent="0.2">
      <c r="A1385" s="155"/>
      <c r="B1385" s="156"/>
      <c r="C1385" s="194" t="s">
        <v>2015</v>
      </c>
      <c r="D1385" s="185"/>
      <c r="E1385" s="186"/>
      <c r="F1385" s="159"/>
      <c r="G1385" s="159"/>
      <c r="H1385" s="159"/>
      <c r="I1385" s="159"/>
      <c r="J1385" s="159"/>
      <c r="K1385" s="159"/>
      <c r="L1385" s="159"/>
      <c r="M1385" s="159"/>
      <c r="N1385" s="158"/>
      <c r="O1385" s="158"/>
      <c r="P1385" s="158"/>
      <c r="Q1385" s="158"/>
      <c r="R1385" s="159"/>
      <c r="S1385" s="159"/>
      <c r="T1385" s="159"/>
      <c r="U1385" s="159"/>
      <c r="V1385" s="159"/>
      <c r="W1385" s="159"/>
      <c r="X1385" s="159"/>
      <c r="Y1385" s="159"/>
      <c r="Z1385" s="148"/>
      <c r="AA1385" s="148"/>
      <c r="AB1385" s="148"/>
      <c r="AC1385" s="148"/>
      <c r="AD1385" s="148"/>
      <c r="AE1385" s="148"/>
      <c r="AF1385" s="148"/>
      <c r="AG1385" s="148" t="s">
        <v>435</v>
      </c>
      <c r="AH1385" s="148">
        <v>0</v>
      </c>
      <c r="AI1385" s="148"/>
      <c r="AJ1385" s="148"/>
      <c r="AK1385" s="148"/>
      <c r="AL1385" s="148"/>
      <c r="AM1385" s="148"/>
      <c r="AN1385" s="148"/>
      <c r="AO1385" s="148"/>
      <c r="AP1385" s="148"/>
      <c r="AQ1385" s="148"/>
      <c r="AR1385" s="148"/>
      <c r="AS1385" s="148"/>
      <c r="AT1385" s="148"/>
      <c r="AU1385" s="148"/>
      <c r="AV1385" s="148"/>
      <c r="AW1385" s="148"/>
      <c r="AX1385" s="148"/>
      <c r="AY1385" s="148"/>
      <c r="AZ1385" s="148"/>
      <c r="BA1385" s="148"/>
      <c r="BB1385" s="148"/>
      <c r="BC1385" s="148"/>
      <c r="BD1385" s="148"/>
      <c r="BE1385" s="148"/>
      <c r="BF1385" s="148"/>
      <c r="BG1385" s="148"/>
      <c r="BH1385" s="148"/>
    </row>
    <row r="1386" spans="1:60" outlineLevel="3" x14ac:dyDescent="0.2">
      <c r="A1386" s="155"/>
      <c r="B1386" s="156"/>
      <c r="C1386" s="194" t="s">
        <v>2019</v>
      </c>
      <c r="D1386" s="185"/>
      <c r="E1386" s="186">
        <v>413.1968</v>
      </c>
      <c r="F1386" s="159"/>
      <c r="G1386" s="159"/>
      <c r="H1386" s="159"/>
      <c r="I1386" s="159"/>
      <c r="J1386" s="159"/>
      <c r="K1386" s="159"/>
      <c r="L1386" s="159"/>
      <c r="M1386" s="159"/>
      <c r="N1386" s="158"/>
      <c r="O1386" s="158"/>
      <c r="P1386" s="158"/>
      <c r="Q1386" s="158"/>
      <c r="R1386" s="159"/>
      <c r="S1386" s="159"/>
      <c r="T1386" s="159"/>
      <c r="U1386" s="159"/>
      <c r="V1386" s="159"/>
      <c r="W1386" s="159"/>
      <c r="X1386" s="159"/>
      <c r="Y1386" s="159"/>
      <c r="Z1386" s="148"/>
      <c r="AA1386" s="148"/>
      <c r="AB1386" s="148"/>
      <c r="AC1386" s="148"/>
      <c r="AD1386" s="148"/>
      <c r="AE1386" s="148"/>
      <c r="AF1386" s="148"/>
      <c r="AG1386" s="148" t="s">
        <v>435</v>
      </c>
      <c r="AH1386" s="148">
        <v>0</v>
      </c>
      <c r="AI1386" s="148"/>
      <c r="AJ1386" s="148"/>
      <c r="AK1386" s="148"/>
      <c r="AL1386" s="148"/>
      <c r="AM1386" s="148"/>
      <c r="AN1386" s="148"/>
      <c r="AO1386" s="148"/>
      <c r="AP1386" s="148"/>
      <c r="AQ1386" s="148"/>
      <c r="AR1386" s="148"/>
      <c r="AS1386" s="148"/>
      <c r="AT1386" s="148"/>
      <c r="AU1386" s="148"/>
      <c r="AV1386" s="148"/>
      <c r="AW1386" s="148"/>
      <c r="AX1386" s="148"/>
      <c r="AY1386" s="148"/>
      <c r="AZ1386" s="148"/>
      <c r="BA1386" s="148"/>
      <c r="BB1386" s="148"/>
      <c r="BC1386" s="148"/>
      <c r="BD1386" s="148"/>
      <c r="BE1386" s="148"/>
      <c r="BF1386" s="148"/>
      <c r="BG1386" s="148"/>
      <c r="BH1386" s="148"/>
    </row>
    <row r="1387" spans="1:60" outlineLevel="1" x14ac:dyDescent="0.2">
      <c r="A1387" s="172">
        <v>274</v>
      </c>
      <c r="B1387" s="173" t="s">
        <v>2020</v>
      </c>
      <c r="C1387" s="181" t="s">
        <v>2021</v>
      </c>
      <c r="D1387" s="174" t="s">
        <v>488</v>
      </c>
      <c r="E1387" s="175">
        <v>21.747199999999999</v>
      </c>
      <c r="F1387" s="176"/>
      <c r="G1387" s="177">
        <f>ROUND(E1387*F1387,2)</f>
        <v>0</v>
      </c>
      <c r="H1387" s="176"/>
      <c r="I1387" s="177">
        <f>ROUND(E1387*H1387,2)</f>
        <v>0</v>
      </c>
      <c r="J1387" s="176"/>
      <c r="K1387" s="177">
        <f>ROUND(E1387*J1387,2)</f>
        <v>0</v>
      </c>
      <c r="L1387" s="177">
        <v>21</v>
      </c>
      <c r="M1387" s="177">
        <f>G1387*(1+L1387/100)</f>
        <v>0</v>
      </c>
      <c r="N1387" s="175">
        <v>0</v>
      </c>
      <c r="O1387" s="175">
        <f>ROUND(E1387*N1387,2)</f>
        <v>0</v>
      </c>
      <c r="P1387" s="175">
        <v>0</v>
      </c>
      <c r="Q1387" s="175">
        <f>ROUND(E1387*P1387,2)</f>
        <v>0</v>
      </c>
      <c r="R1387" s="177" t="s">
        <v>489</v>
      </c>
      <c r="S1387" s="177" t="s">
        <v>378</v>
      </c>
      <c r="T1387" s="178" t="s">
        <v>378</v>
      </c>
      <c r="U1387" s="159">
        <v>0.94199999999999995</v>
      </c>
      <c r="V1387" s="159">
        <f>ROUND(E1387*U1387,2)</f>
        <v>20.49</v>
      </c>
      <c r="W1387" s="159"/>
      <c r="X1387" s="159" t="s">
        <v>599</v>
      </c>
      <c r="Y1387" s="159" t="s">
        <v>381</v>
      </c>
      <c r="Z1387" s="214">
        <v>0.32</v>
      </c>
      <c r="AA1387" s="215">
        <f t="shared" ref="AA1387" si="532">G1387*Z1387</f>
        <v>0</v>
      </c>
      <c r="AB1387" s="215">
        <f t="shared" ref="AB1387" si="533">G1387-AA1387</f>
        <v>0</v>
      </c>
      <c r="AC1387" s="148"/>
      <c r="AD1387" s="148"/>
      <c r="AE1387" s="148"/>
      <c r="AF1387" s="148"/>
      <c r="AG1387" s="148" t="s">
        <v>600</v>
      </c>
      <c r="AH1387" s="148"/>
      <c r="AI1387" s="148"/>
      <c r="AJ1387" s="148"/>
      <c r="AK1387" s="148"/>
      <c r="AL1387" s="148"/>
      <c r="AM1387" s="148"/>
      <c r="AN1387" s="148"/>
      <c r="AO1387" s="148"/>
      <c r="AP1387" s="148"/>
      <c r="AQ1387" s="148"/>
      <c r="AR1387" s="148"/>
      <c r="AS1387" s="148"/>
      <c r="AT1387" s="148"/>
      <c r="AU1387" s="148"/>
      <c r="AV1387" s="148"/>
      <c r="AW1387" s="148"/>
      <c r="AX1387" s="148"/>
      <c r="AY1387" s="148"/>
      <c r="AZ1387" s="148"/>
      <c r="BA1387" s="148"/>
      <c r="BB1387" s="148"/>
      <c r="BC1387" s="148"/>
      <c r="BD1387" s="148"/>
      <c r="BE1387" s="148"/>
      <c r="BF1387" s="148"/>
      <c r="BG1387" s="148"/>
      <c r="BH1387" s="148"/>
    </row>
    <row r="1388" spans="1:60" outlineLevel="2" x14ac:dyDescent="0.2">
      <c r="A1388" s="155"/>
      <c r="B1388" s="156"/>
      <c r="C1388" s="194" t="s">
        <v>601</v>
      </c>
      <c r="D1388" s="185"/>
      <c r="E1388" s="186"/>
      <c r="F1388" s="159"/>
      <c r="G1388" s="159"/>
      <c r="H1388" s="159"/>
      <c r="I1388" s="159"/>
      <c r="J1388" s="159"/>
      <c r="K1388" s="159"/>
      <c r="L1388" s="159"/>
      <c r="M1388" s="159"/>
      <c r="N1388" s="158"/>
      <c r="O1388" s="158"/>
      <c r="P1388" s="158"/>
      <c r="Q1388" s="158"/>
      <c r="R1388" s="159"/>
      <c r="S1388" s="159"/>
      <c r="T1388" s="159"/>
      <c r="U1388" s="159"/>
      <c r="V1388" s="159"/>
      <c r="W1388" s="159"/>
      <c r="X1388" s="159"/>
      <c r="Y1388" s="159"/>
      <c r="Z1388" s="148"/>
      <c r="AA1388" s="148"/>
      <c r="AB1388" s="148"/>
      <c r="AC1388" s="148"/>
      <c r="AD1388" s="148"/>
      <c r="AE1388" s="148"/>
      <c r="AF1388" s="148"/>
      <c r="AG1388" s="148" t="s">
        <v>435</v>
      </c>
      <c r="AH1388" s="148">
        <v>0</v>
      </c>
      <c r="AI1388" s="148"/>
      <c r="AJ1388" s="148"/>
      <c r="AK1388" s="148"/>
      <c r="AL1388" s="148"/>
      <c r="AM1388" s="148"/>
      <c r="AN1388" s="148"/>
      <c r="AO1388" s="148"/>
      <c r="AP1388" s="148"/>
      <c r="AQ1388" s="148"/>
      <c r="AR1388" s="148"/>
      <c r="AS1388" s="148"/>
      <c r="AT1388" s="148"/>
      <c r="AU1388" s="148"/>
      <c r="AV1388" s="148"/>
      <c r="AW1388" s="148"/>
      <c r="AX1388" s="148"/>
      <c r="AY1388" s="148"/>
      <c r="AZ1388" s="148"/>
      <c r="BA1388" s="148"/>
      <c r="BB1388" s="148"/>
      <c r="BC1388" s="148"/>
      <c r="BD1388" s="148"/>
      <c r="BE1388" s="148"/>
      <c r="BF1388" s="148"/>
      <c r="BG1388" s="148"/>
      <c r="BH1388" s="148"/>
    </row>
    <row r="1389" spans="1:60" outlineLevel="3" x14ac:dyDescent="0.2">
      <c r="A1389" s="155"/>
      <c r="B1389" s="156"/>
      <c r="C1389" s="194" t="s">
        <v>2015</v>
      </c>
      <c r="D1389" s="185"/>
      <c r="E1389" s="186"/>
      <c r="F1389" s="159"/>
      <c r="G1389" s="159"/>
      <c r="H1389" s="159"/>
      <c r="I1389" s="159"/>
      <c r="J1389" s="159"/>
      <c r="K1389" s="159"/>
      <c r="L1389" s="159"/>
      <c r="M1389" s="159"/>
      <c r="N1389" s="158"/>
      <c r="O1389" s="158"/>
      <c r="P1389" s="158"/>
      <c r="Q1389" s="158"/>
      <c r="R1389" s="159"/>
      <c r="S1389" s="159"/>
      <c r="T1389" s="159"/>
      <c r="U1389" s="159"/>
      <c r="V1389" s="159"/>
      <c r="W1389" s="159"/>
      <c r="X1389" s="159"/>
      <c r="Y1389" s="159"/>
      <c r="Z1389" s="148"/>
      <c r="AA1389" s="148"/>
      <c r="AB1389" s="148"/>
      <c r="AC1389" s="148"/>
      <c r="AD1389" s="148"/>
      <c r="AE1389" s="148"/>
      <c r="AF1389" s="148"/>
      <c r="AG1389" s="148" t="s">
        <v>435</v>
      </c>
      <c r="AH1389" s="148">
        <v>0</v>
      </c>
      <c r="AI1389" s="148"/>
      <c r="AJ1389" s="148"/>
      <c r="AK1389" s="148"/>
      <c r="AL1389" s="148"/>
      <c r="AM1389" s="148"/>
      <c r="AN1389" s="148"/>
      <c r="AO1389" s="148"/>
      <c r="AP1389" s="148"/>
      <c r="AQ1389" s="148"/>
      <c r="AR1389" s="148"/>
      <c r="AS1389" s="148"/>
      <c r="AT1389" s="148"/>
      <c r="AU1389" s="148"/>
      <c r="AV1389" s="148"/>
      <c r="AW1389" s="148"/>
      <c r="AX1389" s="148"/>
      <c r="AY1389" s="148"/>
      <c r="AZ1389" s="148"/>
      <c r="BA1389" s="148"/>
      <c r="BB1389" s="148"/>
      <c r="BC1389" s="148"/>
      <c r="BD1389" s="148"/>
      <c r="BE1389" s="148"/>
      <c r="BF1389" s="148"/>
      <c r="BG1389" s="148"/>
      <c r="BH1389" s="148"/>
    </row>
    <row r="1390" spans="1:60" outlineLevel="3" x14ac:dyDescent="0.2">
      <c r="A1390" s="155"/>
      <c r="B1390" s="156"/>
      <c r="C1390" s="194" t="s">
        <v>2016</v>
      </c>
      <c r="D1390" s="185"/>
      <c r="E1390" s="186">
        <v>21.747199999999999</v>
      </c>
      <c r="F1390" s="159"/>
      <c r="G1390" s="159"/>
      <c r="H1390" s="159"/>
      <c r="I1390" s="159"/>
      <c r="J1390" s="159"/>
      <c r="K1390" s="159"/>
      <c r="L1390" s="159"/>
      <c r="M1390" s="159"/>
      <c r="N1390" s="158"/>
      <c r="O1390" s="158"/>
      <c r="P1390" s="158"/>
      <c r="Q1390" s="158"/>
      <c r="R1390" s="159"/>
      <c r="S1390" s="159"/>
      <c r="T1390" s="159"/>
      <c r="U1390" s="159"/>
      <c r="V1390" s="159"/>
      <c r="W1390" s="159"/>
      <c r="X1390" s="159"/>
      <c r="Y1390" s="159"/>
      <c r="Z1390" s="148"/>
      <c r="AA1390" s="148"/>
      <c r="AB1390" s="148"/>
      <c r="AC1390" s="148"/>
      <c r="AD1390" s="148"/>
      <c r="AE1390" s="148"/>
      <c r="AF1390" s="148"/>
      <c r="AG1390" s="148" t="s">
        <v>435</v>
      </c>
      <c r="AH1390" s="148">
        <v>0</v>
      </c>
      <c r="AI1390" s="148"/>
      <c r="AJ1390" s="148"/>
      <c r="AK1390" s="148"/>
      <c r="AL1390" s="148"/>
      <c r="AM1390" s="148"/>
      <c r="AN1390" s="148"/>
      <c r="AO1390" s="148"/>
      <c r="AP1390" s="148"/>
      <c r="AQ1390" s="148"/>
      <c r="AR1390" s="148"/>
      <c r="AS1390" s="148"/>
      <c r="AT1390" s="148"/>
      <c r="AU1390" s="148"/>
      <c r="AV1390" s="148"/>
      <c r="AW1390" s="148"/>
      <c r="AX1390" s="148"/>
      <c r="AY1390" s="148"/>
      <c r="AZ1390" s="148"/>
      <c r="BA1390" s="148"/>
      <c r="BB1390" s="148"/>
      <c r="BC1390" s="148"/>
      <c r="BD1390" s="148"/>
      <c r="BE1390" s="148"/>
      <c r="BF1390" s="148"/>
      <c r="BG1390" s="148"/>
      <c r="BH1390" s="148"/>
    </row>
    <row r="1391" spans="1:60" outlineLevel="1" x14ac:dyDescent="0.2">
      <c r="A1391" s="172">
        <v>275</v>
      </c>
      <c r="B1391" s="173" t="s">
        <v>2022</v>
      </c>
      <c r="C1391" s="181" t="s">
        <v>2023</v>
      </c>
      <c r="D1391" s="174" t="s">
        <v>488</v>
      </c>
      <c r="E1391" s="175">
        <v>21.747199999999999</v>
      </c>
      <c r="F1391" s="176"/>
      <c r="G1391" s="177">
        <f>ROUND(E1391*F1391,2)</f>
        <v>0</v>
      </c>
      <c r="H1391" s="176"/>
      <c r="I1391" s="177">
        <f>ROUND(E1391*H1391,2)</f>
        <v>0</v>
      </c>
      <c r="J1391" s="176"/>
      <c r="K1391" s="177">
        <f>ROUND(E1391*J1391,2)</f>
        <v>0</v>
      </c>
      <c r="L1391" s="177">
        <v>21</v>
      </c>
      <c r="M1391" s="177">
        <f>G1391*(1+L1391/100)</f>
        <v>0</v>
      </c>
      <c r="N1391" s="175">
        <v>0</v>
      </c>
      <c r="O1391" s="175">
        <f>ROUND(E1391*N1391,2)</f>
        <v>0</v>
      </c>
      <c r="P1391" s="175">
        <v>0</v>
      </c>
      <c r="Q1391" s="175">
        <f>ROUND(E1391*P1391,2)</f>
        <v>0</v>
      </c>
      <c r="R1391" s="177" t="s">
        <v>489</v>
      </c>
      <c r="S1391" s="177" t="s">
        <v>378</v>
      </c>
      <c r="T1391" s="178" t="s">
        <v>378</v>
      </c>
      <c r="U1391" s="159">
        <v>0</v>
      </c>
      <c r="V1391" s="159">
        <f>ROUND(E1391*U1391,2)</f>
        <v>0</v>
      </c>
      <c r="W1391" s="159"/>
      <c r="X1391" s="159" t="s">
        <v>599</v>
      </c>
      <c r="Y1391" s="159" t="s">
        <v>381</v>
      </c>
      <c r="Z1391" s="214">
        <v>0.32</v>
      </c>
      <c r="AA1391" s="215">
        <f t="shared" ref="AA1391" si="534">G1391*Z1391</f>
        <v>0</v>
      </c>
      <c r="AB1391" s="215">
        <f t="shared" ref="AB1391" si="535">G1391-AA1391</f>
        <v>0</v>
      </c>
      <c r="AC1391" s="148"/>
      <c r="AD1391" s="148"/>
      <c r="AE1391" s="148"/>
      <c r="AF1391" s="148"/>
      <c r="AG1391" s="148" t="s">
        <v>600</v>
      </c>
      <c r="AH1391" s="148"/>
      <c r="AI1391" s="148"/>
      <c r="AJ1391" s="148"/>
      <c r="AK1391" s="148"/>
      <c r="AL1391" s="148"/>
      <c r="AM1391" s="148"/>
      <c r="AN1391" s="148"/>
      <c r="AO1391" s="148"/>
      <c r="AP1391" s="148"/>
      <c r="AQ1391" s="148"/>
      <c r="AR1391" s="148"/>
      <c r="AS1391" s="148"/>
      <c r="AT1391" s="148"/>
      <c r="AU1391" s="148"/>
      <c r="AV1391" s="148"/>
      <c r="AW1391" s="148"/>
      <c r="AX1391" s="148"/>
      <c r="AY1391" s="148"/>
      <c r="AZ1391" s="148"/>
      <c r="BA1391" s="148"/>
      <c r="BB1391" s="148"/>
      <c r="BC1391" s="148"/>
      <c r="BD1391" s="148"/>
      <c r="BE1391" s="148"/>
      <c r="BF1391" s="148"/>
      <c r="BG1391" s="148"/>
      <c r="BH1391" s="148"/>
    </row>
    <row r="1392" spans="1:60" outlineLevel="2" x14ac:dyDescent="0.2">
      <c r="A1392" s="155"/>
      <c r="B1392" s="156"/>
      <c r="C1392" s="194" t="s">
        <v>601</v>
      </c>
      <c r="D1392" s="185"/>
      <c r="E1392" s="186"/>
      <c r="F1392" s="159"/>
      <c r="G1392" s="159"/>
      <c r="H1392" s="159"/>
      <c r="I1392" s="159"/>
      <c r="J1392" s="159"/>
      <c r="K1392" s="159"/>
      <c r="L1392" s="159"/>
      <c r="M1392" s="159"/>
      <c r="N1392" s="158"/>
      <c r="O1392" s="158"/>
      <c r="P1392" s="158"/>
      <c r="Q1392" s="158"/>
      <c r="R1392" s="159"/>
      <c r="S1392" s="159"/>
      <c r="T1392" s="159"/>
      <c r="U1392" s="159"/>
      <c r="V1392" s="159"/>
      <c r="W1392" s="159"/>
      <c r="X1392" s="159"/>
      <c r="Y1392" s="159"/>
      <c r="Z1392" s="148"/>
      <c r="AA1392" s="148"/>
      <c r="AB1392" s="148"/>
      <c r="AC1392" s="148"/>
      <c r="AD1392" s="148"/>
      <c r="AE1392" s="148"/>
      <c r="AF1392" s="148"/>
      <c r="AG1392" s="148" t="s">
        <v>435</v>
      </c>
      <c r="AH1392" s="148">
        <v>0</v>
      </c>
      <c r="AI1392" s="148"/>
      <c r="AJ1392" s="148"/>
      <c r="AK1392" s="148"/>
      <c r="AL1392" s="148"/>
      <c r="AM1392" s="148"/>
      <c r="AN1392" s="148"/>
      <c r="AO1392" s="148"/>
      <c r="AP1392" s="148"/>
      <c r="AQ1392" s="148"/>
      <c r="AR1392" s="148"/>
      <c r="AS1392" s="148"/>
      <c r="AT1392" s="148"/>
      <c r="AU1392" s="148"/>
      <c r="AV1392" s="148"/>
      <c r="AW1392" s="148"/>
      <c r="AX1392" s="148"/>
      <c r="AY1392" s="148"/>
      <c r="AZ1392" s="148"/>
      <c r="BA1392" s="148"/>
      <c r="BB1392" s="148"/>
      <c r="BC1392" s="148"/>
      <c r="BD1392" s="148"/>
      <c r="BE1392" s="148"/>
      <c r="BF1392" s="148"/>
      <c r="BG1392" s="148"/>
      <c r="BH1392" s="148"/>
    </row>
    <row r="1393" spans="1:60" outlineLevel="3" x14ac:dyDescent="0.2">
      <c r="A1393" s="155"/>
      <c r="B1393" s="156"/>
      <c r="C1393" s="194" t="s">
        <v>2015</v>
      </c>
      <c r="D1393" s="185"/>
      <c r="E1393" s="186"/>
      <c r="F1393" s="159"/>
      <c r="G1393" s="159"/>
      <c r="H1393" s="159"/>
      <c r="I1393" s="159"/>
      <c r="J1393" s="159"/>
      <c r="K1393" s="159"/>
      <c r="L1393" s="159"/>
      <c r="M1393" s="159"/>
      <c r="N1393" s="158"/>
      <c r="O1393" s="158"/>
      <c r="P1393" s="158"/>
      <c r="Q1393" s="158"/>
      <c r="R1393" s="159"/>
      <c r="S1393" s="159"/>
      <c r="T1393" s="159"/>
      <c r="U1393" s="159"/>
      <c r="V1393" s="159"/>
      <c r="W1393" s="159"/>
      <c r="X1393" s="159"/>
      <c r="Y1393" s="159"/>
      <c r="Z1393" s="148"/>
      <c r="AA1393" s="148"/>
      <c r="AB1393" s="148"/>
      <c r="AC1393" s="148"/>
      <c r="AD1393" s="148"/>
      <c r="AE1393" s="148"/>
      <c r="AF1393" s="148"/>
      <c r="AG1393" s="148" t="s">
        <v>435</v>
      </c>
      <c r="AH1393" s="148">
        <v>0</v>
      </c>
      <c r="AI1393" s="148"/>
      <c r="AJ1393" s="148"/>
      <c r="AK1393" s="148"/>
      <c r="AL1393" s="148"/>
      <c r="AM1393" s="148"/>
      <c r="AN1393" s="148"/>
      <c r="AO1393" s="148"/>
      <c r="AP1393" s="148"/>
      <c r="AQ1393" s="148"/>
      <c r="AR1393" s="148"/>
      <c r="AS1393" s="148"/>
      <c r="AT1393" s="148"/>
      <c r="AU1393" s="148"/>
      <c r="AV1393" s="148"/>
      <c r="AW1393" s="148"/>
      <c r="AX1393" s="148"/>
      <c r="AY1393" s="148"/>
      <c r="AZ1393" s="148"/>
      <c r="BA1393" s="148"/>
      <c r="BB1393" s="148"/>
      <c r="BC1393" s="148"/>
      <c r="BD1393" s="148"/>
      <c r="BE1393" s="148"/>
      <c r="BF1393" s="148"/>
      <c r="BG1393" s="148"/>
      <c r="BH1393" s="148"/>
    </row>
    <row r="1394" spans="1:60" outlineLevel="3" x14ac:dyDescent="0.2">
      <c r="A1394" s="155"/>
      <c r="B1394" s="156"/>
      <c r="C1394" s="194" t="s">
        <v>2016</v>
      </c>
      <c r="D1394" s="185"/>
      <c r="E1394" s="186">
        <v>21.747199999999999</v>
      </c>
      <c r="F1394" s="159"/>
      <c r="G1394" s="159"/>
      <c r="H1394" s="159"/>
      <c r="I1394" s="159"/>
      <c r="J1394" s="159"/>
      <c r="K1394" s="159"/>
      <c r="L1394" s="159"/>
      <c r="M1394" s="159"/>
      <c r="N1394" s="158"/>
      <c r="O1394" s="158"/>
      <c r="P1394" s="158"/>
      <c r="Q1394" s="158"/>
      <c r="R1394" s="159"/>
      <c r="S1394" s="159"/>
      <c r="T1394" s="159"/>
      <c r="U1394" s="159"/>
      <c r="V1394" s="159"/>
      <c r="W1394" s="159"/>
      <c r="X1394" s="159"/>
      <c r="Y1394" s="159"/>
      <c r="Z1394" s="148"/>
      <c r="AA1394" s="148"/>
      <c r="AB1394" s="148"/>
      <c r="AC1394" s="148"/>
      <c r="AD1394" s="148"/>
      <c r="AE1394" s="148"/>
      <c r="AF1394" s="148"/>
      <c r="AG1394" s="148" t="s">
        <v>435</v>
      </c>
      <c r="AH1394" s="148">
        <v>0</v>
      </c>
      <c r="AI1394" s="148"/>
      <c r="AJ1394" s="148"/>
      <c r="AK1394" s="148"/>
      <c r="AL1394" s="148"/>
      <c r="AM1394" s="148"/>
      <c r="AN1394" s="148"/>
      <c r="AO1394" s="148"/>
      <c r="AP1394" s="148"/>
      <c r="AQ1394" s="148"/>
      <c r="AR1394" s="148"/>
      <c r="AS1394" s="148"/>
      <c r="AT1394" s="148"/>
      <c r="AU1394" s="148"/>
      <c r="AV1394" s="148"/>
      <c r="AW1394" s="148"/>
      <c r="AX1394" s="148"/>
      <c r="AY1394" s="148"/>
      <c r="AZ1394" s="148"/>
      <c r="BA1394" s="148"/>
      <c r="BB1394" s="148"/>
      <c r="BC1394" s="148"/>
      <c r="BD1394" s="148"/>
      <c r="BE1394" s="148"/>
      <c r="BF1394" s="148"/>
      <c r="BG1394" s="148"/>
      <c r="BH1394" s="148"/>
    </row>
    <row r="1395" spans="1:60" x14ac:dyDescent="0.2">
      <c r="A1395" s="162" t="s">
        <v>373</v>
      </c>
      <c r="B1395" s="163" t="s">
        <v>281</v>
      </c>
      <c r="C1395" s="180" t="s">
        <v>282</v>
      </c>
      <c r="D1395" s="164"/>
      <c r="E1395" s="165"/>
      <c r="F1395" s="166"/>
      <c r="G1395" s="166">
        <f>SUMIF(AG1396:AG1406,"&lt;&gt;NOR",G1396:G1406)</f>
        <v>0</v>
      </c>
      <c r="H1395" s="166"/>
      <c r="I1395" s="166">
        <f>SUM(I1396:I1406)</f>
        <v>0</v>
      </c>
      <c r="J1395" s="166"/>
      <c r="K1395" s="166">
        <f>SUM(K1396:K1406)</f>
        <v>0</v>
      </c>
      <c r="L1395" s="166"/>
      <c r="M1395" s="166">
        <f>SUM(M1396:M1406)</f>
        <v>0</v>
      </c>
      <c r="N1395" s="165"/>
      <c r="O1395" s="165">
        <f>SUM(O1396:O1406)</f>
        <v>0</v>
      </c>
      <c r="P1395" s="165"/>
      <c r="Q1395" s="165">
        <f>SUM(Q1396:Q1406)</f>
        <v>0</v>
      </c>
      <c r="R1395" s="166"/>
      <c r="S1395" s="166"/>
      <c r="T1395" s="167"/>
      <c r="U1395" s="161"/>
      <c r="V1395" s="161">
        <f>SUM(V1396:V1406)</f>
        <v>8758.82</v>
      </c>
      <c r="W1395" s="161"/>
      <c r="X1395" s="161"/>
      <c r="Y1395" s="161"/>
      <c r="Z1395" s="166"/>
      <c r="AA1395" s="166"/>
      <c r="AB1395" s="167"/>
      <c r="AG1395" t="s">
        <v>374</v>
      </c>
    </row>
    <row r="1396" spans="1:60" outlineLevel="1" x14ac:dyDescent="0.2">
      <c r="A1396" s="172">
        <v>276</v>
      </c>
      <c r="B1396" s="173" t="s">
        <v>2024</v>
      </c>
      <c r="C1396" s="181" t="s">
        <v>2025</v>
      </c>
      <c r="D1396" s="174" t="s">
        <v>488</v>
      </c>
      <c r="E1396" s="175">
        <v>15420.46005</v>
      </c>
      <c r="F1396" s="176"/>
      <c r="G1396" s="177">
        <f>ROUND(E1396*F1396,2)</f>
        <v>0</v>
      </c>
      <c r="H1396" s="176"/>
      <c r="I1396" s="177">
        <f>ROUND(E1396*H1396,2)</f>
        <v>0</v>
      </c>
      <c r="J1396" s="176"/>
      <c r="K1396" s="177">
        <f>ROUND(E1396*J1396,2)</f>
        <v>0</v>
      </c>
      <c r="L1396" s="177">
        <v>21</v>
      </c>
      <c r="M1396" s="177">
        <f>G1396*(1+L1396/100)</f>
        <v>0</v>
      </c>
      <c r="N1396" s="175">
        <v>0</v>
      </c>
      <c r="O1396" s="175">
        <f>ROUND(E1396*N1396,2)</f>
        <v>0</v>
      </c>
      <c r="P1396" s="175">
        <v>0</v>
      </c>
      <c r="Q1396" s="175">
        <f>ROUND(E1396*P1396,2)</f>
        <v>0</v>
      </c>
      <c r="R1396" s="177" t="s">
        <v>724</v>
      </c>
      <c r="S1396" s="177" t="s">
        <v>378</v>
      </c>
      <c r="T1396" s="178" t="s">
        <v>378</v>
      </c>
      <c r="U1396" s="159">
        <v>0.56799999999999995</v>
      </c>
      <c r="V1396" s="159">
        <f>ROUND(E1396*U1396,2)</f>
        <v>8758.82</v>
      </c>
      <c r="W1396" s="159"/>
      <c r="X1396" s="159" t="s">
        <v>618</v>
      </c>
      <c r="Y1396" s="159" t="s">
        <v>381</v>
      </c>
      <c r="Z1396" s="214">
        <v>0.32</v>
      </c>
      <c r="AA1396" s="215">
        <f t="shared" ref="AA1396" si="536">G1396*Z1396</f>
        <v>0</v>
      </c>
      <c r="AB1396" s="215">
        <f t="shared" ref="AB1396" si="537">G1396-AA1396</f>
        <v>0</v>
      </c>
      <c r="AC1396" s="148"/>
      <c r="AD1396" s="148"/>
      <c r="AE1396" s="148"/>
      <c r="AF1396" s="148"/>
      <c r="AG1396" s="148" t="s">
        <v>619</v>
      </c>
      <c r="AH1396" s="148"/>
      <c r="AI1396" s="148"/>
      <c r="AJ1396" s="148"/>
      <c r="AK1396" s="148"/>
      <c r="AL1396" s="148"/>
      <c r="AM1396" s="148"/>
      <c r="AN1396" s="148"/>
      <c r="AO1396" s="148"/>
      <c r="AP1396" s="148"/>
      <c r="AQ1396" s="148"/>
      <c r="AR1396" s="148"/>
      <c r="AS1396" s="148"/>
      <c r="AT1396" s="148"/>
      <c r="AU1396" s="148"/>
      <c r="AV1396" s="148"/>
      <c r="AW1396" s="148"/>
      <c r="AX1396" s="148"/>
      <c r="AY1396" s="148"/>
      <c r="AZ1396" s="148"/>
      <c r="BA1396" s="148"/>
      <c r="BB1396" s="148"/>
      <c r="BC1396" s="148"/>
      <c r="BD1396" s="148"/>
      <c r="BE1396" s="148"/>
      <c r="BF1396" s="148"/>
      <c r="BG1396" s="148"/>
      <c r="BH1396" s="148"/>
    </row>
    <row r="1397" spans="1:60" ht="22.5" outlineLevel="2" x14ac:dyDescent="0.2">
      <c r="A1397" s="155"/>
      <c r="B1397" s="156"/>
      <c r="C1397" s="306" t="s">
        <v>2026</v>
      </c>
      <c r="D1397" s="307"/>
      <c r="E1397" s="307"/>
      <c r="F1397" s="307"/>
      <c r="G1397" s="307"/>
      <c r="H1397" s="159"/>
      <c r="I1397" s="159"/>
      <c r="J1397" s="159"/>
      <c r="K1397" s="159"/>
      <c r="L1397" s="159"/>
      <c r="M1397" s="159"/>
      <c r="N1397" s="158"/>
      <c r="O1397" s="158"/>
      <c r="P1397" s="158"/>
      <c r="Q1397" s="158"/>
      <c r="R1397" s="159"/>
      <c r="S1397" s="159"/>
      <c r="T1397" s="159"/>
      <c r="U1397" s="159"/>
      <c r="V1397" s="159"/>
      <c r="W1397" s="159"/>
      <c r="X1397" s="159"/>
      <c r="Y1397" s="159"/>
      <c r="Z1397" s="148"/>
      <c r="AA1397" s="148"/>
      <c r="AB1397" s="148"/>
      <c r="AC1397" s="148"/>
      <c r="AD1397" s="148"/>
      <c r="AE1397" s="148"/>
      <c r="AF1397" s="148"/>
      <c r="AG1397" s="148" t="s">
        <v>433</v>
      </c>
      <c r="AH1397" s="148"/>
      <c r="AI1397" s="148"/>
      <c r="AJ1397" s="148"/>
      <c r="AK1397" s="148"/>
      <c r="AL1397" s="148"/>
      <c r="AM1397" s="148"/>
      <c r="AN1397" s="148"/>
      <c r="AO1397" s="148"/>
      <c r="AP1397" s="148"/>
      <c r="AQ1397" s="148"/>
      <c r="AR1397" s="148"/>
      <c r="AS1397" s="148"/>
      <c r="AT1397" s="148"/>
      <c r="AU1397" s="148"/>
      <c r="AV1397" s="148"/>
      <c r="AW1397" s="148"/>
      <c r="AX1397" s="148"/>
      <c r="AY1397" s="148"/>
      <c r="AZ1397" s="148"/>
      <c r="BA1397" s="179" t="str">
        <f>C1397</f>
        <v>přesun hmot pro budovy občanské výstavby (JKSO 801), budovy pro bydlení (JKSO 803) budovy pro výrobu a služby (JKSO 812) s nosnou svislou konstrukcí monolitickou betonovou tyčovou nebo plošnou</v>
      </c>
      <c r="BB1397" s="148"/>
      <c r="BC1397" s="148"/>
      <c r="BD1397" s="148"/>
      <c r="BE1397" s="148"/>
      <c r="BF1397" s="148"/>
      <c r="BG1397" s="148"/>
      <c r="BH1397" s="148"/>
    </row>
    <row r="1398" spans="1:60" outlineLevel="2" x14ac:dyDescent="0.2">
      <c r="A1398" s="155"/>
      <c r="B1398" s="156"/>
      <c r="C1398" s="194" t="s">
        <v>621</v>
      </c>
      <c r="D1398" s="185"/>
      <c r="E1398" s="186"/>
      <c r="F1398" s="159"/>
      <c r="G1398" s="159"/>
      <c r="H1398" s="159"/>
      <c r="I1398" s="159"/>
      <c r="J1398" s="159"/>
      <c r="K1398" s="159"/>
      <c r="L1398" s="159"/>
      <c r="M1398" s="159"/>
      <c r="N1398" s="158"/>
      <c r="O1398" s="158"/>
      <c r="P1398" s="158"/>
      <c r="Q1398" s="158"/>
      <c r="R1398" s="159"/>
      <c r="S1398" s="159"/>
      <c r="T1398" s="159"/>
      <c r="U1398" s="159"/>
      <c r="V1398" s="159"/>
      <c r="W1398" s="159"/>
      <c r="X1398" s="159"/>
      <c r="Y1398" s="159"/>
      <c r="Z1398" s="148"/>
      <c r="AA1398" s="148"/>
      <c r="AB1398" s="148"/>
      <c r="AC1398" s="148"/>
      <c r="AD1398" s="148"/>
      <c r="AE1398" s="148"/>
      <c r="AF1398" s="148"/>
      <c r="AG1398" s="148" t="s">
        <v>435</v>
      </c>
      <c r="AH1398" s="148">
        <v>0</v>
      </c>
      <c r="AI1398" s="148"/>
      <c r="AJ1398" s="148"/>
      <c r="AK1398" s="148"/>
      <c r="AL1398" s="148"/>
      <c r="AM1398" s="148"/>
      <c r="AN1398" s="148"/>
      <c r="AO1398" s="148"/>
      <c r="AP1398" s="148"/>
      <c r="AQ1398" s="148"/>
      <c r="AR1398" s="148"/>
      <c r="AS1398" s="148"/>
      <c r="AT1398" s="148"/>
      <c r="AU1398" s="148"/>
      <c r="AV1398" s="148"/>
      <c r="AW1398" s="148"/>
      <c r="AX1398" s="148"/>
      <c r="AY1398" s="148"/>
      <c r="AZ1398" s="148"/>
      <c r="BA1398" s="148"/>
      <c r="BB1398" s="148"/>
      <c r="BC1398" s="148"/>
      <c r="BD1398" s="148"/>
      <c r="BE1398" s="148"/>
      <c r="BF1398" s="148"/>
      <c r="BG1398" s="148"/>
      <c r="BH1398" s="148"/>
    </row>
    <row r="1399" spans="1:60" ht="22.5" outlineLevel="3" x14ac:dyDescent="0.2">
      <c r="A1399" s="155"/>
      <c r="B1399" s="156"/>
      <c r="C1399" s="194" t="s">
        <v>2027</v>
      </c>
      <c r="D1399" s="185"/>
      <c r="E1399" s="186"/>
      <c r="F1399" s="159"/>
      <c r="G1399" s="159"/>
      <c r="H1399" s="159"/>
      <c r="I1399" s="159"/>
      <c r="J1399" s="159"/>
      <c r="K1399" s="159"/>
      <c r="L1399" s="159"/>
      <c r="M1399" s="159"/>
      <c r="N1399" s="158"/>
      <c r="O1399" s="158"/>
      <c r="P1399" s="158"/>
      <c r="Q1399" s="158"/>
      <c r="R1399" s="159"/>
      <c r="S1399" s="159"/>
      <c r="T1399" s="159"/>
      <c r="U1399" s="159"/>
      <c r="V1399" s="159"/>
      <c r="W1399" s="159"/>
      <c r="X1399" s="159"/>
      <c r="Y1399" s="159"/>
      <c r="Z1399" s="148"/>
      <c r="AA1399" s="148"/>
      <c r="AB1399" s="148"/>
      <c r="AC1399" s="148"/>
      <c r="AD1399" s="148"/>
      <c r="AE1399" s="148"/>
      <c r="AF1399" s="148"/>
      <c r="AG1399" s="148" t="s">
        <v>435</v>
      </c>
      <c r="AH1399" s="148">
        <v>0</v>
      </c>
      <c r="AI1399" s="148"/>
      <c r="AJ1399" s="148"/>
      <c r="AK1399" s="148"/>
      <c r="AL1399" s="148"/>
      <c r="AM1399" s="148"/>
      <c r="AN1399" s="148"/>
      <c r="AO1399" s="148"/>
      <c r="AP1399" s="148"/>
      <c r="AQ1399" s="148"/>
      <c r="AR1399" s="148"/>
      <c r="AS1399" s="148"/>
      <c r="AT1399" s="148"/>
      <c r="AU1399" s="148"/>
      <c r="AV1399" s="148"/>
      <c r="AW1399" s="148"/>
      <c r="AX1399" s="148"/>
      <c r="AY1399" s="148"/>
      <c r="AZ1399" s="148"/>
      <c r="BA1399" s="148"/>
      <c r="BB1399" s="148"/>
      <c r="BC1399" s="148"/>
      <c r="BD1399" s="148"/>
      <c r="BE1399" s="148"/>
      <c r="BF1399" s="148"/>
      <c r="BG1399" s="148"/>
      <c r="BH1399" s="148"/>
    </row>
    <row r="1400" spans="1:60" ht="22.5" outlineLevel="3" x14ac:dyDescent="0.2">
      <c r="A1400" s="155"/>
      <c r="B1400" s="156"/>
      <c r="C1400" s="194" t="s">
        <v>2028</v>
      </c>
      <c r="D1400" s="185"/>
      <c r="E1400" s="186"/>
      <c r="F1400" s="159"/>
      <c r="G1400" s="159"/>
      <c r="H1400" s="159"/>
      <c r="I1400" s="159"/>
      <c r="J1400" s="159"/>
      <c r="K1400" s="159"/>
      <c r="L1400" s="159"/>
      <c r="M1400" s="159"/>
      <c r="N1400" s="158"/>
      <c r="O1400" s="158"/>
      <c r="P1400" s="158"/>
      <c r="Q1400" s="158"/>
      <c r="R1400" s="159"/>
      <c r="S1400" s="159"/>
      <c r="T1400" s="159"/>
      <c r="U1400" s="159"/>
      <c r="V1400" s="159"/>
      <c r="W1400" s="159"/>
      <c r="X1400" s="159"/>
      <c r="Y1400" s="159"/>
      <c r="Z1400" s="148"/>
      <c r="AA1400" s="148"/>
      <c r="AB1400" s="148"/>
      <c r="AC1400" s="148"/>
      <c r="AD1400" s="148"/>
      <c r="AE1400" s="148"/>
      <c r="AF1400" s="148"/>
      <c r="AG1400" s="148" t="s">
        <v>435</v>
      </c>
      <c r="AH1400" s="148">
        <v>0</v>
      </c>
      <c r="AI1400" s="148"/>
      <c r="AJ1400" s="148"/>
      <c r="AK1400" s="148"/>
      <c r="AL1400" s="148"/>
      <c r="AM1400" s="148"/>
      <c r="AN1400" s="148"/>
      <c r="AO1400" s="148"/>
      <c r="AP1400" s="148"/>
      <c r="AQ1400" s="148"/>
      <c r="AR1400" s="148"/>
      <c r="AS1400" s="148"/>
      <c r="AT1400" s="148"/>
      <c r="AU1400" s="148"/>
      <c r="AV1400" s="148"/>
      <c r="AW1400" s="148"/>
      <c r="AX1400" s="148"/>
      <c r="AY1400" s="148"/>
      <c r="AZ1400" s="148"/>
      <c r="BA1400" s="148"/>
      <c r="BB1400" s="148"/>
      <c r="BC1400" s="148"/>
      <c r="BD1400" s="148"/>
      <c r="BE1400" s="148"/>
      <c r="BF1400" s="148"/>
      <c r="BG1400" s="148"/>
      <c r="BH1400" s="148"/>
    </row>
    <row r="1401" spans="1:60" ht="22.5" outlineLevel="3" x14ac:dyDescent="0.2">
      <c r="A1401" s="155"/>
      <c r="B1401" s="156"/>
      <c r="C1401" s="194" t="s">
        <v>2029</v>
      </c>
      <c r="D1401" s="185"/>
      <c r="E1401" s="186"/>
      <c r="F1401" s="159"/>
      <c r="G1401" s="159"/>
      <c r="H1401" s="159"/>
      <c r="I1401" s="159"/>
      <c r="J1401" s="159"/>
      <c r="K1401" s="159"/>
      <c r="L1401" s="159"/>
      <c r="M1401" s="159"/>
      <c r="N1401" s="158"/>
      <c r="O1401" s="158"/>
      <c r="P1401" s="158"/>
      <c r="Q1401" s="158"/>
      <c r="R1401" s="159"/>
      <c r="S1401" s="159"/>
      <c r="T1401" s="159"/>
      <c r="U1401" s="159"/>
      <c r="V1401" s="159"/>
      <c r="W1401" s="159"/>
      <c r="X1401" s="159"/>
      <c r="Y1401" s="159"/>
      <c r="Z1401" s="148"/>
      <c r="AA1401" s="148"/>
      <c r="AB1401" s="148"/>
      <c r="AC1401" s="148"/>
      <c r="AD1401" s="148"/>
      <c r="AE1401" s="148"/>
      <c r="AF1401" s="148"/>
      <c r="AG1401" s="148" t="s">
        <v>435</v>
      </c>
      <c r="AH1401" s="148">
        <v>0</v>
      </c>
      <c r="AI1401" s="148"/>
      <c r="AJ1401" s="148"/>
      <c r="AK1401" s="148"/>
      <c r="AL1401" s="148"/>
      <c r="AM1401" s="148"/>
      <c r="AN1401" s="148"/>
      <c r="AO1401" s="148"/>
      <c r="AP1401" s="148"/>
      <c r="AQ1401" s="148"/>
      <c r="AR1401" s="148"/>
      <c r="AS1401" s="148"/>
      <c r="AT1401" s="148"/>
      <c r="AU1401" s="148"/>
      <c r="AV1401" s="148"/>
      <c r="AW1401" s="148"/>
      <c r="AX1401" s="148"/>
      <c r="AY1401" s="148"/>
      <c r="AZ1401" s="148"/>
      <c r="BA1401" s="148"/>
      <c r="BB1401" s="148"/>
      <c r="BC1401" s="148"/>
      <c r="BD1401" s="148"/>
      <c r="BE1401" s="148"/>
      <c r="BF1401" s="148"/>
      <c r="BG1401" s="148"/>
      <c r="BH1401" s="148"/>
    </row>
    <row r="1402" spans="1:60" ht="22.5" outlineLevel="3" x14ac:dyDescent="0.2">
      <c r="A1402" s="155"/>
      <c r="B1402" s="156"/>
      <c r="C1402" s="194" t="s">
        <v>2030</v>
      </c>
      <c r="D1402" s="185"/>
      <c r="E1402" s="186"/>
      <c r="F1402" s="159"/>
      <c r="G1402" s="159"/>
      <c r="H1402" s="159"/>
      <c r="I1402" s="159"/>
      <c r="J1402" s="159"/>
      <c r="K1402" s="159"/>
      <c r="L1402" s="159"/>
      <c r="M1402" s="159"/>
      <c r="N1402" s="158"/>
      <c r="O1402" s="158"/>
      <c r="P1402" s="158"/>
      <c r="Q1402" s="158"/>
      <c r="R1402" s="159"/>
      <c r="S1402" s="159"/>
      <c r="T1402" s="159"/>
      <c r="U1402" s="159"/>
      <c r="V1402" s="159"/>
      <c r="W1402" s="159"/>
      <c r="X1402" s="159"/>
      <c r="Y1402" s="159"/>
      <c r="Z1402" s="148"/>
      <c r="AA1402" s="148"/>
      <c r="AB1402" s="148"/>
      <c r="AC1402" s="148"/>
      <c r="AD1402" s="148"/>
      <c r="AE1402" s="148"/>
      <c r="AF1402" s="148"/>
      <c r="AG1402" s="148" t="s">
        <v>435</v>
      </c>
      <c r="AH1402" s="148">
        <v>0</v>
      </c>
      <c r="AI1402" s="148"/>
      <c r="AJ1402" s="148"/>
      <c r="AK1402" s="148"/>
      <c r="AL1402" s="148"/>
      <c r="AM1402" s="148"/>
      <c r="AN1402" s="148"/>
      <c r="AO1402" s="148"/>
      <c r="AP1402" s="148"/>
      <c r="AQ1402" s="148"/>
      <c r="AR1402" s="148"/>
      <c r="AS1402" s="148"/>
      <c r="AT1402" s="148"/>
      <c r="AU1402" s="148"/>
      <c r="AV1402" s="148"/>
      <c r="AW1402" s="148"/>
      <c r="AX1402" s="148"/>
      <c r="AY1402" s="148"/>
      <c r="AZ1402" s="148"/>
      <c r="BA1402" s="148"/>
      <c r="BB1402" s="148"/>
      <c r="BC1402" s="148"/>
      <c r="BD1402" s="148"/>
      <c r="BE1402" s="148"/>
      <c r="BF1402" s="148"/>
      <c r="BG1402" s="148"/>
      <c r="BH1402" s="148"/>
    </row>
    <row r="1403" spans="1:60" ht="22.5" outlineLevel="3" x14ac:dyDescent="0.2">
      <c r="A1403" s="155"/>
      <c r="B1403" s="156"/>
      <c r="C1403" s="194" t="s">
        <v>2031</v>
      </c>
      <c r="D1403" s="185"/>
      <c r="E1403" s="186"/>
      <c r="F1403" s="159"/>
      <c r="G1403" s="159"/>
      <c r="H1403" s="159"/>
      <c r="I1403" s="159"/>
      <c r="J1403" s="159"/>
      <c r="K1403" s="159"/>
      <c r="L1403" s="159"/>
      <c r="M1403" s="159"/>
      <c r="N1403" s="158"/>
      <c r="O1403" s="158"/>
      <c r="P1403" s="158"/>
      <c r="Q1403" s="158"/>
      <c r="R1403" s="159"/>
      <c r="S1403" s="159"/>
      <c r="T1403" s="159"/>
      <c r="U1403" s="159"/>
      <c r="V1403" s="159"/>
      <c r="W1403" s="159"/>
      <c r="X1403" s="159"/>
      <c r="Y1403" s="159"/>
      <c r="Z1403" s="148"/>
      <c r="AA1403" s="148"/>
      <c r="AB1403" s="148"/>
      <c r="AC1403" s="148"/>
      <c r="AD1403" s="148"/>
      <c r="AE1403" s="148"/>
      <c r="AF1403" s="148"/>
      <c r="AG1403" s="148" t="s">
        <v>435</v>
      </c>
      <c r="AH1403" s="148">
        <v>0</v>
      </c>
      <c r="AI1403" s="148"/>
      <c r="AJ1403" s="148"/>
      <c r="AK1403" s="148"/>
      <c r="AL1403" s="148"/>
      <c r="AM1403" s="148"/>
      <c r="AN1403" s="148"/>
      <c r="AO1403" s="148"/>
      <c r="AP1403" s="148"/>
      <c r="AQ1403" s="148"/>
      <c r="AR1403" s="148"/>
      <c r="AS1403" s="148"/>
      <c r="AT1403" s="148"/>
      <c r="AU1403" s="148"/>
      <c r="AV1403" s="148"/>
      <c r="AW1403" s="148"/>
      <c r="AX1403" s="148"/>
      <c r="AY1403" s="148"/>
      <c r="AZ1403" s="148"/>
      <c r="BA1403" s="148"/>
      <c r="BB1403" s="148"/>
      <c r="BC1403" s="148"/>
      <c r="BD1403" s="148"/>
      <c r="BE1403" s="148"/>
      <c r="BF1403" s="148"/>
      <c r="BG1403" s="148"/>
      <c r="BH1403" s="148"/>
    </row>
    <row r="1404" spans="1:60" ht="22.5" outlineLevel="3" x14ac:dyDescent="0.2">
      <c r="A1404" s="155"/>
      <c r="B1404" s="156"/>
      <c r="C1404" s="194" t="s">
        <v>2032</v>
      </c>
      <c r="D1404" s="185"/>
      <c r="E1404" s="186"/>
      <c r="F1404" s="159"/>
      <c r="G1404" s="159"/>
      <c r="H1404" s="159"/>
      <c r="I1404" s="159"/>
      <c r="J1404" s="159"/>
      <c r="K1404" s="159"/>
      <c r="L1404" s="159"/>
      <c r="M1404" s="159"/>
      <c r="N1404" s="158"/>
      <c r="O1404" s="158"/>
      <c r="P1404" s="158"/>
      <c r="Q1404" s="158"/>
      <c r="R1404" s="159"/>
      <c r="S1404" s="159"/>
      <c r="T1404" s="159"/>
      <c r="U1404" s="159"/>
      <c r="V1404" s="159"/>
      <c r="W1404" s="159"/>
      <c r="X1404" s="159"/>
      <c r="Y1404" s="159"/>
      <c r="Z1404" s="148"/>
      <c r="AA1404" s="148"/>
      <c r="AB1404" s="148"/>
      <c r="AC1404" s="148"/>
      <c r="AD1404" s="148"/>
      <c r="AE1404" s="148"/>
      <c r="AF1404" s="148"/>
      <c r="AG1404" s="148" t="s">
        <v>435</v>
      </c>
      <c r="AH1404" s="148">
        <v>0</v>
      </c>
      <c r="AI1404" s="148"/>
      <c r="AJ1404" s="148"/>
      <c r="AK1404" s="148"/>
      <c r="AL1404" s="148"/>
      <c r="AM1404" s="148"/>
      <c r="AN1404" s="148"/>
      <c r="AO1404" s="148"/>
      <c r="AP1404" s="148"/>
      <c r="AQ1404" s="148"/>
      <c r="AR1404" s="148"/>
      <c r="AS1404" s="148"/>
      <c r="AT1404" s="148"/>
      <c r="AU1404" s="148"/>
      <c r="AV1404" s="148"/>
      <c r="AW1404" s="148"/>
      <c r="AX1404" s="148"/>
      <c r="AY1404" s="148"/>
      <c r="AZ1404" s="148"/>
      <c r="BA1404" s="148"/>
      <c r="BB1404" s="148"/>
      <c r="BC1404" s="148"/>
      <c r="BD1404" s="148"/>
      <c r="BE1404" s="148"/>
      <c r="BF1404" s="148"/>
      <c r="BG1404" s="148"/>
      <c r="BH1404" s="148"/>
    </row>
    <row r="1405" spans="1:60" outlineLevel="3" x14ac:dyDescent="0.2">
      <c r="A1405" s="155"/>
      <c r="B1405" s="156"/>
      <c r="C1405" s="194" t="s">
        <v>2033</v>
      </c>
      <c r="D1405" s="185"/>
      <c r="E1405" s="186"/>
      <c r="F1405" s="159"/>
      <c r="G1405" s="159"/>
      <c r="H1405" s="159"/>
      <c r="I1405" s="159"/>
      <c r="J1405" s="159"/>
      <c r="K1405" s="159"/>
      <c r="L1405" s="159"/>
      <c r="M1405" s="159"/>
      <c r="N1405" s="158"/>
      <c r="O1405" s="158"/>
      <c r="P1405" s="158"/>
      <c r="Q1405" s="158"/>
      <c r="R1405" s="159"/>
      <c r="S1405" s="159"/>
      <c r="T1405" s="159"/>
      <c r="U1405" s="159"/>
      <c r="V1405" s="159"/>
      <c r="W1405" s="159"/>
      <c r="X1405" s="159"/>
      <c r="Y1405" s="159"/>
      <c r="Z1405" s="148"/>
      <c r="AA1405" s="148"/>
      <c r="AB1405" s="148"/>
      <c r="AC1405" s="148"/>
      <c r="AD1405" s="148"/>
      <c r="AE1405" s="148"/>
      <c r="AF1405" s="148"/>
      <c r="AG1405" s="148" t="s">
        <v>435</v>
      </c>
      <c r="AH1405" s="148">
        <v>0</v>
      </c>
      <c r="AI1405" s="148"/>
      <c r="AJ1405" s="148"/>
      <c r="AK1405" s="148"/>
      <c r="AL1405" s="148"/>
      <c r="AM1405" s="148"/>
      <c r="AN1405" s="148"/>
      <c r="AO1405" s="148"/>
      <c r="AP1405" s="148"/>
      <c r="AQ1405" s="148"/>
      <c r="AR1405" s="148"/>
      <c r="AS1405" s="148"/>
      <c r="AT1405" s="148"/>
      <c r="AU1405" s="148"/>
      <c r="AV1405" s="148"/>
      <c r="AW1405" s="148"/>
      <c r="AX1405" s="148"/>
      <c r="AY1405" s="148"/>
      <c r="AZ1405" s="148"/>
      <c r="BA1405" s="148"/>
      <c r="BB1405" s="148"/>
      <c r="BC1405" s="148"/>
      <c r="BD1405" s="148"/>
      <c r="BE1405" s="148"/>
      <c r="BF1405" s="148"/>
      <c r="BG1405" s="148"/>
      <c r="BH1405" s="148"/>
    </row>
    <row r="1406" spans="1:60" outlineLevel="3" x14ac:dyDescent="0.2">
      <c r="A1406" s="155"/>
      <c r="B1406" s="156"/>
      <c r="C1406" s="194" t="s">
        <v>2034</v>
      </c>
      <c r="D1406" s="185"/>
      <c r="E1406" s="186">
        <v>15420.46005</v>
      </c>
      <c r="F1406" s="159"/>
      <c r="G1406" s="159"/>
      <c r="H1406" s="159"/>
      <c r="I1406" s="159"/>
      <c r="J1406" s="159"/>
      <c r="K1406" s="159"/>
      <c r="L1406" s="159"/>
      <c r="M1406" s="159"/>
      <c r="N1406" s="158"/>
      <c r="O1406" s="158"/>
      <c r="P1406" s="158"/>
      <c r="Q1406" s="158"/>
      <c r="R1406" s="159"/>
      <c r="S1406" s="159"/>
      <c r="T1406" s="159"/>
      <c r="U1406" s="159"/>
      <c r="V1406" s="159"/>
      <c r="W1406" s="159"/>
      <c r="X1406" s="159"/>
      <c r="Y1406" s="159"/>
      <c r="Z1406" s="148"/>
      <c r="AA1406" s="148"/>
      <c r="AB1406" s="148"/>
      <c r="AC1406" s="148"/>
      <c r="AD1406" s="148"/>
      <c r="AE1406" s="148"/>
      <c r="AF1406" s="148"/>
      <c r="AG1406" s="148" t="s">
        <v>435</v>
      </c>
      <c r="AH1406" s="148">
        <v>0</v>
      </c>
      <c r="AI1406" s="148"/>
      <c r="AJ1406" s="148"/>
      <c r="AK1406" s="148"/>
      <c r="AL1406" s="148"/>
      <c r="AM1406" s="148"/>
      <c r="AN1406" s="148"/>
      <c r="AO1406" s="148"/>
      <c r="AP1406" s="148"/>
      <c r="AQ1406" s="148"/>
      <c r="AR1406" s="148"/>
      <c r="AS1406" s="148"/>
      <c r="AT1406" s="148"/>
      <c r="AU1406" s="148"/>
      <c r="AV1406" s="148"/>
      <c r="AW1406" s="148"/>
      <c r="AX1406" s="148"/>
      <c r="AY1406" s="148"/>
      <c r="AZ1406" s="148"/>
      <c r="BA1406" s="148"/>
      <c r="BB1406" s="148"/>
      <c r="BC1406" s="148"/>
      <c r="BD1406" s="148"/>
      <c r="BE1406" s="148"/>
      <c r="BF1406" s="148"/>
      <c r="BG1406" s="148"/>
      <c r="BH1406" s="148"/>
    </row>
    <row r="1407" spans="1:60" x14ac:dyDescent="0.2">
      <c r="A1407" s="162" t="s">
        <v>373</v>
      </c>
      <c r="B1407" s="163" t="s">
        <v>289</v>
      </c>
      <c r="C1407" s="180" t="s">
        <v>290</v>
      </c>
      <c r="D1407" s="164"/>
      <c r="E1407" s="165"/>
      <c r="F1407" s="166"/>
      <c r="G1407" s="166">
        <f>SUMIF(AG1408:AG1491,"&lt;&gt;NOR",G1408:G1491)</f>
        <v>0</v>
      </c>
      <c r="H1407" s="166"/>
      <c r="I1407" s="166">
        <f>SUM(I1408:I1491)</f>
        <v>0</v>
      </c>
      <c r="J1407" s="166"/>
      <c r="K1407" s="166">
        <f>SUM(K1408:K1491)</f>
        <v>0</v>
      </c>
      <c r="L1407" s="166"/>
      <c r="M1407" s="166">
        <f>SUM(M1408:M1491)</f>
        <v>0</v>
      </c>
      <c r="N1407" s="165"/>
      <c r="O1407" s="165">
        <f>SUM(O1408:O1491)</f>
        <v>18.89</v>
      </c>
      <c r="P1407" s="165"/>
      <c r="Q1407" s="165">
        <f>SUM(Q1408:Q1491)</f>
        <v>0</v>
      </c>
      <c r="R1407" s="166"/>
      <c r="S1407" s="166"/>
      <c r="T1407" s="167"/>
      <c r="U1407" s="161"/>
      <c r="V1407" s="161">
        <f>SUM(V1408:V1491)</f>
        <v>2061.66</v>
      </c>
      <c r="W1407" s="161"/>
      <c r="X1407" s="161"/>
      <c r="Y1407" s="161"/>
      <c r="Z1407" s="166"/>
      <c r="AA1407" s="166"/>
      <c r="AB1407" s="167"/>
      <c r="AG1407" t="s">
        <v>374</v>
      </c>
    </row>
    <row r="1408" spans="1:60" ht="33.75" outlineLevel="1" x14ac:dyDescent="0.2">
      <c r="A1408" s="172">
        <v>277</v>
      </c>
      <c r="B1408" s="173" t="s">
        <v>2035</v>
      </c>
      <c r="C1408" s="181" t="s">
        <v>2036</v>
      </c>
      <c r="D1408" s="174" t="s">
        <v>492</v>
      </c>
      <c r="E1408" s="175">
        <v>428.52</v>
      </c>
      <c r="F1408" s="176"/>
      <c r="G1408" s="177">
        <f>ROUND(E1408*F1408,2)</f>
        <v>0</v>
      </c>
      <c r="H1408" s="176"/>
      <c r="I1408" s="177">
        <f>ROUND(E1408*H1408,2)</f>
        <v>0</v>
      </c>
      <c r="J1408" s="176"/>
      <c r="K1408" s="177">
        <f>ROUND(E1408*J1408,2)</f>
        <v>0</v>
      </c>
      <c r="L1408" s="177">
        <v>21</v>
      </c>
      <c r="M1408" s="177">
        <f>G1408*(1+L1408/100)</f>
        <v>0</v>
      </c>
      <c r="N1408" s="175">
        <v>3.3E-4</v>
      </c>
      <c r="O1408" s="175">
        <f>ROUND(E1408*N1408,2)</f>
        <v>0.14000000000000001</v>
      </c>
      <c r="P1408" s="175">
        <v>0</v>
      </c>
      <c r="Q1408" s="175">
        <f>ROUND(E1408*P1408,2)</f>
        <v>0</v>
      </c>
      <c r="R1408" s="177" t="s">
        <v>2037</v>
      </c>
      <c r="S1408" s="177" t="s">
        <v>378</v>
      </c>
      <c r="T1408" s="178" t="s">
        <v>378</v>
      </c>
      <c r="U1408" s="159">
        <v>2.75E-2</v>
      </c>
      <c r="V1408" s="159">
        <f>ROUND(E1408*U1408,2)</f>
        <v>11.78</v>
      </c>
      <c r="W1408" s="159"/>
      <c r="X1408" s="159" t="s">
        <v>429</v>
      </c>
      <c r="Y1408" s="159" t="s">
        <v>430</v>
      </c>
      <c r="Z1408" s="214">
        <v>0.32</v>
      </c>
      <c r="AA1408" s="215">
        <f t="shared" ref="AA1408" si="538">G1408*Z1408</f>
        <v>0</v>
      </c>
      <c r="AB1408" s="215">
        <f t="shared" ref="AB1408" si="539">G1408-AA1408</f>
        <v>0</v>
      </c>
      <c r="AC1408" s="148"/>
      <c r="AD1408" s="148"/>
      <c r="AE1408" s="148"/>
      <c r="AF1408" s="148"/>
      <c r="AG1408" s="148" t="s">
        <v>431</v>
      </c>
      <c r="AH1408" s="148"/>
      <c r="AI1408" s="148"/>
      <c r="AJ1408" s="148"/>
      <c r="AK1408" s="148"/>
      <c r="AL1408" s="148"/>
      <c r="AM1408" s="148"/>
      <c r="AN1408" s="148"/>
      <c r="AO1408" s="148"/>
      <c r="AP1408" s="148"/>
      <c r="AQ1408" s="148"/>
      <c r="AR1408" s="148"/>
      <c r="AS1408" s="148"/>
      <c r="AT1408" s="148"/>
      <c r="AU1408" s="148"/>
      <c r="AV1408" s="148"/>
      <c r="AW1408" s="148"/>
      <c r="AX1408" s="148"/>
      <c r="AY1408" s="148"/>
      <c r="AZ1408" s="148"/>
      <c r="BA1408" s="148"/>
      <c r="BB1408" s="148"/>
      <c r="BC1408" s="148"/>
      <c r="BD1408" s="148"/>
      <c r="BE1408" s="148"/>
      <c r="BF1408" s="148"/>
      <c r="BG1408" s="148"/>
      <c r="BH1408" s="148"/>
    </row>
    <row r="1409" spans="1:60" outlineLevel="2" x14ac:dyDescent="0.2">
      <c r="A1409" s="155"/>
      <c r="B1409" s="156"/>
      <c r="C1409" s="295" t="s">
        <v>2038</v>
      </c>
      <c r="D1409" s="296"/>
      <c r="E1409" s="296"/>
      <c r="F1409" s="296"/>
      <c r="G1409" s="296"/>
      <c r="H1409" s="159"/>
      <c r="I1409" s="159"/>
      <c r="J1409" s="159"/>
      <c r="K1409" s="159"/>
      <c r="L1409" s="159"/>
      <c r="M1409" s="159"/>
      <c r="N1409" s="158"/>
      <c r="O1409" s="158"/>
      <c r="P1409" s="158"/>
      <c r="Q1409" s="158"/>
      <c r="R1409" s="159"/>
      <c r="S1409" s="159"/>
      <c r="T1409" s="159"/>
      <c r="U1409" s="159"/>
      <c r="V1409" s="159"/>
      <c r="W1409" s="159"/>
      <c r="X1409" s="159"/>
      <c r="Y1409" s="159"/>
      <c r="Z1409" s="148"/>
      <c r="AA1409" s="148"/>
      <c r="AB1409" s="148"/>
      <c r="AC1409" s="148"/>
      <c r="AD1409" s="148"/>
      <c r="AE1409" s="148"/>
      <c r="AF1409" s="148"/>
      <c r="AG1409" s="148" t="s">
        <v>383</v>
      </c>
      <c r="AH1409" s="148"/>
      <c r="AI1409" s="148"/>
      <c r="AJ1409" s="148"/>
      <c r="AK1409" s="148"/>
      <c r="AL1409" s="148"/>
      <c r="AM1409" s="148"/>
      <c r="AN1409" s="148"/>
      <c r="AO1409" s="148"/>
      <c r="AP1409" s="148"/>
      <c r="AQ1409" s="148"/>
      <c r="AR1409" s="148"/>
      <c r="AS1409" s="148"/>
      <c r="AT1409" s="148"/>
      <c r="AU1409" s="148"/>
      <c r="AV1409" s="148"/>
      <c r="AW1409" s="148"/>
      <c r="AX1409" s="148"/>
      <c r="AY1409" s="148"/>
      <c r="AZ1409" s="148"/>
      <c r="BA1409" s="148"/>
      <c r="BB1409" s="148"/>
      <c r="BC1409" s="148"/>
      <c r="BD1409" s="148"/>
      <c r="BE1409" s="148"/>
      <c r="BF1409" s="148"/>
      <c r="BG1409" s="148"/>
      <c r="BH1409" s="148"/>
    </row>
    <row r="1410" spans="1:60" outlineLevel="2" x14ac:dyDescent="0.2">
      <c r="A1410" s="155"/>
      <c r="B1410" s="156"/>
      <c r="C1410" s="194" t="s">
        <v>2039</v>
      </c>
      <c r="D1410" s="185"/>
      <c r="E1410" s="186"/>
      <c r="F1410" s="159"/>
      <c r="G1410" s="159"/>
      <c r="H1410" s="159"/>
      <c r="I1410" s="159"/>
      <c r="J1410" s="159"/>
      <c r="K1410" s="159"/>
      <c r="L1410" s="159"/>
      <c r="M1410" s="159"/>
      <c r="N1410" s="158"/>
      <c r="O1410" s="158"/>
      <c r="P1410" s="158"/>
      <c r="Q1410" s="158"/>
      <c r="R1410" s="159"/>
      <c r="S1410" s="159"/>
      <c r="T1410" s="159"/>
      <c r="U1410" s="159"/>
      <c r="V1410" s="159"/>
      <c r="W1410" s="159"/>
      <c r="X1410" s="159"/>
      <c r="Y1410" s="159"/>
      <c r="Z1410" s="148"/>
      <c r="AA1410" s="148"/>
      <c r="AB1410" s="148"/>
      <c r="AC1410" s="148"/>
      <c r="AD1410" s="148"/>
      <c r="AE1410" s="148"/>
      <c r="AF1410" s="148"/>
      <c r="AG1410" s="148" t="s">
        <v>435</v>
      </c>
      <c r="AH1410" s="148">
        <v>0</v>
      </c>
      <c r="AI1410" s="148"/>
      <c r="AJ1410" s="148"/>
      <c r="AK1410" s="148"/>
      <c r="AL1410" s="148"/>
      <c r="AM1410" s="148"/>
      <c r="AN1410" s="148"/>
      <c r="AO1410" s="148"/>
      <c r="AP1410" s="148"/>
      <c r="AQ1410" s="148"/>
      <c r="AR1410" s="148"/>
      <c r="AS1410" s="148"/>
      <c r="AT1410" s="148"/>
      <c r="AU1410" s="148"/>
      <c r="AV1410" s="148"/>
      <c r="AW1410" s="148"/>
      <c r="AX1410" s="148"/>
      <c r="AY1410" s="148"/>
      <c r="AZ1410" s="148"/>
      <c r="BA1410" s="148"/>
      <c r="BB1410" s="148"/>
      <c r="BC1410" s="148"/>
      <c r="BD1410" s="148"/>
      <c r="BE1410" s="148"/>
      <c r="BF1410" s="148"/>
      <c r="BG1410" s="148"/>
      <c r="BH1410" s="148"/>
    </row>
    <row r="1411" spans="1:60" outlineLevel="3" x14ac:dyDescent="0.2">
      <c r="A1411" s="155"/>
      <c r="B1411" s="156"/>
      <c r="C1411" s="194" t="s">
        <v>2040</v>
      </c>
      <c r="D1411" s="185"/>
      <c r="E1411" s="186">
        <v>428.52</v>
      </c>
      <c r="F1411" s="159"/>
      <c r="G1411" s="159"/>
      <c r="H1411" s="159"/>
      <c r="I1411" s="159"/>
      <c r="J1411" s="159"/>
      <c r="K1411" s="159"/>
      <c r="L1411" s="159"/>
      <c r="M1411" s="159"/>
      <c r="N1411" s="158"/>
      <c r="O1411" s="158"/>
      <c r="P1411" s="158"/>
      <c r="Q1411" s="158"/>
      <c r="R1411" s="159"/>
      <c r="S1411" s="159"/>
      <c r="T1411" s="159"/>
      <c r="U1411" s="159"/>
      <c r="V1411" s="159"/>
      <c r="W1411" s="159"/>
      <c r="X1411" s="159"/>
      <c r="Y1411" s="159"/>
      <c r="Z1411" s="148"/>
      <c r="AA1411" s="148"/>
      <c r="AB1411" s="148"/>
      <c r="AC1411" s="148"/>
      <c r="AD1411" s="148"/>
      <c r="AE1411" s="148"/>
      <c r="AF1411" s="148"/>
      <c r="AG1411" s="148" t="s">
        <v>435</v>
      </c>
      <c r="AH1411" s="148">
        <v>0</v>
      </c>
      <c r="AI1411" s="148"/>
      <c r="AJ1411" s="148"/>
      <c r="AK1411" s="148"/>
      <c r="AL1411" s="148"/>
      <c r="AM1411" s="148"/>
      <c r="AN1411" s="148"/>
      <c r="AO1411" s="148"/>
      <c r="AP1411" s="148"/>
      <c r="AQ1411" s="148"/>
      <c r="AR1411" s="148"/>
      <c r="AS1411" s="148"/>
      <c r="AT1411" s="148"/>
      <c r="AU1411" s="148"/>
      <c r="AV1411" s="148"/>
      <c r="AW1411" s="148"/>
      <c r="AX1411" s="148"/>
      <c r="AY1411" s="148"/>
      <c r="AZ1411" s="148"/>
      <c r="BA1411" s="148"/>
      <c r="BB1411" s="148"/>
      <c r="BC1411" s="148"/>
      <c r="BD1411" s="148"/>
      <c r="BE1411" s="148"/>
      <c r="BF1411" s="148"/>
      <c r="BG1411" s="148"/>
      <c r="BH1411" s="148"/>
    </row>
    <row r="1412" spans="1:60" ht="45" outlineLevel="1" x14ac:dyDescent="0.2">
      <c r="A1412" s="172">
        <v>278</v>
      </c>
      <c r="B1412" s="173" t="s">
        <v>2041</v>
      </c>
      <c r="C1412" s="181" t="s">
        <v>2042</v>
      </c>
      <c r="D1412" s="174" t="s">
        <v>492</v>
      </c>
      <c r="E1412" s="175">
        <v>428.52</v>
      </c>
      <c r="F1412" s="176"/>
      <c r="G1412" s="177">
        <f>ROUND(E1412*F1412,2)</f>
        <v>0</v>
      </c>
      <c r="H1412" s="176"/>
      <c r="I1412" s="177">
        <f>ROUND(E1412*H1412,2)</f>
        <v>0</v>
      </c>
      <c r="J1412" s="176"/>
      <c r="K1412" s="177">
        <f>ROUND(E1412*J1412,2)</f>
        <v>0</v>
      </c>
      <c r="L1412" s="177">
        <v>21</v>
      </c>
      <c r="M1412" s="177">
        <f>G1412*(1+L1412/100)</f>
        <v>0</v>
      </c>
      <c r="N1412" s="175">
        <v>5.7000000000000002E-3</v>
      </c>
      <c r="O1412" s="175">
        <f>ROUND(E1412*N1412,2)</f>
        <v>2.44</v>
      </c>
      <c r="P1412" s="175">
        <v>0</v>
      </c>
      <c r="Q1412" s="175">
        <f>ROUND(E1412*P1412,2)</f>
        <v>0</v>
      </c>
      <c r="R1412" s="177" t="s">
        <v>2037</v>
      </c>
      <c r="S1412" s="177" t="s">
        <v>378</v>
      </c>
      <c r="T1412" s="178" t="s">
        <v>378</v>
      </c>
      <c r="U1412" s="159">
        <v>0.22991</v>
      </c>
      <c r="V1412" s="159">
        <f>ROUND(E1412*U1412,2)</f>
        <v>98.52</v>
      </c>
      <c r="W1412" s="159"/>
      <c r="X1412" s="159" t="s">
        <v>429</v>
      </c>
      <c r="Y1412" s="159" t="s">
        <v>430</v>
      </c>
      <c r="Z1412" s="214">
        <v>0.32</v>
      </c>
      <c r="AA1412" s="215">
        <f t="shared" ref="AA1412" si="540">G1412*Z1412</f>
        <v>0</v>
      </c>
      <c r="AB1412" s="215">
        <f t="shared" ref="AB1412" si="541">G1412-AA1412</f>
        <v>0</v>
      </c>
      <c r="AC1412" s="148"/>
      <c r="AD1412" s="148"/>
      <c r="AE1412" s="148"/>
      <c r="AF1412" s="148"/>
      <c r="AG1412" s="148" t="s">
        <v>431</v>
      </c>
      <c r="AH1412" s="148"/>
      <c r="AI1412" s="148"/>
      <c r="AJ1412" s="148"/>
      <c r="AK1412" s="148"/>
      <c r="AL1412" s="148"/>
      <c r="AM1412" s="148"/>
      <c r="AN1412" s="148"/>
      <c r="AO1412" s="148"/>
      <c r="AP1412" s="148"/>
      <c r="AQ1412" s="148"/>
      <c r="AR1412" s="148"/>
      <c r="AS1412" s="148"/>
      <c r="AT1412" s="148"/>
      <c r="AU1412" s="148"/>
      <c r="AV1412" s="148"/>
      <c r="AW1412" s="148"/>
      <c r="AX1412" s="148"/>
      <c r="AY1412" s="148"/>
      <c r="AZ1412" s="148"/>
      <c r="BA1412" s="148"/>
      <c r="BB1412" s="148"/>
      <c r="BC1412" s="148"/>
      <c r="BD1412" s="148"/>
      <c r="BE1412" s="148"/>
      <c r="BF1412" s="148"/>
      <c r="BG1412" s="148"/>
      <c r="BH1412" s="148"/>
    </row>
    <row r="1413" spans="1:60" outlineLevel="2" x14ac:dyDescent="0.2">
      <c r="A1413" s="155"/>
      <c r="B1413" s="156"/>
      <c r="C1413" s="295" t="s">
        <v>2043</v>
      </c>
      <c r="D1413" s="296"/>
      <c r="E1413" s="296"/>
      <c r="F1413" s="296"/>
      <c r="G1413" s="296"/>
      <c r="H1413" s="159"/>
      <c r="I1413" s="159"/>
      <c r="J1413" s="159"/>
      <c r="K1413" s="159"/>
      <c r="L1413" s="159"/>
      <c r="M1413" s="159"/>
      <c r="N1413" s="158"/>
      <c r="O1413" s="158"/>
      <c r="P1413" s="158"/>
      <c r="Q1413" s="158"/>
      <c r="R1413" s="159"/>
      <c r="S1413" s="159"/>
      <c r="T1413" s="159"/>
      <c r="U1413" s="159"/>
      <c r="V1413" s="159"/>
      <c r="W1413" s="159"/>
      <c r="X1413" s="159"/>
      <c r="Y1413" s="159"/>
      <c r="Z1413" s="148"/>
      <c r="AA1413" s="148"/>
      <c r="AB1413" s="148"/>
      <c r="AC1413" s="148"/>
      <c r="AD1413" s="148"/>
      <c r="AE1413" s="148"/>
      <c r="AF1413" s="148"/>
      <c r="AG1413" s="148" t="s">
        <v>383</v>
      </c>
      <c r="AH1413" s="148"/>
      <c r="AI1413" s="148"/>
      <c r="AJ1413" s="148"/>
      <c r="AK1413" s="148"/>
      <c r="AL1413" s="148"/>
      <c r="AM1413" s="148"/>
      <c r="AN1413" s="148"/>
      <c r="AO1413" s="148"/>
      <c r="AP1413" s="148"/>
      <c r="AQ1413" s="148"/>
      <c r="AR1413" s="148"/>
      <c r="AS1413" s="148"/>
      <c r="AT1413" s="148"/>
      <c r="AU1413" s="148"/>
      <c r="AV1413" s="148"/>
      <c r="AW1413" s="148"/>
      <c r="AX1413" s="148"/>
      <c r="AY1413" s="148"/>
      <c r="AZ1413" s="148"/>
      <c r="BA1413" s="179" t="str">
        <f>C1413</f>
        <v>Provedení očištění povrchu a natavení jedné vrstvy modifikovaného asfaltového pásu včetně dodávky materiálů.</v>
      </c>
      <c r="BB1413" s="148"/>
      <c r="BC1413" s="148"/>
      <c r="BD1413" s="148"/>
      <c r="BE1413" s="148"/>
      <c r="BF1413" s="148"/>
      <c r="BG1413" s="148"/>
      <c r="BH1413" s="148"/>
    </row>
    <row r="1414" spans="1:60" outlineLevel="2" x14ac:dyDescent="0.2">
      <c r="A1414" s="155"/>
      <c r="B1414" s="156"/>
      <c r="C1414" s="194" t="s">
        <v>2044</v>
      </c>
      <c r="D1414" s="185"/>
      <c r="E1414" s="186">
        <v>428.52</v>
      </c>
      <c r="F1414" s="159"/>
      <c r="G1414" s="159"/>
      <c r="H1414" s="159"/>
      <c r="I1414" s="159"/>
      <c r="J1414" s="159"/>
      <c r="K1414" s="159"/>
      <c r="L1414" s="159"/>
      <c r="M1414" s="159"/>
      <c r="N1414" s="158"/>
      <c r="O1414" s="158"/>
      <c r="P1414" s="158"/>
      <c r="Q1414" s="158"/>
      <c r="R1414" s="159"/>
      <c r="S1414" s="159"/>
      <c r="T1414" s="159"/>
      <c r="U1414" s="159"/>
      <c r="V1414" s="159"/>
      <c r="W1414" s="159"/>
      <c r="X1414" s="159"/>
      <c r="Y1414" s="159"/>
      <c r="Z1414" s="148"/>
      <c r="AA1414" s="148"/>
      <c r="AB1414" s="148"/>
      <c r="AC1414" s="148"/>
      <c r="AD1414" s="148"/>
      <c r="AE1414" s="148"/>
      <c r="AF1414" s="148"/>
      <c r="AG1414" s="148" t="s">
        <v>435</v>
      </c>
      <c r="AH1414" s="148">
        <v>5</v>
      </c>
      <c r="AI1414" s="148"/>
      <c r="AJ1414" s="148"/>
      <c r="AK1414" s="148"/>
      <c r="AL1414" s="148"/>
      <c r="AM1414" s="148"/>
      <c r="AN1414" s="148"/>
      <c r="AO1414" s="148"/>
      <c r="AP1414" s="148"/>
      <c r="AQ1414" s="148"/>
      <c r="AR1414" s="148"/>
      <c r="AS1414" s="148"/>
      <c r="AT1414" s="148"/>
      <c r="AU1414" s="148"/>
      <c r="AV1414" s="148"/>
      <c r="AW1414" s="148"/>
      <c r="AX1414" s="148"/>
      <c r="AY1414" s="148"/>
      <c r="AZ1414" s="148"/>
      <c r="BA1414" s="148"/>
      <c r="BB1414" s="148"/>
      <c r="BC1414" s="148"/>
      <c r="BD1414" s="148"/>
      <c r="BE1414" s="148"/>
      <c r="BF1414" s="148"/>
      <c r="BG1414" s="148"/>
      <c r="BH1414" s="148"/>
    </row>
    <row r="1415" spans="1:60" ht="45" outlineLevel="1" x14ac:dyDescent="0.2">
      <c r="A1415" s="172">
        <v>279</v>
      </c>
      <c r="B1415" s="173" t="s">
        <v>2045</v>
      </c>
      <c r="C1415" s="181" t="s">
        <v>2046</v>
      </c>
      <c r="D1415" s="174" t="s">
        <v>492</v>
      </c>
      <c r="E1415" s="175">
        <v>313.76</v>
      </c>
      <c r="F1415" s="176"/>
      <c r="G1415" s="177">
        <f>ROUND(E1415*F1415,2)</f>
        <v>0</v>
      </c>
      <c r="H1415" s="176"/>
      <c r="I1415" s="177">
        <f>ROUND(E1415*H1415,2)</f>
        <v>0</v>
      </c>
      <c r="J1415" s="176"/>
      <c r="K1415" s="177">
        <f>ROUND(E1415*J1415,2)</f>
        <v>0</v>
      </c>
      <c r="L1415" s="177">
        <v>21</v>
      </c>
      <c r="M1415" s="177">
        <f>G1415*(1+L1415/100)</f>
        <v>0</v>
      </c>
      <c r="N1415" s="175">
        <v>5.1999999999999995E-4</v>
      </c>
      <c r="O1415" s="175">
        <f>ROUND(E1415*N1415,2)</f>
        <v>0.16</v>
      </c>
      <c r="P1415" s="175">
        <v>0</v>
      </c>
      <c r="Q1415" s="175">
        <f>ROUND(E1415*P1415,2)</f>
        <v>0</v>
      </c>
      <c r="R1415" s="177" t="s">
        <v>2037</v>
      </c>
      <c r="S1415" s="177" t="s">
        <v>378</v>
      </c>
      <c r="T1415" s="178" t="s">
        <v>378</v>
      </c>
      <c r="U1415" s="159">
        <v>4.9000000000000002E-2</v>
      </c>
      <c r="V1415" s="159">
        <f>ROUND(E1415*U1415,2)</f>
        <v>15.37</v>
      </c>
      <c r="W1415" s="159"/>
      <c r="X1415" s="159" t="s">
        <v>429</v>
      </c>
      <c r="Y1415" s="159" t="s">
        <v>430</v>
      </c>
      <c r="Z1415" s="214">
        <v>0.32</v>
      </c>
      <c r="AA1415" s="215">
        <f t="shared" ref="AA1415" si="542">G1415*Z1415</f>
        <v>0</v>
      </c>
      <c r="AB1415" s="215">
        <f t="shared" ref="AB1415" si="543">G1415-AA1415</f>
        <v>0</v>
      </c>
      <c r="AC1415" s="148"/>
      <c r="AD1415" s="148"/>
      <c r="AE1415" s="148"/>
      <c r="AF1415" s="148"/>
      <c r="AG1415" s="148" t="s">
        <v>431</v>
      </c>
      <c r="AH1415" s="148"/>
      <c r="AI1415" s="148"/>
      <c r="AJ1415" s="148"/>
      <c r="AK1415" s="148"/>
      <c r="AL1415" s="148"/>
      <c r="AM1415" s="148"/>
      <c r="AN1415" s="148"/>
      <c r="AO1415" s="148"/>
      <c r="AP1415" s="148"/>
      <c r="AQ1415" s="148"/>
      <c r="AR1415" s="148"/>
      <c r="AS1415" s="148"/>
      <c r="AT1415" s="148"/>
      <c r="AU1415" s="148"/>
      <c r="AV1415" s="148"/>
      <c r="AW1415" s="148"/>
      <c r="AX1415" s="148"/>
      <c r="AY1415" s="148"/>
      <c r="AZ1415" s="148"/>
      <c r="BA1415" s="148"/>
      <c r="BB1415" s="148"/>
      <c r="BC1415" s="148"/>
      <c r="BD1415" s="148"/>
      <c r="BE1415" s="148"/>
      <c r="BF1415" s="148"/>
      <c r="BG1415" s="148"/>
      <c r="BH1415" s="148"/>
    </row>
    <row r="1416" spans="1:60" outlineLevel="2" x14ac:dyDescent="0.2">
      <c r="A1416" s="155"/>
      <c r="B1416" s="156"/>
      <c r="C1416" s="295" t="s">
        <v>2038</v>
      </c>
      <c r="D1416" s="296"/>
      <c r="E1416" s="296"/>
      <c r="F1416" s="296"/>
      <c r="G1416" s="296"/>
      <c r="H1416" s="159"/>
      <c r="I1416" s="159"/>
      <c r="J1416" s="159"/>
      <c r="K1416" s="159"/>
      <c r="L1416" s="159"/>
      <c r="M1416" s="159"/>
      <c r="N1416" s="158"/>
      <c r="O1416" s="158"/>
      <c r="P1416" s="158"/>
      <c r="Q1416" s="158"/>
      <c r="R1416" s="159"/>
      <c r="S1416" s="159"/>
      <c r="T1416" s="159"/>
      <c r="U1416" s="159"/>
      <c r="V1416" s="159"/>
      <c r="W1416" s="159"/>
      <c r="X1416" s="159"/>
      <c r="Y1416" s="159"/>
      <c r="Z1416" s="148"/>
      <c r="AA1416" s="148"/>
      <c r="AB1416" s="148"/>
      <c r="AC1416" s="148"/>
      <c r="AD1416" s="148"/>
      <c r="AE1416" s="148"/>
      <c r="AF1416" s="148"/>
      <c r="AG1416" s="148" t="s">
        <v>383</v>
      </c>
      <c r="AH1416" s="148"/>
      <c r="AI1416" s="148"/>
      <c r="AJ1416" s="148"/>
      <c r="AK1416" s="148"/>
      <c r="AL1416" s="148"/>
      <c r="AM1416" s="148"/>
      <c r="AN1416" s="148"/>
      <c r="AO1416" s="148"/>
      <c r="AP1416" s="148"/>
      <c r="AQ1416" s="148"/>
      <c r="AR1416" s="148"/>
      <c r="AS1416" s="148"/>
      <c r="AT1416" s="148"/>
      <c r="AU1416" s="148"/>
      <c r="AV1416" s="148"/>
      <c r="AW1416" s="148"/>
      <c r="AX1416" s="148"/>
      <c r="AY1416" s="148"/>
      <c r="AZ1416" s="148"/>
      <c r="BA1416" s="148"/>
      <c r="BB1416" s="148"/>
      <c r="BC1416" s="148"/>
      <c r="BD1416" s="148"/>
      <c r="BE1416" s="148"/>
      <c r="BF1416" s="148"/>
      <c r="BG1416" s="148"/>
      <c r="BH1416" s="148"/>
    </row>
    <row r="1417" spans="1:60" outlineLevel="2" x14ac:dyDescent="0.2">
      <c r="A1417" s="155"/>
      <c r="B1417" s="156"/>
      <c r="C1417" s="194" t="s">
        <v>2047</v>
      </c>
      <c r="D1417" s="185"/>
      <c r="E1417" s="186"/>
      <c r="F1417" s="159"/>
      <c r="G1417" s="159"/>
      <c r="H1417" s="159"/>
      <c r="I1417" s="159"/>
      <c r="J1417" s="159"/>
      <c r="K1417" s="159"/>
      <c r="L1417" s="159"/>
      <c r="M1417" s="159"/>
      <c r="N1417" s="158"/>
      <c r="O1417" s="158"/>
      <c r="P1417" s="158"/>
      <c r="Q1417" s="158"/>
      <c r="R1417" s="159"/>
      <c r="S1417" s="159"/>
      <c r="T1417" s="159"/>
      <c r="U1417" s="159"/>
      <c r="V1417" s="159"/>
      <c r="W1417" s="159"/>
      <c r="X1417" s="159"/>
      <c r="Y1417" s="159"/>
      <c r="Z1417" s="148"/>
      <c r="AA1417" s="148"/>
      <c r="AB1417" s="148"/>
      <c r="AC1417" s="148"/>
      <c r="AD1417" s="148"/>
      <c r="AE1417" s="148"/>
      <c r="AF1417" s="148"/>
      <c r="AG1417" s="148" t="s">
        <v>435</v>
      </c>
      <c r="AH1417" s="148">
        <v>0</v>
      </c>
      <c r="AI1417" s="148"/>
      <c r="AJ1417" s="148"/>
      <c r="AK1417" s="148"/>
      <c r="AL1417" s="148"/>
      <c r="AM1417" s="148"/>
      <c r="AN1417" s="148"/>
      <c r="AO1417" s="148"/>
      <c r="AP1417" s="148"/>
      <c r="AQ1417" s="148"/>
      <c r="AR1417" s="148"/>
      <c r="AS1417" s="148"/>
      <c r="AT1417" s="148"/>
      <c r="AU1417" s="148"/>
      <c r="AV1417" s="148"/>
      <c r="AW1417" s="148"/>
      <c r="AX1417" s="148"/>
      <c r="AY1417" s="148"/>
      <c r="AZ1417" s="148"/>
      <c r="BA1417" s="148"/>
      <c r="BB1417" s="148"/>
      <c r="BC1417" s="148"/>
      <c r="BD1417" s="148"/>
      <c r="BE1417" s="148"/>
      <c r="BF1417" s="148"/>
      <c r="BG1417" s="148"/>
      <c r="BH1417" s="148"/>
    </row>
    <row r="1418" spans="1:60" outlineLevel="3" x14ac:dyDescent="0.2">
      <c r="A1418" s="155"/>
      <c r="B1418" s="156"/>
      <c r="C1418" s="194" t="s">
        <v>2048</v>
      </c>
      <c r="D1418" s="185"/>
      <c r="E1418" s="186">
        <v>103.88</v>
      </c>
      <c r="F1418" s="159"/>
      <c r="G1418" s="159"/>
      <c r="H1418" s="159"/>
      <c r="I1418" s="159"/>
      <c r="J1418" s="159"/>
      <c r="K1418" s="159"/>
      <c r="L1418" s="159"/>
      <c r="M1418" s="159"/>
      <c r="N1418" s="158"/>
      <c r="O1418" s="158"/>
      <c r="P1418" s="158"/>
      <c r="Q1418" s="158"/>
      <c r="R1418" s="159"/>
      <c r="S1418" s="159"/>
      <c r="T1418" s="159"/>
      <c r="U1418" s="159"/>
      <c r="V1418" s="159"/>
      <c r="W1418" s="159"/>
      <c r="X1418" s="159"/>
      <c r="Y1418" s="159"/>
      <c r="Z1418" s="148"/>
      <c r="AA1418" s="148"/>
      <c r="AB1418" s="148"/>
      <c r="AC1418" s="148"/>
      <c r="AD1418" s="148"/>
      <c r="AE1418" s="148"/>
      <c r="AF1418" s="148"/>
      <c r="AG1418" s="148" t="s">
        <v>435</v>
      </c>
      <c r="AH1418" s="148">
        <v>0</v>
      </c>
      <c r="AI1418" s="148"/>
      <c r="AJ1418" s="148"/>
      <c r="AK1418" s="148"/>
      <c r="AL1418" s="148"/>
      <c r="AM1418" s="148"/>
      <c r="AN1418" s="148"/>
      <c r="AO1418" s="148"/>
      <c r="AP1418" s="148"/>
      <c r="AQ1418" s="148"/>
      <c r="AR1418" s="148"/>
      <c r="AS1418" s="148"/>
      <c r="AT1418" s="148"/>
      <c r="AU1418" s="148"/>
      <c r="AV1418" s="148"/>
      <c r="AW1418" s="148"/>
      <c r="AX1418" s="148"/>
      <c r="AY1418" s="148"/>
      <c r="AZ1418" s="148"/>
      <c r="BA1418" s="148"/>
      <c r="BB1418" s="148"/>
      <c r="BC1418" s="148"/>
      <c r="BD1418" s="148"/>
      <c r="BE1418" s="148"/>
      <c r="BF1418" s="148"/>
      <c r="BG1418" s="148"/>
      <c r="BH1418" s="148"/>
    </row>
    <row r="1419" spans="1:60" outlineLevel="3" x14ac:dyDescent="0.2">
      <c r="A1419" s="155"/>
      <c r="B1419" s="156"/>
      <c r="C1419" s="194" t="s">
        <v>2049</v>
      </c>
      <c r="D1419" s="185"/>
      <c r="E1419" s="186">
        <v>42.4</v>
      </c>
      <c r="F1419" s="159"/>
      <c r="G1419" s="159"/>
      <c r="H1419" s="159"/>
      <c r="I1419" s="159"/>
      <c r="J1419" s="159"/>
      <c r="K1419" s="159"/>
      <c r="L1419" s="159"/>
      <c r="M1419" s="159"/>
      <c r="N1419" s="158"/>
      <c r="O1419" s="158"/>
      <c r="P1419" s="158"/>
      <c r="Q1419" s="158"/>
      <c r="R1419" s="159"/>
      <c r="S1419" s="159"/>
      <c r="T1419" s="159"/>
      <c r="U1419" s="159"/>
      <c r="V1419" s="159"/>
      <c r="W1419" s="159"/>
      <c r="X1419" s="159"/>
      <c r="Y1419" s="159"/>
      <c r="Z1419" s="148"/>
      <c r="AA1419" s="148"/>
      <c r="AB1419" s="148"/>
      <c r="AC1419" s="148"/>
      <c r="AD1419" s="148"/>
      <c r="AE1419" s="148"/>
      <c r="AF1419" s="148"/>
      <c r="AG1419" s="148" t="s">
        <v>435</v>
      </c>
      <c r="AH1419" s="148">
        <v>0</v>
      </c>
      <c r="AI1419" s="148"/>
      <c r="AJ1419" s="148"/>
      <c r="AK1419" s="148"/>
      <c r="AL1419" s="148"/>
      <c r="AM1419" s="148"/>
      <c r="AN1419" s="148"/>
      <c r="AO1419" s="148"/>
      <c r="AP1419" s="148"/>
      <c r="AQ1419" s="148"/>
      <c r="AR1419" s="148"/>
      <c r="AS1419" s="148"/>
      <c r="AT1419" s="148"/>
      <c r="AU1419" s="148"/>
      <c r="AV1419" s="148"/>
      <c r="AW1419" s="148"/>
      <c r="AX1419" s="148"/>
      <c r="AY1419" s="148"/>
      <c r="AZ1419" s="148"/>
      <c r="BA1419" s="148"/>
      <c r="BB1419" s="148"/>
      <c r="BC1419" s="148"/>
      <c r="BD1419" s="148"/>
      <c r="BE1419" s="148"/>
      <c r="BF1419" s="148"/>
      <c r="BG1419" s="148"/>
      <c r="BH1419" s="148"/>
    </row>
    <row r="1420" spans="1:60" outlineLevel="3" x14ac:dyDescent="0.2">
      <c r="A1420" s="155"/>
      <c r="B1420" s="156"/>
      <c r="C1420" s="194" t="s">
        <v>2050</v>
      </c>
      <c r="D1420" s="185"/>
      <c r="E1420" s="186">
        <v>125.08</v>
      </c>
      <c r="F1420" s="159"/>
      <c r="G1420" s="159"/>
      <c r="H1420" s="159"/>
      <c r="I1420" s="159"/>
      <c r="J1420" s="159"/>
      <c r="K1420" s="159"/>
      <c r="L1420" s="159"/>
      <c r="M1420" s="159"/>
      <c r="N1420" s="158"/>
      <c r="O1420" s="158"/>
      <c r="P1420" s="158"/>
      <c r="Q1420" s="158"/>
      <c r="R1420" s="159"/>
      <c r="S1420" s="159"/>
      <c r="T1420" s="159"/>
      <c r="U1420" s="159"/>
      <c r="V1420" s="159"/>
      <c r="W1420" s="159"/>
      <c r="X1420" s="159"/>
      <c r="Y1420" s="159"/>
      <c r="Z1420" s="148"/>
      <c r="AA1420" s="148"/>
      <c r="AB1420" s="148"/>
      <c r="AC1420" s="148"/>
      <c r="AD1420" s="148"/>
      <c r="AE1420" s="148"/>
      <c r="AF1420" s="148"/>
      <c r="AG1420" s="148" t="s">
        <v>435</v>
      </c>
      <c r="AH1420" s="148">
        <v>0</v>
      </c>
      <c r="AI1420" s="148"/>
      <c r="AJ1420" s="148"/>
      <c r="AK1420" s="148"/>
      <c r="AL1420" s="148"/>
      <c r="AM1420" s="148"/>
      <c r="AN1420" s="148"/>
      <c r="AO1420" s="148"/>
      <c r="AP1420" s="148"/>
      <c r="AQ1420" s="148"/>
      <c r="AR1420" s="148"/>
      <c r="AS1420" s="148"/>
      <c r="AT1420" s="148"/>
      <c r="AU1420" s="148"/>
      <c r="AV1420" s="148"/>
      <c r="AW1420" s="148"/>
      <c r="AX1420" s="148"/>
      <c r="AY1420" s="148"/>
      <c r="AZ1420" s="148"/>
      <c r="BA1420" s="148"/>
      <c r="BB1420" s="148"/>
      <c r="BC1420" s="148"/>
      <c r="BD1420" s="148"/>
      <c r="BE1420" s="148"/>
      <c r="BF1420" s="148"/>
      <c r="BG1420" s="148"/>
      <c r="BH1420" s="148"/>
    </row>
    <row r="1421" spans="1:60" outlineLevel="3" x14ac:dyDescent="0.2">
      <c r="A1421" s="155"/>
      <c r="B1421" s="156"/>
      <c r="C1421" s="194" t="s">
        <v>2051</v>
      </c>
      <c r="D1421" s="185"/>
      <c r="E1421" s="186">
        <v>42.4</v>
      </c>
      <c r="F1421" s="159"/>
      <c r="G1421" s="159"/>
      <c r="H1421" s="159"/>
      <c r="I1421" s="159"/>
      <c r="J1421" s="159"/>
      <c r="K1421" s="159"/>
      <c r="L1421" s="159"/>
      <c r="M1421" s="159"/>
      <c r="N1421" s="158"/>
      <c r="O1421" s="158"/>
      <c r="P1421" s="158"/>
      <c r="Q1421" s="158"/>
      <c r="R1421" s="159"/>
      <c r="S1421" s="159"/>
      <c r="T1421" s="159"/>
      <c r="U1421" s="159"/>
      <c r="V1421" s="159"/>
      <c r="W1421" s="159"/>
      <c r="X1421" s="159"/>
      <c r="Y1421" s="159"/>
      <c r="Z1421" s="148"/>
      <c r="AA1421" s="148"/>
      <c r="AB1421" s="148"/>
      <c r="AC1421" s="148"/>
      <c r="AD1421" s="148"/>
      <c r="AE1421" s="148"/>
      <c r="AF1421" s="148"/>
      <c r="AG1421" s="148" t="s">
        <v>435</v>
      </c>
      <c r="AH1421" s="148">
        <v>0</v>
      </c>
      <c r="AI1421" s="148"/>
      <c r="AJ1421" s="148"/>
      <c r="AK1421" s="148"/>
      <c r="AL1421" s="148"/>
      <c r="AM1421" s="148"/>
      <c r="AN1421" s="148"/>
      <c r="AO1421" s="148"/>
      <c r="AP1421" s="148"/>
      <c r="AQ1421" s="148"/>
      <c r="AR1421" s="148"/>
      <c r="AS1421" s="148"/>
      <c r="AT1421" s="148"/>
      <c r="AU1421" s="148"/>
      <c r="AV1421" s="148"/>
      <c r="AW1421" s="148"/>
      <c r="AX1421" s="148"/>
      <c r="AY1421" s="148"/>
      <c r="AZ1421" s="148"/>
      <c r="BA1421" s="148"/>
      <c r="BB1421" s="148"/>
      <c r="BC1421" s="148"/>
      <c r="BD1421" s="148"/>
      <c r="BE1421" s="148"/>
      <c r="BF1421" s="148"/>
      <c r="BG1421" s="148"/>
      <c r="BH1421" s="148"/>
    </row>
    <row r="1422" spans="1:60" ht="45" outlineLevel="1" x14ac:dyDescent="0.2">
      <c r="A1422" s="172">
        <v>280</v>
      </c>
      <c r="B1422" s="173" t="s">
        <v>2052</v>
      </c>
      <c r="C1422" s="181" t="s">
        <v>2053</v>
      </c>
      <c r="D1422" s="174" t="s">
        <v>492</v>
      </c>
      <c r="E1422" s="175">
        <v>313.76</v>
      </c>
      <c r="F1422" s="176"/>
      <c r="G1422" s="177">
        <f>ROUND(E1422*F1422,2)</f>
        <v>0</v>
      </c>
      <c r="H1422" s="176"/>
      <c r="I1422" s="177">
        <f>ROUND(E1422*H1422,2)</f>
        <v>0</v>
      </c>
      <c r="J1422" s="176"/>
      <c r="K1422" s="177">
        <f>ROUND(E1422*J1422,2)</f>
        <v>0</v>
      </c>
      <c r="L1422" s="177">
        <v>21</v>
      </c>
      <c r="M1422" s="177">
        <f>G1422*(1+L1422/100)</f>
        <v>0</v>
      </c>
      <c r="N1422" s="175">
        <v>6.1000000000000004E-3</v>
      </c>
      <c r="O1422" s="175">
        <f>ROUND(E1422*N1422,2)</f>
        <v>1.91</v>
      </c>
      <c r="P1422" s="175">
        <v>0</v>
      </c>
      <c r="Q1422" s="175">
        <f>ROUND(E1422*P1422,2)</f>
        <v>0</v>
      </c>
      <c r="R1422" s="177" t="s">
        <v>2037</v>
      </c>
      <c r="S1422" s="177" t="s">
        <v>378</v>
      </c>
      <c r="T1422" s="178" t="s">
        <v>378</v>
      </c>
      <c r="U1422" s="159">
        <v>0.26600000000000001</v>
      </c>
      <c r="V1422" s="159">
        <f>ROUND(E1422*U1422,2)</f>
        <v>83.46</v>
      </c>
      <c r="W1422" s="159"/>
      <c r="X1422" s="159" t="s">
        <v>429</v>
      </c>
      <c r="Y1422" s="159" t="s">
        <v>430</v>
      </c>
      <c r="Z1422" s="214">
        <v>0.32</v>
      </c>
      <c r="AA1422" s="215">
        <f t="shared" ref="AA1422" si="544">G1422*Z1422</f>
        <v>0</v>
      </c>
      <c r="AB1422" s="215">
        <f t="shared" ref="AB1422" si="545">G1422-AA1422</f>
        <v>0</v>
      </c>
      <c r="AC1422" s="148"/>
      <c r="AD1422" s="148"/>
      <c r="AE1422" s="148"/>
      <c r="AF1422" s="148"/>
      <c r="AG1422" s="148" t="s">
        <v>431</v>
      </c>
      <c r="AH1422" s="148"/>
      <c r="AI1422" s="148"/>
      <c r="AJ1422" s="148"/>
      <c r="AK1422" s="148"/>
      <c r="AL1422" s="148"/>
      <c r="AM1422" s="148"/>
      <c r="AN1422" s="148"/>
      <c r="AO1422" s="148"/>
      <c r="AP1422" s="148"/>
      <c r="AQ1422" s="148"/>
      <c r="AR1422" s="148"/>
      <c r="AS1422" s="148"/>
      <c r="AT1422" s="148"/>
      <c r="AU1422" s="148"/>
      <c r="AV1422" s="148"/>
      <c r="AW1422" s="148"/>
      <c r="AX1422" s="148"/>
      <c r="AY1422" s="148"/>
      <c r="AZ1422" s="148"/>
      <c r="BA1422" s="148"/>
      <c r="BB1422" s="148"/>
      <c r="BC1422" s="148"/>
      <c r="BD1422" s="148"/>
      <c r="BE1422" s="148"/>
      <c r="BF1422" s="148"/>
      <c r="BG1422" s="148"/>
      <c r="BH1422" s="148"/>
    </row>
    <row r="1423" spans="1:60" outlineLevel="2" x14ac:dyDescent="0.2">
      <c r="A1423" s="155"/>
      <c r="B1423" s="156"/>
      <c r="C1423" s="194" t="s">
        <v>2054</v>
      </c>
      <c r="D1423" s="185"/>
      <c r="E1423" s="186">
        <v>313.76</v>
      </c>
      <c r="F1423" s="159"/>
      <c r="G1423" s="159"/>
      <c r="H1423" s="159"/>
      <c r="I1423" s="159"/>
      <c r="J1423" s="159"/>
      <c r="K1423" s="159"/>
      <c r="L1423" s="159"/>
      <c r="M1423" s="159"/>
      <c r="N1423" s="158"/>
      <c r="O1423" s="158"/>
      <c r="P1423" s="158"/>
      <c r="Q1423" s="158"/>
      <c r="R1423" s="159"/>
      <c r="S1423" s="159"/>
      <c r="T1423" s="159"/>
      <c r="U1423" s="159"/>
      <c r="V1423" s="159"/>
      <c r="W1423" s="159"/>
      <c r="X1423" s="159"/>
      <c r="Y1423" s="159"/>
      <c r="Z1423" s="148"/>
      <c r="AA1423" s="148"/>
      <c r="AB1423" s="148"/>
      <c r="AC1423" s="148"/>
      <c r="AD1423" s="148"/>
      <c r="AE1423" s="148"/>
      <c r="AF1423" s="148"/>
      <c r="AG1423" s="148" t="s">
        <v>435</v>
      </c>
      <c r="AH1423" s="148">
        <v>5</v>
      </c>
      <c r="AI1423" s="148"/>
      <c r="AJ1423" s="148"/>
      <c r="AK1423" s="148"/>
      <c r="AL1423" s="148"/>
      <c r="AM1423" s="148"/>
      <c r="AN1423" s="148"/>
      <c r="AO1423" s="148"/>
      <c r="AP1423" s="148"/>
      <c r="AQ1423" s="148"/>
      <c r="AR1423" s="148"/>
      <c r="AS1423" s="148"/>
      <c r="AT1423" s="148"/>
      <c r="AU1423" s="148"/>
      <c r="AV1423" s="148"/>
      <c r="AW1423" s="148"/>
      <c r="AX1423" s="148"/>
      <c r="AY1423" s="148"/>
      <c r="AZ1423" s="148"/>
      <c r="BA1423" s="148"/>
      <c r="BB1423" s="148"/>
      <c r="BC1423" s="148"/>
      <c r="BD1423" s="148"/>
      <c r="BE1423" s="148"/>
      <c r="BF1423" s="148"/>
      <c r="BG1423" s="148"/>
      <c r="BH1423" s="148"/>
    </row>
    <row r="1424" spans="1:60" ht="22.5" outlineLevel="1" x14ac:dyDescent="0.2">
      <c r="A1424" s="172">
        <v>281</v>
      </c>
      <c r="B1424" s="173" t="s">
        <v>2055</v>
      </c>
      <c r="C1424" s="181" t="s">
        <v>2056</v>
      </c>
      <c r="D1424" s="174" t="s">
        <v>492</v>
      </c>
      <c r="E1424" s="175">
        <v>1639</v>
      </c>
      <c r="F1424" s="176"/>
      <c r="G1424" s="177">
        <f>ROUND(E1424*F1424,2)</f>
        <v>0</v>
      </c>
      <c r="H1424" s="176"/>
      <c r="I1424" s="177">
        <f>ROUND(E1424*H1424,2)</f>
        <v>0</v>
      </c>
      <c r="J1424" s="176"/>
      <c r="K1424" s="177">
        <f>ROUND(E1424*J1424,2)</f>
        <v>0</v>
      </c>
      <c r="L1424" s="177">
        <v>21</v>
      </c>
      <c r="M1424" s="177">
        <f>G1424*(1+L1424/100)</f>
        <v>0</v>
      </c>
      <c r="N1424" s="175">
        <v>3.2000000000000003E-4</v>
      </c>
      <c r="O1424" s="175">
        <f>ROUND(E1424*N1424,2)</f>
        <v>0.52</v>
      </c>
      <c r="P1424" s="175">
        <v>0</v>
      </c>
      <c r="Q1424" s="175">
        <f>ROUND(E1424*P1424,2)</f>
        <v>0</v>
      </c>
      <c r="R1424" s="177" t="s">
        <v>2037</v>
      </c>
      <c r="S1424" s="177" t="s">
        <v>378</v>
      </c>
      <c r="T1424" s="178" t="s">
        <v>378</v>
      </c>
      <c r="U1424" s="159">
        <v>0.05</v>
      </c>
      <c r="V1424" s="159">
        <f>ROUND(E1424*U1424,2)</f>
        <v>81.95</v>
      </c>
      <c r="W1424" s="159"/>
      <c r="X1424" s="159" t="s">
        <v>429</v>
      </c>
      <c r="Y1424" s="159" t="s">
        <v>430</v>
      </c>
      <c r="Z1424" s="214">
        <v>0.32</v>
      </c>
      <c r="AA1424" s="215">
        <f t="shared" ref="AA1424" si="546">G1424*Z1424</f>
        <v>0</v>
      </c>
      <c r="AB1424" s="215">
        <f t="shared" ref="AB1424" si="547">G1424-AA1424</f>
        <v>0</v>
      </c>
      <c r="AC1424" s="148"/>
      <c r="AD1424" s="148"/>
      <c r="AE1424" s="148"/>
      <c r="AF1424" s="148"/>
      <c r="AG1424" s="148" t="s">
        <v>431</v>
      </c>
      <c r="AH1424" s="148"/>
      <c r="AI1424" s="148"/>
      <c r="AJ1424" s="148"/>
      <c r="AK1424" s="148"/>
      <c r="AL1424" s="148"/>
      <c r="AM1424" s="148"/>
      <c r="AN1424" s="148"/>
      <c r="AO1424" s="148"/>
      <c r="AP1424" s="148"/>
      <c r="AQ1424" s="148"/>
      <c r="AR1424" s="148"/>
      <c r="AS1424" s="148"/>
      <c r="AT1424" s="148"/>
      <c r="AU1424" s="148"/>
      <c r="AV1424" s="148"/>
      <c r="AW1424" s="148"/>
      <c r="AX1424" s="148"/>
      <c r="AY1424" s="148"/>
      <c r="AZ1424" s="148"/>
      <c r="BA1424" s="148"/>
      <c r="BB1424" s="148"/>
      <c r="BC1424" s="148"/>
      <c r="BD1424" s="148"/>
      <c r="BE1424" s="148"/>
      <c r="BF1424" s="148"/>
      <c r="BG1424" s="148"/>
      <c r="BH1424" s="148"/>
    </row>
    <row r="1425" spans="1:60" outlineLevel="2" x14ac:dyDescent="0.2">
      <c r="A1425" s="155"/>
      <c r="B1425" s="156"/>
      <c r="C1425" s="194" t="s">
        <v>2057</v>
      </c>
      <c r="D1425" s="185"/>
      <c r="E1425" s="186">
        <v>1639</v>
      </c>
      <c r="F1425" s="159"/>
      <c r="G1425" s="159"/>
      <c r="H1425" s="159"/>
      <c r="I1425" s="159"/>
      <c r="J1425" s="159"/>
      <c r="K1425" s="159"/>
      <c r="L1425" s="159"/>
      <c r="M1425" s="159"/>
      <c r="N1425" s="158"/>
      <c r="O1425" s="158"/>
      <c r="P1425" s="158"/>
      <c r="Q1425" s="158"/>
      <c r="R1425" s="159"/>
      <c r="S1425" s="159"/>
      <c r="T1425" s="159"/>
      <c r="U1425" s="159"/>
      <c r="V1425" s="159"/>
      <c r="W1425" s="159"/>
      <c r="X1425" s="159"/>
      <c r="Y1425" s="159"/>
      <c r="Z1425" s="148"/>
      <c r="AA1425" s="148"/>
      <c r="AB1425" s="148"/>
      <c r="AC1425" s="148"/>
      <c r="AD1425" s="148"/>
      <c r="AE1425" s="148"/>
      <c r="AF1425" s="148"/>
      <c r="AG1425" s="148" t="s">
        <v>435</v>
      </c>
      <c r="AH1425" s="148">
        <v>0</v>
      </c>
      <c r="AI1425" s="148"/>
      <c r="AJ1425" s="148"/>
      <c r="AK1425" s="148"/>
      <c r="AL1425" s="148"/>
      <c r="AM1425" s="148"/>
      <c r="AN1425" s="148"/>
      <c r="AO1425" s="148"/>
      <c r="AP1425" s="148"/>
      <c r="AQ1425" s="148"/>
      <c r="AR1425" s="148"/>
      <c r="AS1425" s="148"/>
      <c r="AT1425" s="148"/>
      <c r="AU1425" s="148"/>
      <c r="AV1425" s="148"/>
      <c r="AW1425" s="148"/>
      <c r="AX1425" s="148"/>
      <c r="AY1425" s="148"/>
      <c r="AZ1425" s="148"/>
      <c r="BA1425" s="148"/>
      <c r="BB1425" s="148"/>
      <c r="BC1425" s="148"/>
      <c r="BD1425" s="148"/>
      <c r="BE1425" s="148"/>
      <c r="BF1425" s="148"/>
      <c r="BG1425" s="148"/>
      <c r="BH1425" s="148"/>
    </row>
    <row r="1426" spans="1:60" ht="33.75" outlineLevel="1" x14ac:dyDescent="0.2">
      <c r="A1426" s="172">
        <v>282</v>
      </c>
      <c r="B1426" s="173" t="s">
        <v>2058</v>
      </c>
      <c r="C1426" s="181" t="s">
        <v>2059</v>
      </c>
      <c r="D1426" s="174" t="s">
        <v>492</v>
      </c>
      <c r="E1426" s="175">
        <v>1639</v>
      </c>
      <c r="F1426" s="176"/>
      <c r="G1426" s="177">
        <f>ROUND(E1426*F1426,2)</f>
        <v>0</v>
      </c>
      <c r="H1426" s="176"/>
      <c r="I1426" s="177">
        <f>ROUND(E1426*H1426,2)</f>
        <v>0</v>
      </c>
      <c r="J1426" s="176"/>
      <c r="K1426" s="177">
        <f>ROUND(E1426*J1426,2)</f>
        <v>0</v>
      </c>
      <c r="L1426" s="177">
        <v>21</v>
      </c>
      <c r="M1426" s="177">
        <f>G1426*(1+L1426/100)</f>
        <v>0</v>
      </c>
      <c r="N1426" s="175">
        <v>2.0300000000000001E-3</v>
      </c>
      <c r="O1426" s="175">
        <f>ROUND(E1426*N1426,2)</f>
        <v>3.33</v>
      </c>
      <c r="P1426" s="175">
        <v>0</v>
      </c>
      <c r="Q1426" s="175">
        <f>ROUND(E1426*P1426,2)</f>
        <v>0</v>
      </c>
      <c r="R1426" s="177" t="s">
        <v>2037</v>
      </c>
      <c r="S1426" s="177" t="s">
        <v>378</v>
      </c>
      <c r="T1426" s="178" t="s">
        <v>378</v>
      </c>
      <c r="U1426" s="159">
        <v>0.31</v>
      </c>
      <c r="V1426" s="159">
        <f>ROUND(E1426*U1426,2)</f>
        <v>508.09</v>
      </c>
      <c r="W1426" s="159"/>
      <c r="X1426" s="159" t="s">
        <v>429</v>
      </c>
      <c r="Y1426" s="159" t="s">
        <v>430</v>
      </c>
      <c r="Z1426" s="214">
        <v>0.32</v>
      </c>
      <c r="AA1426" s="215">
        <f t="shared" ref="AA1426" si="548">G1426*Z1426</f>
        <v>0</v>
      </c>
      <c r="AB1426" s="215">
        <f t="shared" ref="AB1426" si="549">G1426-AA1426</f>
        <v>0</v>
      </c>
      <c r="AC1426" s="148"/>
      <c r="AD1426" s="148"/>
      <c r="AE1426" s="148"/>
      <c r="AF1426" s="148"/>
      <c r="AG1426" s="148" t="s">
        <v>431</v>
      </c>
      <c r="AH1426" s="148"/>
      <c r="AI1426" s="148"/>
      <c r="AJ1426" s="148"/>
      <c r="AK1426" s="148"/>
      <c r="AL1426" s="148"/>
      <c r="AM1426" s="148"/>
      <c r="AN1426" s="148"/>
      <c r="AO1426" s="148"/>
      <c r="AP1426" s="148"/>
      <c r="AQ1426" s="148"/>
      <c r="AR1426" s="148"/>
      <c r="AS1426" s="148"/>
      <c r="AT1426" s="148"/>
      <c r="AU1426" s="148"/>
      <c r="AV1426" s="148"/>
      <c r="AW1426" s="148"/>
      <c r="AX1426" s="148"/>
      <c r="AY1426" s="148"/>
      <c r="AZ1426" s="148"/>
      <c r="BA1426" s="148"/>
      <c r="BB1426" s="148"/>
      <c r="BC1426" s="148"/>
      <c r="BD1426" s="148"/>
      <c r="BE1426" s="148"/>
      <c r="BF1426" s="148"/>
      <c r="BG1426" s="148"/>
      <c r="BH1426" s="148"/>
    </row>
    <row r="1427" spans="1:60" outlineLevel="2" x14ac:dyDescent="0.2">
      <c r="A1427" s="155"/>
      <c r="B1427" s="156"/>
      <c r="C1427" s="194" t="s">
        <v>2060</v>
      </c>
      <c r="D1427" s="185"/>
      <c r="E1427" s="186">
        <v>1639</v>
      </c>
      <c r="F1427" s="159"/>
      <c r="G1427" s="159"/>
      <c r="H1427" s="159"/>
      <c r="I1427" s="159"/>
      <c r="J1427" s="159"/>
      <c r="K1427" s="159"/>
      <c r="L1427" s="159"/>
      <c r="M1427" s="159"/>
      <c r="N1427" s="158"/>
      <c r="O1427" s="158"/>
      <c r="P1427" s="158"/>
      <c r="Q1427" s="158"/>
      <c r="R1427" s="159"/>
      <c r="S1427" s="159"/>
      <c r="T1427" s="159"/>
      <c r="U1427" s="159"/>
      <c r="V1427" s="159"/>
      <c r="W1427" s="159"/>
      <c r="X1427" s="159"/>
      <c r="Y1427" s="159"/>
      <c r="Z1427" s="148"/>
      <c r="AA1427" s="148"/>
      <c r="AB1427" s="148"/>
      <c r="AC1427" s="148"/>
      <c r="AD1427" s="148"/>
      <c r="AE1427" s="148"/>
      <c r="AF1427" s="148"/>
      <c r="AG1427" s="148" t="s">
        <v>435</v>
      </c>
      <c r="AH1427" s="148">
        <v>5</v>
      </c>
      <c r="AI1427" s="148"/>
      <c r="AJ1427" s="148"/>
      <c r="AK1427" s="148"/>
      <c r="AL1427" s="148"/>
      <c r="AM1427" s="148"/>
      <c r="AN1427" s="148"/>
      <c r="AO1427" s="148"/>
      <c r="AP1427" s="148"/>
      <c r="AQ1427" s="148"/>
      <c r="AR1427" s="148"/>
      <c r="AS1427" s="148"/>
      <c r="AT1427" s="148"/>
      <c r="AU1427" s="148"/>
      <c r="AV1427" s="148"/>
      <c r="AW1427" s="148"/>
      <c r="AX1427" s="148"/>
      <c r="AY1427" s="148"/>
      <c r="AZ1427" s="148"/>
      <c r="BA1427" s="148"/>
      <c r="BB1427" s="148"/>
      <c r="BC1427" s="148"/>
      <c r="BD1427" s="148"/>
      <c r="BE1427" s="148"/>
      <c r="BF1427" s="148"/>
      <c r="BG1427" s="148"/>
      <c r="BH1427" s="148"/>
    </row>
    <row r="1428" spans="1:60" outlineLevel="1" x14ac:dyDescent="0.2">
      <c r="A1428" s="172">
        <v>283</v>
      </c>
      <c r="B1428" s="173" t="s">
        <v>2061</v>
      </c>
      <c r="C1428" s="181" t="s">
        <v>2062</v>
      </c>
      <c r="D1428" s="174" t="s">
        <v>492</v>
      </c>
      <c r="E1428" s="175">
        <v>100</v>
      </c>
      <c r="F1428" s="176"/>
      <c r="G1428" s="177">
        <f>ROUND(E1428*F1428,2)</f>
        <v>0</v>
      </c>
      <c r="H1428" s="176"/>
      <c r="I1428" s="177">
        <f>ROUND(E1428*H1428,2)</f>
        <v>0</v>
      </c>
      <c r="J1428" s="176"/>
      <c r="K1428" s="177">
        <f>ROUND(E1428*J1428,2)</f>
        <v>0</v>
      </c>
      <c r="L1428" s="177">
        <v>21</v>
      </c>
      <c r="M1428" s="177">
        <f>G1428*(1+L1428/100)</f>
        <v>0</v>
      </c>
      <c r="N1428" s="175">
        <v>3.2000000000000003E-4</v>
      </c>
      <c r="O1428" s="175">
        <f>ROUND(E1428*N1428,2)</f>
        <v>0.03</v>
      </c>
      <c r="P1428" s="175">
        <v>0</v>
      </c>
      <c r="Q1428" s="175">
        <f>ROUND(E1428*P1428,2)</f>
        <v>0</v>
      </c>
      <c r="R1428" s="177" t="s">
        <v>2037</v>
      </c>
      <c r="S1428" s="177" t="s">
        <v>378</v>
      </c>
      <c r="T1428" s="178" t="s">
        <v>378</v>
      </c>
      <c r="U1428" s="159">
        <v>0.11</v>
      </c>
      <c r="V1428" s="159">
        <f>ROUND(E1428*U1428,2)</f>
        <v>11</v>
      </c>
      <c r="W1428" s="159"/>
      <c r="X1428" s="159" t="s">
        <v>429</v>
      </c>
      <c r="Y1428" s="159" t="s">
        <v>430</v>
      </c>
      <c r="Z1428" s="214">
        <v>0.32</v>
      </c>
      <c r="AA1428" s="215">
        <f t="shared" ref="AA1428" si="550">G1428*Z1428</f>
        <v>0</v>
      </c>
      <c r="AB1428" s="215">
        <f t="shared" ref="AB1428" si="551">G1428-AA1428</f>
        <v>0</v>
      </c>
      <c r="AC1428" s="148"/>
      <c r="AD1428" s="148"/>
      <c r="AE1428" s="148"/>
      <c r="AF1428" s="148"/>
      <c r="AG1428" s="148" t="s">
        <v>431</v>
      </c>
      <c r="AH1428" s="148"/>
      <c r="AI1428" s="148"/>
      <c r="AJ1428" s="148"/>
      <c r="AK1428" s="148"/>
      <c r="AL1428" s="148"/>
      <c r="AM1428" s="148"/>
      <c r="AN1428" s="148"/>
      <c r="AO1428" s="148"/>
      <c r="AP1428" s="148"/>
      <c r="AQ1428" s="148"/>
      <c r="AR1428" s="148"/>
      <c r="AS1428" s="148"/>
      <c r="AT1428" s="148"/>
      <c r="AU1428" s="148"/>
      <c r="AV1428" s="148"/>
      <c r="AW1428" s="148"/>
      <c r="AX1428" s="148"/>
      <c r="AY1428" s="148"/>
      <c r="AZ1428" s="148"/>
      <c r="BA1428" s="148"/>
      <c r="BB1428" s="148"/>
      <c r="BC1428" s="148"/>
      <c r="BD1428" s="148"/>
      <c r="BE1428" s="148"/>
      <c r="BF1428" s="148"/>
      <c r="BG1428" s="148"/>
      <c r="BH1428" s="148"/>
    </row>
    <row r="1429" spans="1:60" outlineLevel="2" x14ac:dyDescent="0.2">
      <c r="A1429" s="155"/>
      <c r="B1429" s="156"/>
      <c r="C1429" s="194" t="s">
        <v>2063</v>
      </c>
      <c r="D1429" s="185"/>
      <c r="E1429" s="186">
        <v>100</v>
      </c>
      <c r="F1429" s="159"/>
      <c r="G1429" s="159"/>
      <c r="H1429" s="159"/>
      <c r="I1429" s="159"/>
      <c r="J1429" s="159"/>
      <c r="K1429" s="159"/>
      <c r="L1429" s="159"/>
      <c r="M1429" s="159"/>
      <c r="N1429" s="158"/>
      <c r="O1429" s="158"/>
      <c r="P1429" s="158"/>
      <c r="Q1429" s="158"/>
      <c r="R1429" s="159"/>
      <c r="S1429" s="159"/>
      <c r="T1429" s="159"/>
      <c r="U1429" s="159"/>
      <c r="V1429" s="159"/>
      <c r="W1429" s="159"/>
      <c r="X1429" s="159"/>
      <c r="Y1429" s="159"/>
      <c r="Z1429" s="148"/>
      <c r="AA1429" s="148"/>
      <c r="AB1429" s="148"/>
      <c r="AC1429" s="148"/>
      <c r="AD1429" s="148"/>
      <c r="AE1429" s="148"/>
      <c r="AF1429" s="148"/>
      <c r="AG1429" s="148" t="s">
        <v>435</v>
      </c>
      <c r="AH1429" s="148">
        <v>0</v>
      </c>
      <c r="AI1429" s="148"/>
      <c r="AJ1429" s="148"/>
      <c r="AK1429" s="148"/>
      <c r="AL1429" s="148"/>
      <c r="AM1429" s="148"/>
      <c r="AN1429" s="148"/>
      <c r="AO1429" s="148"/>
      <c r="AP1429" s="148"/>
      <c r="AQ1429" s="148"/>
      <c r="AR1429" s="148"/>
      <c r="AS1429" s="148"/>
      <c r="AT1429" s="148"/>
      <c r="AU1429" s="148"/>
      <c r="AV1429" s="148"/>
      <c r="AW1429" s="148"/>
      <c r="AX1429" s="148"/>
      <c r="AY1429" s="148"/>
      <c r="AZ1429" s="148"/>
      <c r="BA1429" s="148"/>
      <c r="BB1429" s="148"/>
      <c r="BC1429" s="148"/>
      <c r="BD1429" s="148"/>
      <c r="BE1429" s="148"/>
      <c r="BF1429" s="148"/>
      <c r="BG1429" s="148"/>
      <c r="BH1429" s="148"/>
    </row>
    <row r="1430" spans="1:60" ht="33.75" outlineLevel="1" x14ac:dyDescent="0.2">
      <c r="A1430" s="172">
        <v>284</v>
      </c>
      <c r="B1430" s="173" t="s">
        <v>2064</v>
      </c>
      <c r="C1430" s="181" t="s">
        <v>2065</v>
      </c>
      <c r="D1430" s="174" t="s">
        <v>492</v>
      </c>
      <c r="E1430" s="175">
        <v>100</v>
      </c>
      <c r="F1430" s="176"/>
      <c r="G1430" s="177">
        <f>ROUND(E1430*F1430,2)</f>
        <v>0</v>
      </c>
      <c r="H1430" s="176"/>
      <c r="I1430" s="177">
        <f>ROUND(E1430*H1430,2)</f>
        <v>0</v>
      </c>
      <c r="J1430" s="176"/>
      <c r="K1430" s="177">
        <f>ROUND(E1430*J1430,2)</f>
        <v>0</v>
      </c>
      <c r="L1430" s="177">
        <v>21</v>
      </c>
      <c r="M1430" s="177">
        <f>G1430*(1+L1430/100)</f>
        <v>0</v>
      </c>
      <c r="N1430" s="175">
        <v>2.0899999999999998E-3</v>
      </c>
      <c r="O1430" s="175">
        <f>ROUND(E1430*N1430,2)</f>
        <v>0.21</v>
      </c>
      <c r="P1430" s="175">
        <v>0</v>
      </c>
      <c r="Q1430" s="175">
        <f>ROUND(E1430*P1430,2)</f>
        <v>0</v>
      </c>
      <c r="R1430" s="177" t="s">
        <v>2037</v>
      </c>
      <c r="S1430" s="177" t="s">
        <v>378</v>
      </c>
      <c r="T1430" s="178" t="s">
        <v>378</v>
      </c>
      <c r="U1430" s="159">
        <v>0.39</v>
      </c>
      <c r="V1430" s="159">
        <f>ROUND(E1430*U1430,2)</f>
        <v>39</v>
      </c>
      <c r="W1430" s="159"/>
      <c r="X1430" s="159" t="s">
        <v>429</v>
      </c>
      <c r="Y1430" s="159" t="s">
        <v>430</v>
      </c>
      <c r="Z1430" s="214">
        <v>0.32</v>
      </c>
      <c r="AA1430" s="215">
        <f t="shared" ref="AA1430" si="552">G1430*Z1430</f>
        <v>0</v>
      </c>
      <c r="AB1430" s="215">
        <f t="shared" ref="AB1430" si="553">G1430-AA1430</f>
        <v>0</v>
      </c>
      <c r="AC1430" s="148"/>
      <c r="AD1430" s="148"/>
      <c r="AE1430" s="148"/>
      <c r="AF1430" s="148"/>
      <c r="AG1430" s="148" t="s">
        <v>431</v>
      </c>
      <c r="AH1430" s="148"/>
      <c r="AI1430" s="148"/>
      <c r="AJ1430" s="148"/>
      <c r="AK1430" s="148"/>
      <c r="AL1430" s="148"/>
      <c r="AM1430" s="148"/>
      <c r="AN1430" s="148"/>
      <c r="AO1430" s="148"/>
      <c r="AP1430" s="148"/>
      <c r="AQ1430" s="148"/>
      <c r="AR1430" s="148"/>
      <c r="AS1430" s="148"/>
      <c r="AT1430" s="148"/>
      <c r="AU1430" s="148"/>
      <c r="AV1430" s="148"/>
      <c r="AW1430" s="148"/>
      <c r="AX1430" s="148"/>
      <c r="AY1430" s="148"/>
      <c r="AZ1430" s="148"/>
      <c r="BA1430" s="148"/>
      <c r="BB1430" s="148"/>
      <c r="BC1430" s="148"/>
      <c r="BD1430" s="148"/>
      <c r="BE1430" s="148"/>
      <c r="BF1430" s="148"/>
      <c r="BG1430" s="148"/>
      <c r="BH1430" s="148"/>
    </row>
    <row r="1431" spans="1:60" outlineLevel="2" x14ac:dyDescent="0.2">
      <c r="A1431" s="155"/>
      <c r="B1431" s="156"/>
      <c r="C1431" s="194" t="s">
        <v>2066</v>
      </c>
      <c r="D1431" s="185"/>
      <c r="E1431" s="186">
        <v>100</v>
      </c>
      <c r="F1431" s="159"/>
      <c r="G1431" s="159"/>
      <c r="H1431" s="159"/>
      <c r="I1431" s="159"/>
      <c r="J1431" s="159"/>
      <c r="K1431" s="159"/>
      <c r="L1431" s="159"/>
      <c r="M1431" s="159"/>
      <c r="N1431" s="158"/>
      <c r="O1431" s="158"/>
      <c r="P1431" s="158"/>
      <c r="Q1431" s="158"/>
      <c r="R1431" s="159"/>
      <c r="S1431" s="159"/>
      <c r="T1431" s="159"/>
      <c r="U1431" s="159"/>
      <c r="V1431" s="159"/>
      <c r="W1431" s="159"/>
      <c r="X1431" s="159"/>
      <c r="Y1431" s="159"/>
      <c r="Z1431" s="148"/>
      <c r="AA1431" s="148"/>
      <c r="AB1431" s="148"/>
      <c r="AC1431" s="148"/>
      <c r="AD1431" s="148"/>
      <c r="AE1431" s="148"/>
      <c r="AF1431" s="148"/>
      <c r="AG1431" s="148" t="s">
        <v>435</v>
      </c>
      <c r="AH1431" s="148">
        <v>5</v>
      </c>
      <c r="AI1431" s="148"/>
      <c r="AJ1431" s="148"/>
      <c r="AK1431" s="148"/>
      <c r="AL1431" s="148"/>
      <c r="AM1431" s="148"/>
      <c r="AN1431" s="148"/>
      <c r="AO1431" s="148"/>
      <c r="AP1431" s="148"/>
      <c r="AQ1431" s="148"/>
      <c r="AR1431" s="148"/>
      <c r="AS1431" s="148"/>
      <c r="AT1431" s="148"/>
      <c r="AU1431" s="148"/>
      <c r="AV1431" s="148"/>
      <c r="AW1431" s="148"/>
      <c r="AX1431" s="148"/>
      <c r="AY1431" s="148"/>
      <c r="AZ1431" s="148"/>
      <c r="BA1431" s="148"/>
      <c r="BB1431" s="148"/>
      <c r="BC1431" s="148"/>
      <c r="BD1431" s="148"/>
      <c r="BE1431" s="148"/>
      <c r="BF1431" s="148"/>
      <c r="BG1431" s="148"/>
      <c r="BH1431" s="148"/>
    </row>
    <row r="1432" spans="1:60" outlineLevel="1" x14ac:dyDescent="0.2">
      <c r="A1432" s="172">
        <v>285</v>
      </c>
      <c r="B1432" s="173" t="s">
        <v>2067</v>
      </c>
      <c r="C1432" s="181" t="s">
        <v>2068</v>
      </c>
      <c r="D1432" s="174" t="s">
        <v>492</v>
      </c>
      <c r="E1432" s="175">
        <v>316.72000000000003</v>
      </c>
      <c r="F1432" s="176"/>
      <c r="G1432" s="177">
        <f>ROUND(E1432*F1432,2)</f>
        <v>0</v>
      </c>
      <c r="H1432" s="176"/>
      <c r="I1432" s="177">
        <f>ROUND(E1432*H1432,2)</f>
        <v>0</v>
      </c>
      <c r="J1432" s="176"/>
      <c r="K1432" s="177">
        <f>ROUND(E1432*J1432,2)</f>
        <v>0</v>
      </c>
      <c r="L1432" s="177">
        <v>21</v>
      </c>
      <c r="M1432" s="177">
        <f>G1432*(1+L1432/100)</f>
        <v>0</v>
      </c>
      <c r="N1432" s="175">
        <v>1.7000000000000001E-4</v>
      </c>
      <c r="O1432" s="175">
        <f>ROUND(E1432*N1432,2)</f>
        <v>0.05</v>
      </c>
      <c r="P1432" s="175">
        <v>0</v>
      </c>
      <c r="Q1432" s="175">
        <f>ROUND(E1432*P1432,2)</f>
        <v>0</v>
      </c>
      <c r="R1432" s="177" t="s">
        <v>2037</v>
      </c>
      <c r="S1432" s="177" t="s">
        <v>378</v>
      </c>
      <c r="T1432" s="178" t="s">
        <v>378</v>
      </c>
      <c r="U1432" s="159">
        <v>0.16</v>
      </c>
      <c r="V1432" s="159">
        <f>ROUND(E1432*U1432,2)</f>
        <v>50.68</v>
      </c>
      <c r="W1432" s="159"/>
      <c r="X1432" s="159" t="s">
        <v>429</v>
      </c>
      <c r="Y1432" s="159" t="s">
        <v>453</v>
      </c>
      <c r="Z1432" s="214">
        <v>0.32</v>
      </c>
      <c r="AA1432" s="215">
        <f t="shared" ref="AA1432" si="554">G1432*Z1432</f>
        <v>0</v>
      </c>
      <c r="AB1432" s="215">
        <f t="shared" ref="AB1432" si="555">G1432-AA1432</f>
        <v>0</v>
      </c>
      <c r="AC1432" s="148"/>
      <c r="AD1432" s="148"/>
      <c r="AE1432" s="148"/>
      <c r="AF1432" s="148"/>
      <c r="AG1432" s="148" t="s">
        <v>431</v>
      </c>
      <c r="AH1432" s="148"/>
      <c r="AI1432" s="148"/>
      <c r="AJ1432" s="148"/>
      <c r="AK1432" s="148"/>
      <c r="AL1432" s="148"/>
      <c r="AM1432" s="148"/>
      <c r="AN1432" s="148"/>
      <c r="AO1432" s="148"/>
      <c r="AP1432" s="148"/>
      <c r="AQ1432" s="148"/>
      <c r="AR1432" s="148"/>
      <c r="AS1432" s="148"/>
      <c r="AT1432" s="148"/>
      <c r="AU1432" s="148"/>
      <c r="AV1432" s="148"/>
      <c r="AW1432" s="148"/>
      <c r="AX1432" s="148"/>
      <c r="AY1432" s="148"/>
      <c r="AZ1432" s="148"/>
      <c r="BA1432" s="148"/>
      <c r="BB1432" s="148"/>
      <c r="BC1432" s="148"/>
      <c r="BD1432" s="148"/>
      <c r="BE1432" s="148"/>
      <c r="BF1432" s="148"/>
      <c r="BG1432" s="148"/>
      <c r="BH1432" s="148"/>
    </row>
    <row r="1433" spans="1:60" outlineLevel="2" x14ac:dyDescent="0.2">
      <c r="A1433" s="155"/>
      <c r="B1433" s="156"/>
      <c r="C1433" s="194" t="s">
        <v>2069</v>
      </c>
      <c r="D1433" s="185"/>
      <c r="E1433" s="186"/>
      <c r="F1433" s="159"/>
      <c r="G1433" s="159"/>
      <c r="H1433" s="159"/>
      <c r="I1433" s="159"/>
      <c r="J1433" s="159"/>
      <c r="K1433" s="159"/>
      <c r="L1433" s="159"/>
      <c r="M1433" s="159"/>
      <c r="N1433" s="158"/>
      <c r="O1433" s="158"/>
      <c r="P1433" s="158"/>
      <c r="Q1433" s="158"/>
      <c r="R1433" s="159"/>
      <c r="S1433" s="159"/>
      <c r="T1433" s="159"/>
      <c r="U1433" s="159"/>
      <c r="V1433" s="159"/>
      <c r="W1433" s="159"/>
      <c r="X1433" s="159"/>
      <c r="Y1433" s="159"/>
      <c r="Z1433" s="148"/>
      <c r="AA1433" s="148"/>
      <c r="AB1433" s="148"/>
      <c r="AC1433" s="148"/>
      <c r="AD1433" s="148"/>
      <c r="AE1433" s="148"/>
      <c r="AF1433" s="148"/>
      <c r="AG1433" s="148" t="s">
        <v>435</v>
      </c>
      <c r="AH1433" s="148">
        <v>0</v>
      </c>
      <c r="AI1433" s="148"/>
      <c r="AJ1433" s="148"/>
      <c r="AK1433" s="148"/>
      <c r="AL1433" s="148"/>
      <c r="AM1433" s="148"/>
      <c r="AN1433" s="148"/>
      <c r="AO1433" s="148"/>
      <c r="AP1433" s="148"/>
      <c r="AQ1433" s="148"/>
      <c r="AR1433" s="148"/>
      <c r="AS1433" s="148"/>
      <c r="AT1433" s="148"/>
      <c r="AU1433" s="148"/>
      <c r="AV1433" s="148"/>
      <c r="AW1433" s="148"/>
      <c r="AX1433" s="148"/>
      <c r="AY1433" s="148"/>
      <c r="AZ1433" s="148"/>
      <c r="BA1433" s="148"/>
      <c r="BB1433" s="148"/>
      <c r="BC1433" s="148"/>
      <c r="BD1433" s="148"/>
      <c r="BE1433" s="148"/>
      <c r="BF1433" s="148"/>
      <c r="BG1433" s="148"/>
      <c r="BH1433" s="148"/>
    </row>
    <row r="1434" spans="1:60" outlineLevel="3" x14ac:dyDescent="0.2">
      <c r="A1434" s="155"/>
      <c r="B1434" s="156"/>
      <c r="C1434" s="194" t="s">
        <v>2070</v>
      </c>
      <c r="D1434" s="185"/>
      <c r="E1434" s="186">
        <v>104.86</v>
      </c>
      <c r="F1434" s="159"/>
      <c r="G1434" s="159"/>
      <c r="H1434" s="159"/>
      <c r="I1434" s="159"/>
      <c r="J1434" s="159"/>
      <c r="K1434" s="159"/>
      <c r="L1434" s="159"/>
      <c r="M1434" s="159"/>
      <c r="N1434" s="158"/>
      <c r="O1434" s="158"/>
      <c r="P1434" s="158"/>
      <c r="Q1434" s="158"/>
      <c r="R1434" s="159"/>
      <c r="S1434" s="159"/>
      <c r="T1434" s="159"/>
      <c r="U1434" s="159"/>
      <c r="V1434" s="159"/>
      <c r="W1434" s="159"/>
      <c r="X1434" s="159"/>
      <c r="Y1434" s="159"/>
      <c r="Z1434" s="148"/>
      <c r="AA1434" s="148"/>
      <c r="AB1434" s="148"/>
      <c r="AC1434" s="148"/>
      <c r="AD1434" s="148"/>
      <c r="AE1434" s="148"/>
      <c r="AF1434" s="148"/>
      <c r="AG1434" s="148" t="s">
        <v>435</v>
      </c>
      <c r="AH1434" s="148">
        <v>0</v>
      </c>
      <c r="AI1434" s="148"/>
      <c r="AJ1434" s="148"/>
      <c r="AK1434" s="148"/>
      <c r="AL1434" s="148"/>
      <c r="AM1434" s="148"/>
      <c r="AN1434" s="148"/>
      <c r="AO1434" s="148"/>
      <c r="AP1434" s="148"/>
      <c r="AQ1434" s="148"/>
      <c r="AR1434" s="148"/>
      <c r="AS1434" s="148"/>
      <c r="AT1434" s="148"/>
      <c r="AU1434" s="148"/>
      <c r="AV1434" s="148"/>
      <c r="AW1434" s="148"/>
      <c r="AX1434" s="148"/>
      <c r="AY1434" s="148"/>
      <c r="AZ1434" s="148"/>
      <c r="BA1434" s="148"/>
      <c r="BB1434" s="148"/>
      <c r="BC1434" s="148"/>
      <c r="BD1434" s="148"/>
      <c r="BE1434" s="148"/>
      <c r="BF1434" s="148"/>
      <c r="BG1434" s="148"/>
      <c r="BH1434" s="148"/>
    </row>
    <row r="1435" spans="1:60" outlineLevel="3" x14ac:dyDescent="0.2">
      <c r="A1435" s="155"/>
      <c r="B1435" s="156"/>
      <c r="C1435" s="194" t="s">
        <v>1534</v>
      </c>
      <c r="D1435" s="185"/>
      <c r="E1435" s="186">
        <v>42.8</v>
      </c>
      <c r="F1435" s="159"/>
      <c r="G1435" s="159"/>
      <c r="H1435" s="159"/>
      <c r="I1435" s="159"/>
      <c r="J1435" s="159"/>
      <c r="K1435" s="159"/>
      <c r="L1435" s="159"/>
      <c r="M1435" s="159"/>
      <c r="N1435" s="158"/>
      <c r="O1435" s="158"/>
      <c r="P1435" s="158"/>
      <c r="Q1435" s="158"/>
      <c r="R1435" s="159"/>
      <c r="S1435" s="159"/>
      <c r="T1435" s="159"/>
      <c r="U1435" s="159"/>
      <c r="V1435" s="159"/>
      <c r="W1435" s="159"/>
      <c r="X1435" s="159"/>
      <c r="Y1435" s="159"/>
      <c r="Z1435" s="148"/>
      <c r="AA1435" s="148"/>
      <c r="AB1435" s="148"/>
      <c r="AC1435" s="148"/>
      <c r="AD1435" s="148"/>
      <c r="AE1435" s="148"/>
      <c r="AF1435" s="148"/>
      <c r="AG1435" s="148" t="s">
        <v>435</v>
      </c>
      <c r="AH1435" s="148">
        <v>0</v>
      </c>
      <c r="AI1435" s="148"/>
      <c r="AJ1435" s="148"/>
      <c r="AK1435" s="148"/>
      <c r="AL1435" s="148"/>
      <c r="AM1435" s="148"/>
      <c r="AN1435" s="148"/>
      <c r="AO1435" s="148"/>
      <c r="AP1435" s="148"/>
      <c r="AQ1435" s="148"/>
      <c r="AR1435" s="148"/>
      <c r="AS1435" s="148"/>
      <c r="AT1435" s="148"/>
      <c r="AU1435" s="148"/>
      <c r="AV1435" s="148"/>
      <c r="AW1435" s="148"/>
      <c r="AX1435" s="148"/>
      <c r="AY1435" s="148"/>
      <c r="AZ1435" s="148"/>
      <c r="BA1435" s="148"/>
      <c r="BB1435" s="148"/>
      <c r="BC1435" s="148"/>
      <c r="BD1435" s="148"/>
      <c r="BE1435" s="148"/>
      <c r="BF1435" s="148"/>
      <c r="BG1435" s="148"/>
      <c r="BH1435" s="148"/>
    </row>
    <row r="1436" spans="1:60" outlineLevel="3" x14ac:dyDescent="0.2">
      <c r="A1436" s="155"/>
      <c r="B1436" s="156"/>
      <c r="C1436" s="194" t="s">
        <v>2071</v>
      </c>
      <c r="D1436" s="185"/>
      <c r="E1436" s="186">
        <v>126.26</v>
      </c>
      <c r="F1436" s="159"/>
      <c r="G1436" s="159"/>
      <c r="H1436" s="159"/>
      <c r="I1436" s="159"/>
      <c r="J1436" s="159"/>
      <c r="K1436" s="159"/>
      <c r="L1436" s="159"/>
      <c r="M1436" s="159"/>
      <c r="N1436" s="158"/>
      <c r="O1436" s="158"/>
      <c r="P1436" s="158"/>
      <c r="Q1436" s="158"/>
      <c r="R1436" s="159"/>
      <c r="S1436" s="159"/>
      <c r="T1436" s="159"/>
      <c r="U1436" s="159"/>
      <c r="V1436" s="159"/>
      <c r="W1436" s="159"/>
      <c r="X1436" s="159"/>
      <c r="Y1436" s="159"/>
      <c r="Z1436" s="148"/>
      <c r="AA1436" s="148"/>
      <c r="AB1436" s="148"/>
      <c r="AC1436" s="148"/>
      <c r="AD1436" s="148"/>
      <c r="AE1436" s="148"/>
      <c r="AF1436" s="148"/>
      <c r="AG1436" s="148" t="s">
        <v>435</v>
      </c>
      <c r="AH1436" s="148">
        <v>0</v>
      </c>
      <c r="AI1436" s="148"/>
      <c r="AJ1436" s="148"/>
      <c r="AK1436" s="148"/>
      <c r="AL1436" s="148"/>
      <c r="AM1436" s="148"/>
      <c r="AN1436" s="148"/>
      <c r="AO1436" s="148"/>
      <c r="AP1436" s="148"/>
      <c r="AQ1436" s="148"/>
      <c r="AR1436" s="148"/>
      <c r="AS1436" s="148"/>
      <c r="AT1436" s="148"/>
      <c r="AU1436" s="148"/>
      <c r="AV1436" s="148"/>
      <c r="AW1436" s="148"/>
      <c r="AX1436" s="148"/>
      <c r="AY1436" s="148"/>
      <c r="AZ1436" s="148"/>
      <c r="BA1436" s="148"/>
      <c r="BB1436" s="148"/>
      <c r="BC1436" s="148"/>
      <c r="BD1436" s="148"/>
      <c r="BE1436" s="148"/>
      <c r="BF1436" s="148"/>
      <c r="BG1436" s="148"/>
      <c r="BH1436" s="148"/>
    </row>
    <row r="1437" spans="1:60" outlineLevel="3" x14ac:dyDescent="0.2">
      <c r="A1437" s="155"/>
      <c r="B1437" s="156"/>
      <c r="C1437" s="194" t="s">
        <v>1536</v>
      </c>
      <c r="D1437" s="185"/>
      <c r="E1437" s="186">
        <v>42.8</v>
      </c>
      <c r="F1437" s="159"/>
      <c r="G1437" s="159"/>
      <c r="H1437" s="159"/>
      <c r="I1437" s="159"/>
      <c r="J1437" s="159"/>
      <c r="K1437" s="159"/>
      <c r="L1437" s="159"/>
      <c r="M1437" s="159"/>
      <c r="N1437" s="158"/>
      <c r="O1437" s="158"/>
      <c r="P1437" s="158"/>
      <c r="Q1437" s="158"/>
      <c r="R1437" s="159"/>
      <c r="S1437" s="159"/>
      <c r="T1437" s="159"/>
      <c r="U1437" s="159"/>
      <c r="V1437" s="159"/>
      <c r="W1437" s="159"/>
      <c r="X1437" s="159"/>
      <c r="Y1437" s="159"/>
      <c r="Z1437" s="148"/>
      <c r="AA1437" s="148"/>
      <c r="AB1437" s="148"/>
      <c r="AC1437" s="148"/>
      <c r="AD1437" s="148"/>
      <c r="AE1437" s="148"/>
      <c r="AF1437" s="148"/>
      <c r="AG1437" s="148" t="s">
        <v>435</v>
      </c>
      <c r="AH1437" s="148">
        <v>0</v>
      </c>
      <c r="AI1437" s="148"/>
      <c r="AJ1437" s="148"/>
      <c r="AK1437" s="148"/>
      <c r="AL1437" s="148"/>
      <c r="AM1437" s="148"/>
      <c r="AN1437" s="148"/>
      <c r="AO1437" s="148"/>
      <c r="AP1437" s="148"/>
      <c r="AQ1437" s="148"/>
      <c r="AR1437" s="148"/>
      <c r="AS1437" s="148"/>
      <c r="AT1437" s="148"/>
      <c r="AU1437" s="148"/>
      <c r="AV1437" s="148"/>
      <c r="AW1437" s="148"/>
      <c r="AX1437" s="148"/>
      <c r="AY1437" s="148"/>
      <c r="AZ1437" s="148"/>
      <c r="BA1437" s="148"/>
      <c r="BB1437" s="148"/>
      <c r="BC1437" s="148"/>
      <c r="BD1437" s="148"/>
      <c r="BE1437" s="148"/>
      <c r="BF1437" s="148"/>
      <c r="BG1437" s="148"/>
      <c r="BH1437" s="148"/>
    </row>
    <row r="1438" spans="1:60" outlineLevel="1" x14ac:dyDescent="0.2">
      <c r="A1438" s="172">
        <v>286</v>
      </c>
      <c r="B1438" s="173" t="s">
        <v>2072</v>
      </c>
      <c r="C1438" s="181" t="s">
        <v>2073</v>
      </c>
      <c r="D1438" s="174" t="s">
        <v>492</v>
      </c>
      <c r="E1438" s="175">
        <v>316.72000000000003</v>
      </c>
      <c r="F1438" s="176"/>
      <c r="G1438" s="177">
        <f>ROUND(E1438*F1438,2)</f>
        <v>0</v>
      </c>
      <c r="H1438" s="176"/>
      <c r="I1438" s="177">
        <f>ROUND(E1438*H1438,2)</f>
        <v>0</v>
      </c>
      <c r="J1438" s="176"/>
      <c r="K1438" s="177">
        <f>ROUND(E1438*J1438,2)</f>
        <v>0</v>
      </c>
      <c r="L1438" s="177">
        <v>21</v>
      </c>
      <c r="M1438" s="177">
        <f>G1438*(1+L1438/100)</f>
        <v>0</v>
      </c>
      <c r="N1438" s="175">
        <v>7.7299999999999999E-3</v>
      </c>
      <c r="O1438" s="175">
        <f>ROUND(E1438*N1438,2)</f>
        <v>2.4500000000000002</v>
      </c>
      <c r="P1438" s="175">
        <v>0</v>
      </c>
      <c r="Q1438" s="175">
        <f>ROUND(E1438*P1438,2)</f>
        <v>0</v>
      </c>
      <c r="R1438" s="177"/>
      <c r="S1438" s="177" t="s">
        <v>394</v>
      </c>
      <c r="T1438" s="178" t="s">
        <v>379</v>
      </c>
      <c r="U1438" s="159">
        <v>0.252</v>
      </c>
      <c r="V1438" s="159">
        <f>ROUND(E1438*U1438,2)</f>
        <v>79.81</v>
      </c>
      <c r="W1438" s="159"/>
      <c r="X1438" s="159" t="s">
        <v>429</v>
      </c>
      <c r="Y1438" s="159" t="s">
        <v>453</v>
      </c>
      <c r="Z1438" s="214">
        <v>0.32</v>
      </c>
      <c r="AA1438" s="215">
        <f t="shared" ref="AA1438" si="556">G1438*Z1438</f>
        <v>0</v>
      </c>
      <c r="AB1438" s="215">
        <f t="shared" ref="AB1438" si="557">G1438-AA1438</f>
        <v>0</v>
      </c>
      <c r="AC1438" s="148"/>
      <c r="AD1438" s="148"/>
      <c r="AE1438" s="148"/>
      <c r="AF1438" s="148"/>
      <c r="AG1438" s="148" t="s">
        <v>431</v>
      </c>
      <c r="AH1438" s="148"/>
      <c r="AI1438" s="148"/>
      <c r="AJ1438" s="148"/>
      <c r="AK1438" s="148"/>
      <c r="AL1438" s="148"/>
      <c r="AM1438" s="148"/>
      <c r="AN1438" s="148"/>
      <c r="AO1438" s="148"/>
      <c r="AP1438" s="148"/>
      <c r="AQ1438" s="148"/>
      <c r="AR1438" s="148"/>
      <c r="AS1438" s="148"/>
      <c r="AT1438" s="148"/>
      <c r="AU1438" s="148"/>
      <c r="AV1438" s="148"/>
      <c r="AW1438" s="148"/>
      <c r="AX1438" s="148"/>
      <c r="AY1438" s="148"/>
      <c r="AZ1438" s="148"/>
      <c r="BA1438" s="148"/>
      <c r="BB1438" s="148"/>
      <c r="BC1438" s="148"/>
      <c r="BD1438" s="148"/>
      <c r="BE1438" s="148"/>
      <c r="BF1438" s="148"/>
      <c r="BG1438" s="148"/>
      <c r="BH1438" s="148"/>
    </row>
    <row r="1439" spans="1:60" outlineLevel="2" x14ac:dyDescent="0.2">
      <c r="A1439" s="155"/>
      <c r="B1439" s="156"/>
      <c r="C1439" s="194" t="s">
        <v>2074</v>
      </c>
      <c r="D1439" s="185"/>
      <c r="E1439" s="186"/>
      <c r="F1439" s="159"/>
      <c r="G1439" s="159"/>
      <c r="H1439" s="159"/>
      <c r="I1439" s="159"/>
      <c r="J1439" s="159"/>
      <c r="K1439" s="159"/>
      <c r="L1439" s="159"/>
      <c r="M1439" s="159"/>
      <c r="N1439" s="158"/>
      <c r="O1439" s="158"/>
      <c r="P1439" s="158"/>
      <c r="Q1439" s="158"/>
      <c r="R1439" s="159"/>
      <c r="S1439" s="159"/>
      <c r="T1439" s="159"/>
      <c r="U1439" s="159"/>
      <c r="V1439" s="159"/>
      <c r="W1439" s="159"/>
      <c r="X1439" s="159"/>
      <c r="Y1439" s="159"/>
      <c r="Z1439" s="148"/>
      <c r="AA1439" s="148"/>
      <c r="AB1439" s="148"/>
      <c r="AC1439" s="148"/>
      <c r="AD1439" s="148"/>
      <c r="AE1439" s="148"/>
      <c r="AF1439" s="148"/>
      <c r="AG1439" s="148" t="s">
        <v>435</v>
      </c>
      <c r="AH1439" s="148">
        <v>0</v>
      </c>
      <c r="AI1439" s="148"/>
      <c r="AJ1439" s="148"/>
      <c r="AK1439" s="148"/>
      <c r="AL1439" s="148"/>
      <c r="AM1439" s="148"/>
      <c r="AN1439" s="148"/>
      <c r="AO1439" s="148"/>
      <c r="AP1439" s="148"/>
      <c r="AQ1439" s="148"/>
      <c r="AR1439" s="148"/>
      <c r="AS1439" s="148"/>
      <c r="AT1439" s="148"/>
      <c r="AU1439" s="148"/>
      <c r="AV1439" s="148"/>
      <c r="AW1439" s="148"/>
      <c r="AX1439" s="148"/>
      <c r="AY1439" s="148"/>
      <c r="AZ1439" s="148"/>
      <c r="BA1439" s="148"/>
      <c r="BB1439" s="148"/>
      <c r="BC1439" s="148"/>
      <c r="BD1439" s="148"/>
      <c r="BE1439" s="148"/>
      <c r="BF1439" s="148"/>
      <c r="BG1439" s="148"/>
      <c r="BH1439" s="148"/>
    </row>
    <row r="1440" spans="1:60" outlineLevel="3" x14ac:dyDescent="0.2">
      <c r="A1440" s="155"/>
      <c r="B1440" s="156"/>
      <c r="C1440" s="194" t="s">
        <v>2075</v>
      </c>
      <c r="D1440" s="185"/>
      <c r="E1440" s="186">
        <v>316.72000000000003</v>
      </c>
      <c r="F1440" s="159"/>
      <c r="G1440" s="159"/>
      <c r="H1440" s="159"/>
      <c r="I1440" s="159"/>
      <c r="J1440" s="159"/>
      <c r="K1440" s="159"/>
      <c r="L1440" s="159"/>
      <c r="M1440" s="159"/>
      <c r="N1440" s="158"/>
      <c r="O1440" s="158"/>
      <c r="P1440" s="158"/>
      <c r="Q1440" s="158"/>
      <c r="R1440" s="159"/>
      <c r="S1440" s="159"/>
      <c r="T1440" s="159"/>
      <c r="U1440" s="159"/>
      <c r="V1440" s="159"/>
      <c r="W1440" s="159"/>
      <c r="X1440" s="159"/>
      <c r="Y1440" s="159"/>
      <c r="Z1440" s="148"/>
      <c r="AA1440" s="148"/>
      <c r="AB1440" s="148"/>
      <c r="AC1440" s="148"/>
      <c r="AD1440" s="148"/>
      <c r="AE1440" s="148"/>
      <c r="AF1440" s="148"/>
      <c r="AG1440" s="148" t="s">
        <v>435</v>
      </c>
      <c r="AH1440" s="148">
        <v>5</v>
      </c>
      <c r="AI1440" s="148"/>
      <c r="AJ1440" s="148"/>
      <c r="AK1440" s="148"/>
      <c r="AL1440" s="148"/>
      <c r="AM1440" s="148"/>
      <c r="AN1440" s="148"/>
      <c r="AO1440" s="148"/>
      <c r="AP1440" s="148"/>
      <c r="AQ1440" s="148"/>
      <c r="AR1440" s="148"/>
      <c r="AS1440" s="148"/>
      <c r="AT1440" s="148"/>
      <c r="AU1440" s="148"/>
      <c r="AV1440" s="148"/>
      <c r="AW1440" s="148"/>
      <c r="AX1440" s="148"/>
      <c r="AY1440" s="148"/>
      <c r="AZ1440" s="148"/>
      <c r="BA1440" s="148"/>
      <c r="BB1440" s="148"/>
      <c r="BC1440" s="148"/>
      <c r="BD1440" s="148"/>
      <c r="BE1440" s="148"/>
      <c r="BF1440" s="148"/>
      <c r="BG1440" s="148"/>
      <c r="BH1440" s="148"/>
    </row>
    <row r="1441" spans="1:60" outlineLevel="1" x14ac:dyDescent="0.2">
      <c r="A1441" s="172">
        <v>287</v>
      </c>
      <c r="B1441" s="173" t="s">
        <v>2076</v>
      </c>
      <c r="C1441" s="181" t="s">
        <v>2077</v>
      </c>
      <c r="D1441" s="174" t="s">
        <v>671</v>
      </c>
      <c r="E1441" s="175">
        <v>171.2</v>
      </c>
      <c r="F1441" s="176"/>
      <c r="G1441" s="177">
        <f>ROUND(E1441*F1441,2)</f>
        <v>0</v>
      </c>
      <c r="H1441" s="176"/>
      <c r="I1441" s="177">
        <f>ROUND(E1441*H1441,2)</f>
        <v>0</v>
      </c>
      <c r="J1441" s="176"/>
      <c r="K1441" s="177">
        <f>ROUND(E1441*J1441,2)</f>
        <v>0</v>
      </c>
      <c r="L1441" s="177">
        <v>21</v>
      </c>
      <c r="M1441" s="177">
        <f>G1441*(1+L1441/100)</f>
        <v>0</v>
      </c>
      <c r="N1441" s="175">
        <v>5.2999999999999998E-4</v>
      </c>
      <c r="O1441" s="175">
        <f>ROUND(E1441*N1441,2)</f>
        <v>0.09</v>
      </c>
      <c r="P1441" s="175">
        <v>0</v>
      </c>
      <c r="Q1441" s="175">
        <f>ROUND(E1441*P1441,2)</f>
        <v>0</v>
      </c>
      <c r="R1441" s="177" t="s">
        <v>2037</v>
      </c>
      <c r="S1441" s="177" t="s">
        <v>378</v>
      </c>
      <c r="T1441" s="178" t="s">
        <v>378</v>
      </c>
      <c r="U1441" s="159">
        <v>0.1</v>
      </c>
      <c r="V1441" s="159">
        <f>ROUND(E1441*U1441,2)</f>
        <v>17.12</v>
      </c>
      <c r="W1441" s="159"/>
      <c r="X1441" s="159" t="s">
        <v>429</v>
      </c>
      <c r="Y1441" s="159" t="s">
        <v>453</v>
      </c>
      <c r="Z1441" s="214">
        <v>0.32</v>
      </c>
      <c r="AA1441" s="215">
        <f t="shared" ref="AA1441" si="558">G1441*Z1441</f>
        <v>0</v>
      </c>
      <c r="AB1441" s="215">
        <f t="shared" ref="AB1441" si="559">G1441-AA1441</f>
        <v>0</v>
      </c>
      <c r="AC1441" s="148"/>
      <c r="AD1441" s="148"/>
      <c r="AE1441" s="148"/>
      <c r="AF1441" s="148"/>
      <c r="AG1441" s="148" t="s">
        <v>431</v>
      </c>
      <c r="AH1441" s="148"/>
      <c r="AI1441" s="148"/>
      <c r="AJ1441" s="148"/>
      <c r="AK1441" s="148"/>
      <c r="AL1441" s="148"/>
      <c r="AM1441" s="148"/>
      <c r="AN1441" s="148"/>
      <c r="AO1441" s="148"/>
      <c r="AP1441" s="148"/>
      <c r="AQ1441" s="148"/>
      <c r="AR1441" s="148"/>
      <c r="AS1441" s="148"/>
      <c r="AT1441" s="148"/>
      <c r="AU1441" s="148"/>
      <c r="AV1441" s="148"/>
      <c r="AW1441" s="148"/>
      <c r="AX1441" s="148"/>
      <c r="AY1441" s="148"/>
      <c r="AZ1441" s="148"/>
      <c r="BA1441" s="148"/>
      <c r="BB1441" s="148"/>
      <c r="BC1441" s="148"/>
      <c r="BD1441" s="148"/>
      <c r="BE1441" s="148"/>
      <c r="BF1441" s="148"/>
      <c r="BG1441" s="148"/>
      <c r="BH1441" s="148"/>
    </row>
    <row r="1442" spans="1:60" outlineLevel="2" x14ac:dyDescent="0.2">
      <c r="A1442" s="155"/>
      <c r="B1442" s="156"/>
      <c r="C1442" s="194" t="s">
        <v>2078</v>
      </c>
      <c r="D1442" s="185"/>
      <c r="E1442" s="186">
        <v>171.2</v>
      </c>
      <c r="F1442" s="159"/>
      <c r="G1442" s="159"/>
      <c r="H1442" s="159"/>
      <c r="I1442" s="159"/>
      <c r="J1442" s="159"/>
      <c r="K1442" s="159"/>
      <c r="L1442" s="159"/>
      <c r="M1442" s="159"/>
      <c r="N1442" s="158"/>
      <c r="O1442" s="158"/>
      <c r="P1442" s="158"/>
      <c r="Q1442" s="158"/>
      <c r="R1442" s="159"/>
      <c r="S1442" s="159"/>
      <c r="T1442" s="159"/>
      <c r="U1442" s="159"/>
      <c r="V1442" s="159"/>
      <c r="W1442" s="159"/>
      <c r="X1442" s="159"/>
      <c r="Y1442" s="159"/>
      <c r="Z1442" s="148"/>
      <c r="AA1442" s="148"/>
      <c r="AB1442" s="148"/>
      <c r="AC1442" s="148"/>
      <c r="AD1442" s="148"/>
      <c r="AE1442" s="148"/>
      <c r="AF1442" s="148"/>
      <c r="AG1442" s="148" t="s">
        <v>435</v>
      </c>
      <c r="AH1442" s="148">
        <v>0</v>
      </c>
      <c r="AI1442" s="148"/>
      <c r="AJ1442" s="148"/>
      <c r="AK1442" s="148"/>
      <c r="AL1442" s="148"/>
      <c r="AM1442" s="148"/>
      <c r="AN1442" s="148"/>
      <c r="AO1442" s="148"/>
      <c r="AP1442" s="148"/>
      <c r="AQ1442" s="148"/>
      <c r="AR1442" s="148"/>
      <c r="AS1442" s="148"/>
      <c r="AT1442" s="148"/>
      <c r="AU1442" s="148"/>
      <c r="AV1442" s="148"/>
      <c r="AW1442" s="148"/>
      <c r="AX1442" s="148"/>
      <c r="AY1442" s="148"/>
      <c r="AZ1442" s="148"/>
      <c r="BA1442" s="148"/>
      <c r="BB1442" s="148"/>
      <c r="BC1442" s="148"/>
      <c r="BD1442" s="148"/>
      <c r="BE1442" s="148"/>
      <c r="BF1442" s="148"/>
      <c r="BG1442" s="148"/>
      <c r="BH1442" s="148"/>
    </row>
    <row r="1443" spans="1:60" outlineLevel="1" x14ac:dyDescent="0.2">
      <c r="A1443" s="172">
        <v>288</v>
      </c>
      <c r="B1443" s="173" t="s">
        <v>2079</v>
      </c>
      <c r="C1443" s="181" t="s">
        <v>2080</v>
      </c>
      <c r="D1443" s="174" t="s">
        <v>492</v>
      </c>
      <c r="E1443" s="175">
        <v>1260.24</v>
      </c>
      <c r="F1443" s="176"/>
      <c r="G1443" s="177">
        <f>ROUND(E1443*F1443,2)</f>
        <v>0</v>
      </c>
      <c r="H1443" s="176"/>
      <c r="I1443" s="177">
        <f>ROUND(E1443*H1443,2)</f>
        <v>0</v>
      </c>
      <c r="J1443" s="176"/>
      <c r="K1443" s="177">
        <f>ROUND(E1443*J1443,2)</f>
        <v>0</v>
      </c>
      <c r="L1443" s="177">
        <v>21</v>
      </c>
      <c r="M1443" s="177">
        <f>G1443*(1+L1443/100)</f>
        <v>0</v>
      </c>
      <c r="N1443" s="175">
        <v>2.1000000000000001E-4</v>
      </c>
      <c r="O1443" s="175">
        <f>ROUND(E1443*N1443,2)</f>
        <v>0.26</v>
      </c>
      <c r="P1443" s="175">
        <v>0</v>
      </c>
      <c r="Q1443" s="175">
        <f>ROUND(E1443*P1443,2)</f>
        <v>0</v>
      </c>
      <c r="R1443" s="177" t="s">
        <v>2037</v>
      </c>
      <c r="S1443" s="177" t="s">
        <v>378</v>
      </c>
      <c r="T1443" s="178" t="s">
        <v>378</v>
      </c>
      <c r="U1443" s="159">
        <v>9.5000000000000001E-2</v>
      </c>
      <c r="V1443" s="159">
        <f>ROUND(E1443*U1443,2)</f>
        <v>119.72</v>
      </c>
      <c r="W1443" s="159"/>
      <c r="X1443" s="159" t="s">
        <v>429</v>
      </c>
      <c r="Y1443" s="159" t="s">
        <v>475</v>
      </c>
      <c r="Z1443" s="214">
        <v>0.32</v>
      </c>
      <c r="AA1443" s="215">
        <f t="shared" ref="AA1443" si="560">G1443*Z1443</f>
        <v>0</v>
      </c>
      <c r="AB1443" s="215">
        <f t="shared" ref="AB1443" si="561">G1443-AA1443</f>
        <v>0</v>
      </c>
      <c r="AC1443" s="148"/>
      <c r="AD1443" s="148"/>
      <c r="AE1443" s="148"/>
      <c r="AF1443" s="148"/>
      <c r="AG1443" s="148" t="s">
        <v>431</v>
      </c>
      <c r="AH1443" s="148"/>
      <c r="AI1443" s="148"/>
      <c r="AJ1443" s="148"/>
      <c r="AK1443" s="148"/>
      <c r="AL1443" s="148"/>
      <c r="AM1443" s="148"/>
      <c r="AN1443" s="148"/>
      <c r="AO1443" s="148"/>
      <c r="AP1443" s="148"/>
      <c r="AQ1443" s="148"/>
      <c r="AR1443" s="148"/>
      <c r="AS1443" s="148"/>
      <c r="AT1443" s="148"/>
      <c r="AU1443" s="148"/>
      <c r="AV1443" s="148"/>
      <c r="AW1443" s="148"/>
      <c r="AX1443" s="148"/>
      <c r="AY1443" s="148"/>
      <c r="AZ1443" s="148"/>
      <c r="BA1443" s="148"/>
      <c r="BB1443" s="148"/>
      <c r="BC1443" s="148"/>
      <c r="BD1443" s="148"/>
      <c r="BE1443" s="148"/>
      <c r="BF1443" s="148"/>
      <c r="BG1443" s="148"/>
      <c r="BH1443" s="148"/>
    </row>
    <row r="1444" spans="1:60" outlineLevel="2" x14ac:dyDescent="0.2">
      <c r="A1444" s="155"/>
      <c r="B1444" s="156"/>
      <c r="C1444" s="194" t="s">
        <v>2081</v>
      </c>
      <c r="D1444" s="185"/>
      <c r="E1444" s="186">
        <v>1260.24</v>
      </c>
      <c r="F1444" s="159"/>
      <c r="G1444" s="159"/>
      <c r="H1444" s="159"/>
      <c r="I1444" s="159"/>
      <c r="J1444" s="159"/>
      <c r="K1444" s="159"/>
      <c r="L1444" s="159"/>
      <c r="M1444" s="159"/>
      <c r="N1444" s="158"/>
      <c r="O1444" s="158"/>
      <c r="P1444" s="158"/>
      <c r="Q1444" s="158"/>
      <c r="R1444" s="159"/>
      <c r="S1444" s="159"/>
      <c r="T1444" s="159"/>
      <c r="U1444" s="159"/>
      <c r="V1444" s="159"/>
      <c r="W1444" s="159"/>
      <c r="X1444" s="159"/>
      <c r="Y1444" s="159"/>
      <c r="Z1444" s="148"/>
      <c r="AA1444" s="148"/>
      <c r="AB1444" s="148"/>
      <c r="AC1444" s="148"/>
      <c r="AD1444" s="148"/>
      <c r="AE1444" s="148"/>
      <c r="AF1444" s="148"/>
      <c r="AG1444" s="148" t="s">
        <v>435</v>
      </c>
      <c r="AH1444" s="148">
        <v>5</v>
      </c>
      <c r="AI1444" s="148"/>
      <c r="AJ1444" s="148"/>
      <c r="AK1444" s="148"/>
      <c r="AL1444" s="148"/>
      <c r="AM1444" s="148"/>
      <c r="AN1444" s="148"/>
      <c r="AO1444" s="148"/>
      <c r="AP1444" s="148"/>
      <c r="AQ1444" s="148"/>
      <c r="AR1444" s="148"/>
      <c r="AS1444" s="148"/>
      <c r="AT1444" s="148"/>
      <c r="AU1444" s="148"/>
      <c r="AV1444" s="148"/>
      <c r="AW1444" s="148"/>
      <c r="AX1444" s="148"/>
      <c r="AY1444" s="148"/>
      <c r="AZ1444" s="148"/>
      <c r="BA1444" s="148"/>
      <c r="BB1444" s="148"/>
      <c r="BC1444" s="148"/>
      <c r="BD1444" s="148"/>
      <c r="BE1444" s="148"/>
      <c r="BF1444" s="148"/>
      <c r="BG1444" s="148"/>
      <c r="BH1444" s="148"/>
    </row>
    <row r="1445" spans="1:60" outlineLevel="1" x14ac:dyDescent="0.2">
      <c r="A1445" s="172">
        <v>289</v>
      </c>
      <c r="B1445" s="173" t="s">
        <v>2082</v>
      </c>
      <c r="C1445" s="181" t="s">
        <v>2083</v>
      </c>
      <c r="D1445" s="174" t="s">
        <v>492</v>
      </c>
      <c r="E1445" s="175">
        <v>1260.24</v>
      </c>
      <c r="F1445" s="176"/>
      <c r="G1445" s="177">
        <f>ROUND(E1445*F1445,2)</f>
        <v>0</v>
      </c>
      <c r="H1445" s="176"/>
      <c r="I1445" s="177">
        <f>ROUND(E1445*H1445,2)</f>
        <v>0</v>
      </c>
      <c r="J1445" s="176"/>
      <c r="K1445" s="177">
        <f>ROUND(E1445*J1445,2)</f>
        <v>0</v>
      </c>
      <c r="L1445" s="177">
        <v>21</v>
      </c>
      <c r="M1445" s="177">
        <f>G1445*(1+L1445/100)</f>
        <v>0</v>
      </c>
      <c r="N1445" s="175">
        <v>1.6800000000000001E-3</v>
      </c>
      <c r="O1445" s="175">
        <f>ROUND(E1445*N1445,2)</f>
        <v>2.12</v>
      </c>
      <c r="P1445" s="175">
        <v>0</v>
      </c>
      <c r="Q1445" s="175">
        <f>ROUND(E1445*P1445,2)</f>
        <v>0</v>
      </c>
      <c r="R1445" s="177" t="s">
        <v>2037</v>
      </c>
      <c r="S1445" s="177" t="s">
        <v>378</v>
      </c>
      <c r="T1445" s="178" t="s">
        <v>378</v>
      </c>
      <c r="U1445" s="159">
        <v>0.24</v>
      </c>
      <c r="V1445" s="159">
        <f>ROUND(E1445*U1445,2)</f>
        <v>302.45999999999998</v>
      </c>
      <c r="W1445" s="159"/>
      <c r="X1445" s="159" t="s">
        <v>429</v>
      </c>
      <c r="Y1445" s="159" t="s">
        <v>475</v>
      </c>
      <c r="Z1445" s="214">
        <v>0.32</v>
      </c>
      <c r="AA1445" s="215">
        <f t="shared" ref="AA1445" si="562">G1445*Z1445</f>
        <v>0</v>
      </c>
      <c r="AB1445" s="215">
        <f t="shared" ref="AB1445" si="563">G1445-AA1445</f>
        <v>0</v>
      </c>
      <c r="AC1445" s="148"/>
      <c r="AD1445" s="148"/>
      <c r="AE1445" s="148"/>
      <c r="AF1445" s="148"/>
      <c r="AG1445" s="148" t="s">
        <v>431</v>
      </c>
      <c r="AH1445" s="148"/>
      <c r="AI1445" s="148"/>
      <c r="AJ1445" s="148"/>
      <c r="AK1445" s="148"/>
      <c r="AL1445" s="148"/>
      <c r="AM1445" s="148"/>
      <c r="AN1445" s="148"/>
      <c r="AO1445" s="148"/>
      <c r="AP1445" s="148"/>
      <c r="AQ1445" s="148"/>
      <c r="AR1445" s="148"/>
      <c r="AS1445" s="148"/>
      <c r="AT1445" s="148"/>
      <c r="AU1445" s="148"/>
      <c r="AV1445" s="148"/>
      <c r="AW1445" s="148"/>
      <c r="AX1445" s="148"/>
      <c r="AY1445" s="148"/>
      <c r="AZ1445" s="148"/>
      <c r="BA1445" s="148"/>
      <c r="BB1445" s="148"/>
      <c r="BC1445" s="148"/>
      <c r="BD1445" s="148"/>
      <c r="BE1445" s="148"/>
      <c r="BF1445" s="148"/>
      <c r="BG1445" s="148"/>
      <c r="BH1445" s="148"/>
    </row>
    <row r="1446" spans="1:60" outlineLevel="2" x14ac:dyDescent="0.2">
      <c r="A1446" s="155"/>
      <c r="B1446" s="156"/>
      <c r="C1446" s="194" t="s">
        <v>2084</v>
      </c>
      <c r="D1446" s="185"/>
      <c r="E1446" s="186"/>
      <c r="F1446" s="159"/>
      <c r="G1446" s="159"/>
      <c r="H1446" s="159"/>
      <c r="I1446" s="159"/>
      <c r="J1446" s="159"/>
      <c r="K1446" s="159"/>
      <c r="L1446" s="159"/>
      <c r="M1446" s="159"/>
      <c r="N1446" s="158"/>
      <c r="O1446" s="158"/>
      <c r="P1446" s="158"/>
      <c r="Q1446" s="158"/>
      <c r="R1446" s="159"/>
      <c r="S1446" s="159"/>
      <c r="T1446" s="159"/>
      <c r="U1446" s="159"/>
      <c r="V1446" s="159"/>
      <c r="W1446" s="159"/>
      <c r="X1446" s="159"/>
      <c r="Y1446" s="159"/>
      <c r="Z1446" s="148"/>
      <c r="AA1446" s="148"/>
      <c r="AB1446" s="148"/>
      <c r="AC1446" s="148"/>
      <c r="AD1446" s="148"/>
      <c r="AE1446" s="148"/>
      <c r="AF1446" s="148"/>
      <c r="AG1446" s="148" t="s">
        <v>435</v>
      </c>
      <c r="AH1446" s="148">
        <v>0</v>
      </c>
      <c r="AI1446" s="148"/>
      <c r="AJ1446" s="148"/>
      <c r="AK1446" s="148"/>
      <c r="AL1446" s="148"/>
      <c r="AM1446" s="148"/>
      <c r="AN1446" s="148"/>
      <c r="AO1446" s="148"/>
      <c r="AP1446" s="148"/>
      <c r="AQ1446" s="148"/>
      <c r="AR1446" s="148"/>
      <c r="AS1446" s="148"/>
      <c r="AT1446" s="148"/>
      <c r="AU1446" s="148"/>
      <c r="AV1446" s="148"/>
      <c r="AW1446" s="148"/>
      <c r="AX1446" s="148"/>
      <c r="AY1446" s="148"/>
      <c r="AZ1446" s="148"/>
      <c r="BA1446" s="148"/>
      <c r="BB1446" s="148"/>
      <c r="BC1446" s="148"/>
      <c r="BD1446" s="148"/>
      <c r="BE1446" s="148"/>
      <c r="BF1446" s="148"/>
      <c r="BG1446" s="148"/>
      <c r="BH1446" s="148"/>
    </row>
    <row r="1447" spans="1:60" outlineLevel="3" x14ac:dyDescent="0.2">
      <c r="A1447" s="155"/>
      <c r="B1447" s="156"/>
      <c r="C1447" s="194" t="s">
        <v>1722</v>
      </c>
      <c r="D1447" s="185"/>
      <c r="E1447" s="186"/>
      <c r="F1447" s="159"/>
      <c r="G1447" s="159"/>
      <c r="H1447" s="159"/>
      <c r="I1447" s="159"/>
      <c r="J1447" s="159"/>
      <c r="K1447" s="159"/>
      <c r="L1447" s="159"/>
      <c r="M1447" s="159"/>
      <c r="N1447" s="158"/>
      <c r="O1447" s="158"/>
      <c r="P1447" s="158"/>
      <c r="Q1447" s="158"/>
      <c r="R1447" s="159"/>
      <c r="S1447" s="159"/>
      <c r="T1447" s="159"/>
      <c r="U1447" s="159"/>
      <c r="V1447" s="159"/>
      <c r="W1447" s="159"/>
      <c r="X1447" s="159"/>
      <c r="Y1447" s="159"/>
      <c r="Z1447" s="148"/>
      <c r="AA1447" s="148"/>
      <c r="AB1447" s="148"/>
      <c r="AC1447" s="148"/>
      <c r="AD1447" s="148"/>
      <c r="AE1447" s="148"/>
      <c r="AF1447" s="148"/>
      <c r="AG1447" s="148" t="s">
        <v>435</v>
      </c>
      <c r="AH1447" s="148">
        <v>0</v>
      </c>
      <c r="AI1447" s="148"/>
      <c r="AJ1447" s="148"/>
      <c r="AK1447" s="148"/>
      <c r="AL1447" s="148"/>
      <c r="AM1447" s="148"/>
      <c r="AN1447" s="148"/>
      <c r="AO1447" s="148"/>
      <c r="AP1447" s="148"/>
      <c r="AQ1447" s="148"/>
      <c r="AR1447" s="148"/>
      <c r="AS1447" s="148"/>
      <c r="AT1447" s="148"/>
      <c r="AU1447" s="148"/>
      <c r="AV1447" s="148"/>
      <c r="AW1447" s="148"/>
      <c r="AX1447" s="148"/>
      <c r="AY1447" s="148"/>
      <c r="AZ1447" s="148"/>
      <c r="BA1447" s="148"/>
      <c r="BB1447" s="148"/>
      <c r="BC1447" s="148"/>
      <c r="BD1447" s="148"/>
      <c r="BE1447" s="148"/>
      <c r="BF1447" s="148"/>
      <c r="BG1447" s="148"/>
      <c r="BH1447" s="148"/>
    </row>
    <row r="1448" spans="1:60" outlineLevel="3" x14ac:dyDescent="0.2">
      <c r="A1448" s="155"/>
      <c r="B1448" s="156"/>
      <c r="C1448" s="194" t="s">
        <v>1723</v>
      </c>
      <c r="D1448" s="185"/>
      <c r="E1448" s="186">
        <v>185.12</v>
      </c>
      <c r="F1448" s="159"/>
      <c r="G1448" s="159"/>
      <c r="H1448" s="159"/>
      <c r="I1448" s="159"/>
      <c r="J1448" s="159"/>
      <c r="K1448" s="159"/>
      <c r="L1448" s="159"/>
      <c r="M1448" s="159"/>
      <c r="N1448" s="158"/>
      <c r="O1448" s="158"/>
      <c r="P1448" s="158"/>
      <c r="Q1448" s="158"/>
      <c r="R1448" s="159"/>
      <c r="S1448" s="159"/>
      <c r="T1448" s="159"/>
      <c r="U1448" s="159"/>
      <c r="V1448" s="159"/>
      <c r="W1448" s="159"/>
      <c r="X1448" s="159"/>
      <c r="Y1448" s="159"/>
      <c r="Z1448" s="148"/>
      <c r="AA1448" s="148"/>
      <c r="AB1448" s="148"/>
      <c r="AC1448" s="148"/>
      <c r="AD1448" s="148"/>
      <c r="AE1448" s="148"/>
      <c r="AF1448" s="148"/>
      <c r="AG1448" s="148" t="s">
        <v>435</v>
      </c>
      <c r="AH1448" s="148">
        <v>0</v>
      </c>
      <c r="AI1448" s="148"/>
      <c r="AJ1448" s="148"/>
      <c r="AK1448" s="148"/>
      <c r="AL1448" s="148"/>
      <c r="AM1448" s="148"/>
      <c r="AN1448" s="148"/>
      <c r="AO1448" s="148"/>
      <c r="AP1448" s="148"/>
      <c r="AQ1448" s="148"/>
      <c r="AR1448" s="148"/>
      <c r="AS1448" s="148"/>
      <c r="AT1448" s="148"/>
      <c r="AU1448" s="148"/>
      <c r="AV1448" s="148"/>
      <c r="AW1448" s="148"/>
      <c r="AX1448" s="148"/>
      <c r="AY1448" s="148"/>
      <c r="AZ1448" s="148"/>
      <c r="BA1448" s="148"/>
      <c r="BB1448" s="148"/>
      <c r="BC1448" s="148"/>
      <c r="BD1448" s="148"/>
      <c r="BE1448" s="148"/>
      <c r="BF1448" s="148"/>
      <c r="BG1448" s="148"/>
      <c r="BH1448" s="148"/>
    </row>
    <row r="1449" spans="1:60" ht="33.75" outlineLevel="3" x14ac:dyDescent="0.2">
      <c r="A1449" s="155"/>
      <c r="B1449" s="156"/>
      <c r="C1449" s="194" t="s">
        <v>1724</v>
      </c>
      <c r="D1449" s="185"/>
      <c r="E1449" s="186">
        <v>667.39</v>
      </c>
      <c r="F1449" s="159"/>
      <c r="G1449" s="159"/>
      <c r="H1449" s="159"/>
      <c r="I1449" s="159"/>
      <c r="J1449" s="159"/>
      <c r="K1449" s="159"/>
      <c r="L1449" s="159"/>
      <c r="M1449" s="159"/>
      <c r="N1449" s="158"/>
      <c r="O1449" s="158"/>
      <c r="P1449" s="158"/>
      <c r="Q1449" s="158"/>
      <c r="R1449" s="159"/>
      <c r="S1449" s="159"/>
      <c r="T1449" s="159"/>
      <c r="U1449" s="159"/>
      <c r="V1449" s="159"/>
      <c r="W1449" s="159"/>
      <c r="X1449" s="159"/>
      <c r="Y1449" s="159"/>
      <c r="Z1449" s="148"/>
      <c r="AA1449" s="148"/>
      <c r="AB1449" s="148"/>
      <c r="AC1449" s="148"/>
      <c r="AD1449" s="148"/>
      <c r="AE1449" s="148"/>
      <c r="AF1449" s="148"/>
      <c r="AG1449" s="148" t="s">
        <v>435</v>
      </c>
      <c r="AH1449" s="148">
        <v>0</v>
      </c>
      <c r="AI1449" s="148"/>
      <c r="AJ1449" s="148"/>
      <c r="AK1449" s="148"/>
      <c r="AL1449" s="148"/>
      <c r="AM1449" s="148"/>
      <c r="AN1449" s="148"/>
      <c r="AO1449" s="148"/>
      <c r="AP1449" s="148"/>
      <c r="AQ1449" s="148"/>
      <c r="AR1449" s="148"/>
      <c r="AS1449" s="148"/>
      <c r="AT1449" s="148"/>
      <c r="AU1449" s="148"/>
      <c r="AV1449" s="148"/>
      <c r="AW1449" s="148"/>
      <c r="AX1449" s="148"/>
      <c r="AY1449" s="148"/>
      <c r="AZ1449" s="148"/>
      <c r="BA1449" s="148"/>
      <c r="BB1449" s="148"/>
      <c r="BC1449" s="148"/>
      <c r="BD1449" s="148"/>
      <c r="BE1449" s="148"/>
      <c r="BF1449" s="148"/>
      <c r="BG1449" s="148"/>
      <c r="BH1449" s="148"/>
    </row>
    <row r="1450" spans="1:60" outlineLevel="3" x14ac:dyDescent="0.2">
      <c r="A1450" s="155"/>
      <c r="B1450" s="156"/>
      <c r="C1450" s="194" t="s">
        <v>1725</v>
      </c>
      <c r="D1450" s="185"/>
      <c r="E1450" s="186">
        <v>70.400000000000006</v>
      </c>
      <c r="F1450" s="159"/>
      <c r="G1450" s="159"/>
      <c r="H1450" s="159"/>
      <c r="I1450" s="159"/>
      <c r="J1450" s="159"/>
      <c r="K1450" s="159"/>
      <c r="L1450" s="159"/>
      <c r="M1450" s="159"/>
      <c r="N1450" s="158"/>
      <c r="O1450" s="158"/>
      <c r="P1450" s="158"/>
      <c r="Q1450" s="158"/>
      <c r="R1450" s="159"/>
      <c r="S1450" s="159"/>
      <c r="T1450" s="159"/>
      <c r="U1450" s="159"/>
      <c r="V1450" s="159"/>
      <c r="W1450" s="159"/>
      <c r="X1450" s="159"/>
      <c r="Y1450" s="159"/>
      <c r="Z1450" s="148"/>
      <c r="AA1450" s="148"/>
      <c r="AB1450" s="148"/>
      <c r="AC1450" s="148"/>
      <c r="AD1450" s="148"/>
      <c r="AE1450" s="148"/>
      <c r="AF1450" s="148"/>
      <c r="AG1450" s="148" t="s">
        <v>435</v>
      </c>
      <c r="AH1450" s="148">
        <v>0</v>
      </c>
      <c r="AI1450" s="148"/>
      <c r="AJ1450" s="148"/>
      <c r="AK1450" s="148"/>
      <c r="AL1450" s="148"/>
      <c r="AM1450" s="148"/>
      <c r="AN1450" s="148"/>
      <c r="AO1450" s="148"/>
      <c r="AP1450" s="148"/>
      <c r="AQ1450" s="148"/>
      <c r="AR1450" s="148"/>
      <c r="AS1450" s="148"/>
      <c r="AT1450" s="148"/>
      <c r="AU1450" s="148"/>
      <c r="AV1450" s="148"/>
      <c r="AW1450" s="148"/>
      <c r="AX1450" s="148"/>
      <c r="AY1450" s="148"/>
      <c r="AZ1450" s="148"/>
      <c r="BA1450" s="148"/>
      <c r="BB1450" s="148"/>
      <c r="BC1450" s="148"/>
      <c r="BD1450" s="148"/>
      <c r="BE1450" s="148"/>
      <c r="BF1450" s="148"/>
      <c r="BG1450" s="148"/>
      <c r="BH1450" s="148"/>
    </row>
    <row r="1451" spans="1:60" outlineLevel="3" x14ac:dyDescent="0.2">
      <c r="A1451" s="155"/>
      <c r="B1451" s="156"/>
      <c r="C1451" s="194" t="s">
        <v>1726</v>
      </c>
      <c r="D1451" s="185"/>
      <c r="E1451" s="186">
        <v>7.92</v>
      </c>
      <c r="F1451" s="159"/>
      <c r="G1451" s="159"/>
      <c r="H1451" s="159"/>
      <c r="I1451" s="159"/>
      <c r="J1451" s="159"/>
      <c r="K1451" s="159"/>
      <c r="L1451" s="159"/>
      <c r="M1451" s="159"/>
      <c r="N1451" s="158"/>
      <c r="O1451" s="158"/>
      <c r="P1451" s="158"/>
      <c r="Q1451" s="158"/>
      <c r="R1451" s="159"/>
      <c r="S1451" s="159"/>
      <c r="T1451" s="159"/>
      <c r="U1451" s="159"/>
      <c r="V1451" s="159"/>
      <c r="W1451" s="159"/>
      <c r="X1451" s="159"/>
      <c r="Y1451" s="159"/>
      <c r="Z1451" s="148"/>
      <c r="AA1451" s="148"/>
      <c r="AB1451" s="148"/>
      <c r="AC1451" s="148"/>
      <c r="AD1451" s="148"/>
      <c r="AE1451" s="148"/>
      <c r="AF1451" s="148"/>
      <c r="AG1451" s="148" t="s">
        <v>435</v>
      </c>
      <c r="AH1451" s="148">
        <v>0</v>
      </c>
      <c r="AI1451" s="148"/>
      <c r="AJ1451" s="148"/>
      <c r="AK1451" s="148"/>
      <c r="AL1451" s="148"/>
      <c r="AM1451" s="148"/>
      <c r="AN1451" s="148"/>
      <c r="AO1451" s="148"/>
      <c r="AP1451" s="148"/>
      <c r="AQ1451" s="148"/>
      <c r="AR1451" s="148"/>
      <c r="AS1451" s="148"/>
      <c r="AT1451" s="148"/>
      <c r="AU1451" s="148"/>
      <c r="AV1451" s="148"/>
      <c r="AW1451" s="148"/>
      <c r="AX1451" s="148"/>
      <c r="AY1451" s="148"/>
      <c r="AZ1451" s="148"/>
      <c r="BA1451" s="148"/>
      <c r="BB1451" s="148"/>
      <c r="BC1451" s="148"/>
      <c r="BD1451" s="148"/>
      <c r="BE1451" s="148"/>
      <c r="BF1451" s="148"/>
      <c r="BG1451" s="148"/>
      <c r="BH1451" s="148"/>
    </row>
    <row r="1452" spans="1:60" outlineLevel="3" x14ac:dyDescent="0.2">
      <c r="A1452" s="155"/>
      <c r="B1452" s="156"/>
      <c r="C1452" s="194" t="s">
        <v>1725</v>
      </c>
      <c r="D1452" s="185"/>
      <c r="E1452" s="186">
        <v>70.400000000000006</v>
      </c>
      <c r="F1452" s="159"/>
      <c r="G1452" s="159"/>
      <c r="H1452" s="159"/>
      <c r="I1452" s="159"/>
      <c r="J1452" s="159"/>
      <c r="K1452" s="159"/>
      <c r="L1452" s="159"/>
      <c r="M1452" s="159"/>
      <c r="N1452" s="158"/>
      <c r="O1452" s="158"/>
      <c r="P1452" s="158"/>
      <c r="Q1452" s="158"/>
      <c r="R1452" s="159"/>
      <c r="S1452" s="159"/>
      <c r="T1452" s="159"/>
      <c r="U1452" s="159"/>
      <c r="V1452" s="159"/>
      <c r="W1452" s="159"/>
      <c r="X1452" s="159"/>
      <c r="Y1452" s="159"/>
      <c r="Z1452" s="148"/>
      <c r="AA1452" s="148"/>
      <c r="AB1452" s="148"/>
      <c r="AC1452" s="148"/>
      <c r="AD1452" s="148"/>
      <c r="AE1452" s="148"/>
      <c r="AF1452" s="148"/>
      <c r="AG1452" s="148" t="s">
        <v>435</v>
      </c>
      <c r="AH1452" s="148">
        <v>0</v>
      </c>
      <c r="AI1452" s="148"/>
      <c r="AJ1452" s="148"/>
      <c r="AK1452" s="148"/>
      <c r="AL1452" s="148"/>
      <c r="AM1452" s="148"/>
      <c r="AN1452" s="148"/>
      <c r="AO1452" s="148"/>
      <c r="AP1452" s="148"/>
      <c r="AQ1452" s="148"/>
      <c r="AR1452" s="148"/>
      <c r="AS1452" s="148"/>
      <c r="AT1452" s="148"/>
      <c r="AU1452" s="148"/>
      <c r="AV1452" s="148"/>
      <c r="AW1452" s="148"/>
      <c r="AX1452" s="148"/>
      <c r="AY1452" s="148"/>
      <c r="AZ1452" s="148"/>
      <c r="BA1452" s="148"/>
      <c r="BB1452" s="148"/>
      <c r="BC1452" s="148"/>
      <c r="BD1452" s="148"/>
      <c r="BE1452" s="148"/>
      <c r="BF1452" s="148"/>
      <c r="BG1452" s="148"/>
      <c r="BH1452" s="148"/>
    </row>
    <row r="1453" spans="1:60" outlineLevel="3" x14ac:dyDescent="0.2">
      <c r="A1453" s="155"/>
      <c r="B1453" s="156"/>
      <c r="C1453" s="194" t="s">
        <v>1727</v>
      </c>
      <c r="D1453" s="185"/>
      <c r="E1453" s="186">
        <v>4.25</v>
      </c>
      <c r="F1453" s="159"/>
      <c r="G1453" s="159"/>
      <c r="H1453" s="159"/>
      <c r="I1453" s="159"/>
      <c r="J1453" s="159"/>
      <c r="K1453" s="159"/>
      <c r="L1453" s="159"/>
      <c r="M1453" s="159"/>
      <c r="N1453" s="158"/>
      <c r="O1453" s="158"/>
      <c r="P1453" s="158"/>
      <c r="Q1453" s="158"/>
      <c r="R1453" s="159"/>
      <c r="S1453" s="159"/>
      <c r="T1453" s="159"/>
      <c r="U1453" s="159"/>
      <c r="V1453" s="159"/>
      <c r="W1453" s="159"/>
      <c r="X1453" s="159"/>
      <c r="Y1453" s="159"/>
      <c r="Z1453" s="148"/>
      <c r="AA1453" s="148"/>
      <c r="AB1453" s="148"/>
      <c r="AC1453" s="148"/>
      <c r="AD1453" s="148"/>
      <c r="AE1453" s="148"/>
      <c r="AF1453" s="148"/>
      <c r="AG1453" s="148" t="s">
        <v>435</v>
      </c>
      <c r="AH1453" s="148">
        <v>0</v>
      </c>
      <c r="AI1453" s="148"/>
      <c r="AJ1453" s="148"/>
      <c r="AK1453" s="148"/>
      <c r="AL1453" s="148"/>
      <c r="AM1453" s="148"/>
      <c r="AN1453" s="148"/>
      <c r="AO1453" s="148"/>
      <c r="AP1453" s="148"/>
      <c r="AQ1453" s="148"/>
      <c r="AR1453" s="148"/>
      <c r="AS1453" s="148"/>
      <c r="AT1453" s="148"/>
      <c r="AU1453" s="148"/>
      <c r="AV1453" s="148"/>
      <c r="AW1453" s="148"/>
      <c r="AX1453" s="148"/>
      <c r="AY1453" s="148"/>
      <c r="AZ1453" s="148"/>
      <c r="BA1453" s="148"/>
      <c r="BB1453" s="148"/>
      <c r="BC1453" s="148"/>
      <c r="BD1453" s="148"/>
      <c r="BE1453" s="148"/>
      <c r="BF1453" s="148"/>
      <c r="BG1453" s="148"/>
      <c r="BH1453" s="148"/>
    </row>
    <row r="1454" spans="1:60" outlineLevel="3" x14ac:dyDescent="0.2">
      <c r="A1454" s="155"/>
      <c r="B1454" s="156"/>
      <c r="C1454" s="194" t="s">
        <v>1728</v>
      </c>
      <c r="D1454" s="185"/>
      <c r="E1454" s="186">
        <v>35.200000000000003</v>
      </c>
      <c r="F1454" s="159"/>
      <c r="G1454" s="159"/>
      <c r="H1454" s="159"/>
      <c r="I1454" s="159"/>
      <c r="J1454" s="159"/>
      <c r="K1454" s="159"/>
      <c r="L1454" s="159"/>
      <c r="M1454" s="159"/>
      <c r="N1454" s="158"/>
      <c r="O1454" s="158"/>
      <c r="P1454" s="158"/>
      <c r="Q1454" s="158"/>
      <c r="R1454" s="159"/>
      <c r="S1454" s="159"/>
      <c r="T1454" s="159"/>
      <c r="U1454" s="159"/>
      <c r="V1454" s="159"/>
      <c r="W1454" s="159"/>
      <c r="X1454" s="159"/>
      <c r="Y1454" s="159"/>
      <c r="Z1454" s="148"/>
      <c r="AA1454" s="148"/>
      <c r="AB1454" s="148"/>
      <c r="AC1454" s="148"/>
      <c r="AD1454" s="148"/>
      <c r="AE1454" s="148"/>
      <c r="AF1454" s="148"/>
      <c r="AG1454" s="148" t="s">
        <v>435</v>
      </c>
      <c r="AH1454" s="148">
        <v>0</v>
      </c>
      <c r="AI1454" s="148"/>
      <c r="AJ1454" s="148"/>
      <c r="AK1454" s="148"/>
      <c r="AL1454" s="148"/>
      <c r="AM1454" s="148"/>
      <c r="AN1454" s="148"/>
      <c r="AO1454" s="148"/>
      <c r="AP1454" s="148"/>
      <c r="AQ1454" s="148"/>
      <c r="AR1454" s="148"/>
      <c r="AS1454" s="148"/>
      <c r="AT1454" s="148"/>
      <c r="AU1454" s="148"/>
      <c r="AV1454" s="148"/>
      <c r="AW1454" s="148"/>
      <c r="AX1454" s="148"/>
      <c r="AY1454" s="148"/>
      <c r="AZ1454" s="148"/>
      <c r="BA1454" s="148"/>
      <c r="BB1454" s="148"/>
      <c r="BC1454" s="148"/>
      <c r="BD1454" s="148"/>
      <c r="BE1454" s="148"/>
      <c r="BF1454" s="148"/>
      <c r="BG1454" s="148"/>
      <c r="BH1454" s="148"/>
    </row>
    <row r="1455" spans="1:60" outlineLevel="3" x14ac:dyDescent="0.2">
      <c r="A1455" s="155"/>
      <c r="B1455" s="156"/>
      <c r="C1455" s="194" t="s">
        <v>1729</v>
      </c>
      <c r="D1455" s="185"/>
      <c r="E1455" s="186">
        <v>21.2</v>
      </c>
      <c r="F1455" s="159"/>
      <c r="G1455" s="159"/>
      <c r="H1455" s="159"/>
      <c r="I1455" s="159"/>
      <c r="J1455" s="159"/>
      <c r="K1455" s="159"/>
      <c r="L1455" s="159"/>
      <c r="M1455" s="159"/>
      <c r="N1455" s="158"/>
      <c r="O1455" s="158"/>
      <c r="P1455" s="158"/>
      <c r="Q1455" s="158"/>
      <c r="R1455" s="159"/>
      <c r="S1455" s="159"/>
      <c r="T1455" s="159"/>
      <c r="U1455" s="159"/>
      <c r="V1455" s="159"/>
      <c r="W1455" s="159"/>
      <c r="X1455" s="159"/>
      <c r="Y1455" s="159"/>
      <c r="Z1455" s="148"/>
      <c r="AA1455" s="148"/>
      <c r="AB1455" s="148"/>
      <c r="AC1455" s="148"/>
      <c r="AD1455" s="148"/>
      <c r="AE1455" s="148"/>
      <c r="AF1455" s="148"/>
      <c r="AG1455" s="148" t="s">
        <v>435</v>
      </c>
      <c r="AH1455" s="148">
        <v>0</v>
      </c>
      <c r="AI1455" s="148"/>
      <c r="AJ1455" s="148"/>
      <c r="AK1455" s="148"/>
      <c r="AL1455" s="148"/>
      <c r="AM1455" s="148"/>
      <c r="AN1455" s="148"/>
      <c r="AO1455" s="148"/>
      <c r="AP1455" s="148"/>
      <c r="AQ1455" s="148"/>
      <c r="AR1455" s="148"/>
      <c r="AS1455" s="148"/>
      <c r="AT1455" s="148"/>
      <c r="AU1455" s="148"/>
      <c r="AV1455" s="148"/>
      <c r="AW1455" s="148"/>
      <c r="AX1455" s="148"/>
      <c r="AY1455" s="148"/>
      <c r="AZ1455" s="148"/>
      <c r="BA1455" s="148"/>
      <c r="BB1455" s="148"/>
      <c r="BC1455" s="148"/>
      <c r="BD1455" s="148"/>
      <c r="BE1455" s="148"/>
      <c r="BF1455" s="148"/>
      <c r="BG1455" s="148"/>
      <c r="BH1455" s="148"/>
    </row>
    <row r="1456" spans="1:60" outlineLevel="3" x14ac:dyDescent="0.2">
      <c r="A1456" s="155"/>
      <c r="B1456" s="156"/>
      <c r="C1456" s="194" t="s">
        <v>2085</v>
      </c>
      <c r="D1456" s="185"/>
      <c r="E1456" s="186"/>
      <c r="F1456" s="159"/>
      <c r="G1456" s="159"/>
      <c r="H1456" s="159"/>
      <c r="I1456" s="159"/>
      <c r="J1456" s="159"/>
      <c r="K1456" s="159"/>
      <c r="L1456" s="159"/>
      <c r="M1456" s="159"/>
      <c r="N1456" s="158"/>
      <c r="O1456" s="158"/>
      <c r="P1456" s="158"/>
      <c r="Q1456" s="158"/>
      <c r="R1456" s="159"/>
      <c r="S1456" s="159"/>
      <c r="T1456" s="159"/>
      <c r="U1456" s="159"/>
      <c r="V1456" s="159"/>
      <c r="W1456" s="159"/>
      <c r="X1456" s="159"/>
      <c r="Y1456" s="159"/>
      <c r="Z1456" s="148"/>
      <c r="AA1456" s="148"/>
      <c r="AB1456" s="148"/>
      <c r="AC1456" s="148"/>
      <c r="AD1456" s="148"/>
      <c r="AE1456" s="148"/>
      <c r="AF1456" s="148"/>
      <c r="AG1456" s="148" t="s">
        <v>435</v>
      </c>
      <c r="AH1456" s="148">
        <v>0</v>
      </c>
      <c r="AI1456" s="148"/>
      <c r="AJ1456" s="148"/>
      <c r="AK1456" s="148"/>
      <c r="AL1456" s="148"/>
      <c r="AM1456" s="148"/>
      <c r="AN1456" s="148"/>
      <c r="AO1456" s="148"/>
      <c r="AP1456" s="148"/>
      <c r="AQ1456" s="148"/>
      <c r="AR1456" s="148"/>
      <c r="AS1456" s="148"/>
      <c r="AT1456" s="148"/>
      <c r="AU1456" s="148"/>
      <c r="AV1456" s="148"/>
      <c r="AW1456" s="148"/>
      <c r="AX1456" s="148"/>
      <c r="AY1456" s="148"/>
      <c r="AZ1456" s="148"/>
      <c r="BA1456" s="148"/>
      <c r="BB1456" s="148"/>
      <c r="BC1456" s="148"/>
      <c r="BD1456" s="148"/>
      <c r="BE1456" s="148"/>
      <c r="BF1456" s="148"/>
      <c r="BG1456" s="148"/>
      <c r="BH1456" s="148"/>
    </row>
    <row r="1457" spans="1:60" outlineLevel="3" x14ac:dyDescent="0.2">
      <c r="A1457" s="155"/>
      <c r="B1457" s="156"/>
      <c r="C1457" s="194" t="s">
        <v>1731</v>
      </c>
      <c r="D1457" s="185"/>
      <c r="E1457" s="186">
        <v>30.78</v>
      </c>
      <c r="F1457" s="159"/>
      <c r="G1457" s="159"/>
      <c r="H1457" s="159"/>
      <c r="I1457" s="159"/>
      <c r="J1457" s="159"/>
      <c r="K1457" s="159"/>
      <c r="L1457" s="159"/>
      <c r="M1457" s="159"/>
      <c r="N1457" s="158"/>
      <c r="O1457" s="158"/>
      <c r="P1457" s="158"/>
      <c r="Q1457" s="158"/>
      <c r="R1457" s="159"/>
      <c r="S1457" s="159"/>
      <c r="T1457" s="159"/>
      <c r="U1457" s="159"/>
      <c r="V1457" s="159"/>
      <c r="W1457" s="159"/>
      <c r="X1457" s="159"/>
      <c r="Y1457" s="159"/>
      <c r="Z1457" s="148"/>
      <c r="AA1457" s="148"/>
      <c r="AB1457" s="148"/>
      <c r="AC1457" s="148"/>
      <c r="AD1457" s="148"/>
      <c r="AE1457" s="148"/>
      <c r="AF1457" s="148"/>
      <c r="AG1457" s="148" t="s">
        <v>435</v>
      </c>
      <c r="AH1457" s="148">
        <v>0</v>
      </c>
      <c r="AI1457" s="148"/>
      <c r="AJ1457" s="148"/>
      <c r="AK1457" s="148"/>
      <c r="AL1457" s="148"/>
      <c r="AM1457" s="148"/>
      <c r="AN1457" s="148"/>
      <c r="AO1457" s="148"/>
      <c r="AP1457" s="148"/>
      <c r="AQ1457" s="148"/>
      <c r="AR1457" s="148"/>
      <c r="AS1457" s="148"/>
      <c r="AT1457" s="148"/>
      <c r="AU1457" s="148"/>
      <c r="AV1457" s="148"/>
      <c r="AW1457" s="148"/>
      <c r="AX1457" s="148"/>
      <c r="AY1457" s="148"/>
      <c r="AZ1457" s="148"/>
      <c r="BA1457" s="148"/>
      <c r="BB1457" s="148"/>
      <c r="BC1457" s="148"/>
      <c r="BD1457" s="148"/>
      <c r="BE1457" s="148"/>
      <c r="BF1457" s="148"/>
      <c r="BG1457" s="148"/>
      <c r="BH1457" s="148"/>
    </row>
    <row r="1458" spans="1:60" outlineLevel="3" x14ac:dyDescent="0.2">
      <c r="A1458" s="155"/>
      <c r="B1458" s="156"/>
      <c r="C1458" s="194" t="s">
        <v>1731</v>
      </c>
      <c r="D1458" s="185"/>
      <c r="E1458" s="186">
        <v>30.78</v>
      </c>
      <c r="F1458" s="159"/>
      <c r="G1458" s="159"/>
      <c r="H1458" s="159"/>
      <c r="I1458" s="159"/>
      <c r="J1458" s="159"/>
      <c r="K1458" s="159"/>
      <c r="L1458" s="159"/>
      <c r="M1458" s="159"/>
      <c r="N1458" s="158"/>
      <c r="O1458" s="158"/>
      <c r="P1458" s="158"/>
      <c r="Q1458" s="158"/>
      <c r="R1458" s="159"/>
      <c r="S1458" s="159"/>
      <c r="T1458" s="159"/>
      <c r="U1458" s="159"/>
      <c r="V1458" s="159"/>
      <c r="W1458" s="159"/>
      <c r="X1458" s="159"/>
      <c r="Y1458" s="159"/>
      <c r="Z1458" s="148"/>
      <c r="AA1458" s="148"/>
      <c r="AB1458" s="148"/>
      <c r="AC1458" s="148"/>
      <c r="AD1458" s="148"/>
      <c r="AE1458" s="148"/>
      <c r="AF1458" s="148"/>
      <c r="AG1458" s="148" t="s">
        <v>435</v>
      </c>
      <c r="AH1458" s="148">
        <v>0</v>
      </c>
      <c r="AI1458" s="148"/>
      <c r="AJ1458" s="148"/>
      <c r="AK1458" s="148"/>
      <c r="AL1458" s="148"/>
      <c r="AM1458" s="148"/>
      <c r="AN1458" s="148"/>
      <c r="AO1458" s="148"/>
      <c r="AP1458" s="148"/>
      <c r="AQ1458" s="148"/>
      <c r="AR1458" s="148"/>
      <c r="AS1458" s="148"/>
      <c r="AT1458" s="148"/>
      <c r="AU1458" s="148"/>
      <c r="AV1458" s="148"/>
      <c r="AW1458" s="148"/>
      <c r="AX1458" s="148"/>
      <c r="AY1458" s="148"/>
      <c r="AZ1458" s="148"/>
      <c r="BA1458" s="148"/>
      <c r="BB1458" s="148"/>
      <c r="BC1458" s="148"/>
      <c r="BD1458" s="148"/>
      <c r="BE1458" s="148"/>
      <c r="BF1458" s="148"/>
      <c r="BG1458" s="148"/>
      <c r="BH1458" s="148"/>
    </row>
    <row r="1459" spans="1:60" outlineLevel="3" x14ac:dyDescent="0.2">
      <c r="A1459" s="155"/>
      <c r="B1459" s="156"/>
      <c r="C1459" s="194" t="s">
        <v>1732</v>
      </c>
      <c r="D1459" s="185"/>
      <c r="E1459" s="186">
        <v>20.52</v>
      </c>
      <c r="F1459" s="159"/>
      <c r="G1459" s="159"/>
      <c r="H1459" s="159"/>
      <c r="I1459" s="159"/>
      <c r="J1459" s="159"/>
      <c r="K1459" s="159"/>
      <c r="L1459" s="159"/>
      <c r="M1459" s="159"/>
      <c r="N1459" s="158"/>
      <c r="O1459" s="158"/>
      <c r="P1459" s="158"/>
      <c r="Q1459" s="158"/>
      <c r="R1459" s="159"/>
      <c r="S1459" s="159"/>
      <c r="T1459" s="159"/>
      <c r="U1459" s="159"/>
      <c r="V1459" s="159"/>
      <c r="W1459" s="159"/>
      <c r="X1459" s="159"/>
      <c r="Y1459" s="159"/>
      <c r="Z1459" s="148"/>
      <c r="AA1459" s="148"/>
      <c r="AB1459" s="148"/>
      <c r="AC1459" s="148"/>
      <c r="AD1459" s="148"/>
      <c r="AE1459" s="148"/>
      <c r="AF1459" s="148"/>
      <c r="AG1459" s="148" t="s">
        <v>435</v>
      </c>
      <c r="AH1459" s="148">
        <v>0</v>
      </c>
      <c r="AI1459" s="148"/>
      <c r="AJ1459" s="148"/>
      <c r="AK1459" s="148"/>
      <c r="AL1459" s="148"/>
      <c r="AM1459" s="148"/>
      <c r="AN1459" s="148"/>
      <c r="AO1459" s="148"/>
      <c r="AP1459" s="148"/>
      <c r="AQ1459" s="148"/>
      <c r="AR1459" s="148"/>
      <c r="AS1459" s="148"/>
      <c r="AT1459" s="148"/>
      <c r="AU1459" s="148"/>
      <c r="AV1459" s="148"/>
      <c r="AW1459" s="148"/>
      <c r="AX1459" s="148"/>
      <c r="AY1459" s="148"/>
      <c r="AZ1459" s="148"/>
      <c r="BA1459" s="148"/>
      <c r="BB1459" s="148"/>
      <c r="BC1459" s="148"/>
      <c r="BD1459" s="148"/>
      <c r="BE1459" s="148"/>
      <c r="BF1459" s="148"/>
      <c r="BG1459" s="148"/>
      <c r="BH1459" s="148"/>
    </row>
    <row r="1460" spans="1:60" outlineLevel="3" x14ac:dyDescent="0.2">
      <c r="A1460" s="155"/>
      <c r="B1460" s="156"/>
      <c r="C1460" s="194" t="s">
        <v>1732</v>
      </c>
      <c r="D1460" s="185"/>
      <c r="E1460" s="186">
        <v>20.52</v>
      </c>
      <c r="F1460" s="159"/>
      <c r="G1460" s="159"/>
      <c r="H1460" s="159"/>
      <c r="I1460" s="159"/>
      <c r="J1460" s="159"/>
      <c r="K1460" s="159"/>
      <c r="L1460" s="159"/>
      <c r="M1460" s="159"/>
      <c r="N1460" s="158"/>
      <c r="O1460" s="158"/>
      <c r="P1460" s="158"/>
      <c r="Q1460" s="158"/>
      <c r="R1460" s="159"/>
      <c r="S1460" s="159"/>
      <c r="T1460" s="159"/>
      <c r="U1460" s="159"/>
      <c r="V1460" s="159"/>
      <c r="W1460" s="159"/>
      <c r="X1460" s="159"/>
      <c r="Y1460" s="159"/>
      <c r="Z1460" s="148"/>
      <c r="AA1460" s="148"/>
      <c r="AB1460" s="148"/>
      <c r="AC1460" s="148"/>
      <c r="AD1460" s="148"/>
      <c r="AE1460" s="148"/>
      <c r="AF1460" s="148"/>
      <c r="AG1460" s="148" t="s">
        <v>435</v>
      </c>
      <c r="AH1460" s="148">
        <v>0</v>
      </c>
      <c r="AI1460" s="148"/>
      <c r="AJ1460" s="148"/>
      <c r="AK1460" s="148"/>
      <c r="AL1460" s="148"/>
      <c r="AM1460" s="148"/>
      <c r="AN1460" s="148"/>
      <c r="AO1460" s="148"/>
      <c r="AP1460" s="148"/>
      <c r="AQ1460" s="148"/>
      <c r="AR1460" s="148"/>
      <c r="AS1460" s="148"/>
      <c r="AT1460" s="148"/>
      <c r="AU1460" s="148"/>
      <c r="AV1460" s="148"/>
      <c r="AW1460" s="148"/>
      <c r="AX1460" s="148"/>
      <c r="AY1460" s="148"/>
      <c r="AZ1460" s="148"/>
      <c r="BA1460" s="148"/>
      <c r="BB1460" s="148"/>
      <c r="BC1460" s="148"/>
      <c r="BD1460" s="148"/>
      <c r="BE1460" s="148"/>
      <c r="BF1460" s="148"/>
      <c r="BG1460" s="148"/>
      <c r="BH1460" s="148"/>
    </row>
    <row r="1461" spans="1:60" outlineLevel="3" x14ac:dyDescent="0.2">
      <c r="A1461" s="155"/>
      <c r="B1461" s="156"/>
      <c r="C1461" s="194" t="s">
        <v>2086</v>
      </c>
      <c r="D1461" s="185"/>
      <c r="E1461" s="186"/>
      <c r="F1461" s="159"/>
      <c r="G1461" s="159"/>
      <c r="H1461" s="159"/>
      <c r="I1461" s="159"/>
      <c r="J1461" s="159"/>
      <c r="K1461" s="159"/>
      <c r="L1461" s="159"/>
      <c r="M1461" s="159"/>
      <c r="N1461" s="158"/>
      <c r="O1461" s="158"/>
      <c r="P1461" s="158"/>
      <c r="Q1461" s="158"/>
      <c r="R1461" s="159"/>
      <c r="S1461" s="159"/>
      <c r="T1461" s="159"/>
      <c r="U1461" s="159"/>
      <c r="V1461" s="159"/>
      <c r="W1461" s="159"/>
      <c r="X1461" s="159"/>
      <c r="Y1461" s="159"/>
      <c r="Z1461" s="148"/>
      <c r="AA1461" s="148"/>
      <c r="AB1461" s="148"/>
      <c r="AC1461" s="148"/>
      <c r="AD1461" s="148"/>
      <c r="AE1461" s="148"/>
      <c r="AF1461" s="148"/>
      <c r="AG1461" s="148" t="s">
        <v>435</v>
      </c>
      <c r="AH1461" s="148">
        <v>0</v>
      </c>
      <c r="AI1461" s="148"/>
      <c r="AJ1461" s="148"/>
      <c r="AK1461" s="148"/>
      <c r="AL1461" s="148"/>
      <c r="AM1461" s="148"/>
      <c r="AN1461" s="148"/>
      <c r="AO1461" s="148"/>
      <c r="AP1461" s="148"/>
      <c r="AQ1461" s="148"/>
      <c r="AR1461" s="148"/>
      <c r="AS1461" s="148"/>
      <c r="AT1461" s="148"/>
      <c r="AU1461" s="148"/>
      <c r="AV1461" s="148"/>
      <c r="AW1461" s="148"/>
      <c r="AX1461" s="148"/>
      <c r="AY1461" s="148"/>
      <c r="AZ1461" s="148"/>
      <c r="BA1461" s="148"/>
      <c r="BB1461" s="148"/>
      <c r="BC1461" s="148"/>
      <c r="BD1461" s="148"/>
      <c r="BE1461" s="148"/>
      <c r="BF1461" s="148"/>
      <c r="BG1461" s="148"/>
      <c r="BH1461" s="148"/>
    </row>
    <row r="1462" spans="1:60" outlineLevel="3" x14ac:dyDescent="0.2">
      <c r="A1462" s="155"/>
      <c r="B1462" s="156"/>
      <c r="C1462" s="194" t="s">
        <v>2087</v>
      </c>
      <c r="D1462" s="185"/>
      <c r="E1462" s="186">
        <v>8.4</v>
      </c>
      <c r="F1462" s="159"/>
      <c r="G1462" s="159"/>
      <c r="H1462" s="159"/>
      <c r="I1462" s="159"/>
      <c r="J1462" s="159"/>
      <c r="K1462" s="159"/>
      <c r="L1462" s="159"/>
      <c r="M1462" s="159"/>
      <c r="N1462" s="158"/>
      <c r="O1462" s="158"/>
      <c r="P1462" s="158"/>
      <c r="Q1462" s="158"/>
      <c r="R1462" s="159"/>
      <c r="S1462" s="159"/>
      <c r="T1462" s="159"/>
      <c r="U1462" s="159"/>
      <c r="V1462" s="159"/>
      <c r="W1462" s="159"/>
      <c r="X1462" s="159"/>
      <c r="Y1462" s="159"/>
      <c r="Z1462" s="148"/>
      <c r="AA1462" s="148"/>
      <c r="AB1462" s="148"/>
      <c r="AC1462" s="148"/>
      <c r="AD1462" s="148"/>
      <c r="AE1462" s="148"/>
      <c r="AF1462" s="148"/>
      <c r="AG1462" s="148" t="s">
        <v>435</v>
      </c>
      <c r="AH1462" s="148">
        <v>0</v>
      </c>
      <c r="AI1462" s="148"/>
      <c r="AJ1462" s="148"/>
      <c r="AK1462" s="148"/>
      <c r="AL1462" s="148"/>
      <c r="AM1462" s="148"/>
      <c r="AN1462" s="148"/>
      <c r="AO1462" s="148"/>
      <c r="AP1462" s="148"/>
      <c r="AQ1462" s="148"/>
      <c r="AR1462" s="148"/>
      <c r="AS1462" s="148"/>
      <c r="AT1462" s="148"/>
      <c r="AU1462" s="148"/>
      <c r="AV1462" s="148"/>
      <c r="AW1462" s="148"/>
      <c r="AX1462" s="148"/>
      <c r="AY1462" s="148"/>
      <c r="AZ1462" s="148"/>
      <c r="BA1462" s="148"/>
      <c r="BB1462" s="148"/>
      <c r="BC1462" s="148"/>
      <c r="BD1462" s="148"/>
      <c r="BE1462" s="148"/>
      <c r="BF1462" s="148"/>
      <c r="BG1462" s="148"/>
      <c r="BH1462" s="148"/>
    </row>
    <row r="1463" spans="1:60" outlineLevel="3" x14ac:dyDescent="0.2">
      <c r="A1463" s="155"/>
      <c r="B1463" s="156"/>
      <c r="C1463" s="194" t="s">
        <v>2088</v>
      </c>
      <c r="D1463" s="185"/>
      <c r="E1463" s="186">
        <v>66.36</v>
      </c>
      <c r="F1463" s="159"/>
      <c r="G1463" s="159"/>
      <c r="H1463" s="159"/>
      <c r="I1463" s="159"/>
      <c r="J1463" s="159"/>
      <c r="K1463" s="159"/>
      <c r="L1463" s="159"/>
      <c r="M1463" s="159"/>
      <c r="N1463" s="158"/>
      <c r="O1463" s="158"/>
      <c r="P1463" s="158"/>
      <c r="Q1463" s="158"/>
      <c r="R1463" s="159"/>
      <c r="S1463" s="159"/>
      <c r="T1463" s="159"/>
      <c r="U1463" s="159"/>
      <c r="V1463" s="159"/>
      <c r="W1463" s="159"/>
      <c r="X1463" s="159"/>
      <c r="Y1463" s="159"/>
      <c r="Z1463" s="148"/>
      <c r="AA1463" s="148"/>
      <c r="AB1463" s="148"/>
      <c r="AC1463" s="148"/>
      <c r="AD1463" s="148"/>
      <c r="AE1463" s="148"/>
      <c r="AF1463" s="148"/>
      <c r="AG1463" s="148" t="s">
        <v>435</v>
      </c>
      <c r="AH1463" s="148">
        <v>0</v>
      </c>
      <c r="AI1463" s="148"/>
      <c r="AJ1463" s="148"/>
      <c r="AK1463" s="148"/>
      <c r="AL1463" s="148"/>
      <c r="AM1463" s="148"/>
      <c r="AN1463" s="148"/>
      <c r="AO1463" s="148"/>
      <c r="AP1463" s="148"/>
      <c r="AQ1463" s="148"/>
      <c r="AR1463" s="148"/>
      <c r="AS1463" s="148"/>
      <c r="AT1463" s="148"/>
      <c r="AU1463" s="148"/>
      <c r="AV1463" s="148"/>
      <c r="AW1463" s="148"/>
      <c r="AX1463" s="148"/>
      <c r="AY1463" s="148"/>
      <c r="AZ1463" s="148"/>
      <c r="BA1463" s="148"/>
      <c r="BB1463" s="148"/>
      <c r="BC1463" s="148"/>
      <c r="BD1463" s="148"/>
      <c r="BE1463" s="148"/>
      <c r="BF1463" s="148"/>
      <c r="BG1463" s="148"/>
      <c r="BH1463" s="148"/>
    </row>
    <row r="1464" spans="1:60" outlineLevel="3" x14ac:dyDescent="0.2">
      <c r="A1464" s="155"/>
      <c r="B1464" s="156"/>
      <c r="C1464" s="194" t="s">
        <v>2089</v>
      </c>
      <c r="D1464" s="185"/>
      <c r="E1464" s="186">
        <v>21</v>
      </c>
      <c r="F1464" s="159"/>
      <c r="G1464" s="159"/>
      <c r="H1464" s="159"/>
      <c r="I1464" s="159"/>
      <c r="J1464" s="159"/>
      <c r="K1464" s="159"/>
      <c r="L1464" s="159"/>
      <c r="M1464" s="159"/>
      <c r="N1464" s="158"/>
      <c r="O1464" s="158"/>
      <c r="P1464" s="158"/>
      <c r="Q1464" s="158"/>
      <c r="R1464" s="159"/>
      <c r="S1464" s="159"/>
      <c r="T1464" s="159"/>
      <c r="U1464" s="159"/>
      <c r="V1464" s="159"/>
      <c r="W1464" s="159"/>
      <c r="X1464" s="159"/>
      <c r="Y1464" s="159"/>
      <c r="Z1464" s="148"/>
      <c r="AA1464" s="148"/>
      <c r="AB1464" s="148"/>
      <c r="AC1464" s="148"/>
      <c r="AD1464" s="148"/>
      <c r="AE1464" s="148"/>
      <c r="AF1464" s="148"/>
      <c r="AG1464" s="148" t="s">
        <v>435</v>
      </c>
      <c r="AH1464" s="148">
        <v>0</v>
      </c>
      <c r="AI1464" s="148"/>
      <c r="AJ1464" s="148"/>
      <c r="AK1464" s="148"/>
      <c r="AL1464" s="148"/>
      <c r="AM1464" s="148"/>
      <c r="AN1464" s="148"/>
      <c r="AO1464" s="148"/>
      <c r="AP1464" s="148"/>
      <c r="AQ1464" s="148"/>
      <c r="AR1464" s="148"/>
      <c r="AS1464" s="148"/>
      <c r="AT1464" s="148"/>
      <c r="AU1464" s="148"/>
      <c r="AV1464" s="148"/>
      <c r="AW1464" s="148"/>
      <c r="AX1464" s="148"/>
      <c r="AY1464" s="148"/>
      <c r="AZ1464" s="148"/>
      <c r="BA1464" s="148"/>
      <c r="BB1464" s="148"/>
      <c r="BC1464" s="148"/>
      <c r="BD1464" s="148"/>
      <c r="BE1464" s="148"/>
      <c r="BF1464" s="148"/>
      <c r="BG1464" s="148"/>
      <c r="BH1464" s="148"/>
    </row>
    <row r="1465" spans="1:60" outlineLevel="1" x14ac:dyDescent="0.2">
      <c r="A1465" s="172">
        <v>290</v>
      </c>
      <c r="B1465" s="173" t="s">
        <v>2090</v>
      </c>
      <c r="C1465" s="181" t="s">
        <v>2091</v>
      </c>
      <c r="D1465" s="174" t="s">
        <v>671</v>
      </c>
      <c r="E1465" s="175">
        <v>446.05</v>
      </c>
      <c r="F1465" s="176"/>
      <c r="G1465" s="177">
        <f>ROUND(E1465*F1465,2)</f>
        <v>0</v>
      </c>
      <c r="H1465" s="176"/>
      <c r="I1465" s="177">
        <f>ROUND(E1465*H1465,2)</f>
        <v>0</v>
      </c>
      <c r="J1465" s="176"/>
      <c r="K1465" s="177">
        <f>ROUND(E1465*J1465,2)</f>
        <v>0</v>
      </c>
      <c r="L1465" s="177">
        <v>21</v>
      </c>
      <c r="M1465" s="177">
        <f>G1465*(1+L1465/100)</f>
        <v>0</v>
      </c>
      <c r="N1465" s="175">
        <v>3.2000000000000003E-4</v>
      </c>
      <c r="O1465" s="175">
        <f>ROUND(E1465*N1465,2)</f>
        <v>0.14000000000000001</v>
      </c>
      <c r="P1465" s="175">
        <v>0</v>
      </c>
      <c r="Q1465" s="175">
        <f>ROUND(E1465*P1465,2)</f>
        <v>0</v>
      </c>
      <c r="R1465" s="177" t="s">
        <v>2037</v>
      </c>
      <c r="S1465" s="177" t="s">
        <v>378</v>
      </c>
      <c r="T1465" s="178" t="s">
        <v>378</v>
      </c>
      <c r="U1465" s="159">
        <v>0.11</v>
      </c>
      <c r="V1465" s="159">
        <f>ROUND(E1465*U1465,2)</f>
        <v>49.07</v>
      </c>
      <c r="W1465" s="159"/>
      <c r="X1465" s="159" t="s">
        <v>429</v>
      </c>
      <c r="Y1465" s="159" t="s">
        <v>475</v>
      </c>
      <c r="Z1465" s="214">
        <v>0.32</v>
      </c>
      <c r="AA1465" s="215">
        <f t="shared" ref="AA1465" si="564">G1465*Z1465</f>
        <v>0</v>
      </c>
      <c r="AB1465" s="215">
        <f t="shared" ref="AB1465" si="565">G1465-AA1465</f>
        <v>0</v>
      </c>
      <c r="AC1465" s="148"/>
      <c r="AD1465" s="148"/>
      <c r="AE1465" s="148"/>
      <c r="AF1465" s="148"/>
      <c r="AG1465" s="148" t="s">
        <v>431</v>
      </c>
      <c r="AH1465" s="148"/>
      <c r="AI1465" s="148"/>
      <c r="AJ1465" s="148"/>
      <c r="AK1465" s="148"/>
      <c r="AL1465" s="148"/>
      <c r="AM1465" s="148"/>
      <c r="AN1465" s="148"/>
      <c r="AO1465" s="148"/>
      <c r="AP1465" s="148"/>
      <c r="AQ1465" s="148"/>
      <c r="AR1465" s="148"/>
      <c r="AS1465" s="148"/>
      <c r="AT1465" s="148"/>
      <c r="AU1465" s="148"/>
      <c r="AV1465" s="148"/>
      <c r="AW1465" s="148"/>
      <c r="AX1465" s="148"/>
      <c r="AY1465" s="148"/>
      <c r="AZ1465" s="148"/>
      <c r="BA1465" s="148"/>
      <c r="BB1465" s="148"/>
      <c r="BC1465" s="148"/>
      <c r="BD1465" s="148"/>
      <c r="BE1465" s="148"/>
      <c r="BF1465" s="148"/>
      <c r="BG1465" s="148"/>
      <c r="BH1465" s="148"/>
    </row>
    <row r="1466" spans="1:60" outlineLevel="2" x14ac:dyDescent="0.2">
      <c r="A1466" s="155"/>
      <c r="B1466" s="156"/>
      <c r="C1466" s="194" t="s">
        <v>2092</v>
      </c>
      <c r="D1466" s="185"/>
      <c r="E1466" s="186">
        <v>446.05</v>
      </c>
      <c r="F1466" s="159"/>
      <c r="G1466" s="159"/>
      <c r="H1466" s="159"/>
      <c r="I1466" s="159"/>
      <c r="J1466" s="159"/>
      <c r="K1466" s="159"/>
      <c r="L1466" s="159"/>
      <c r="M1466" s="159"/>
      <c r="N1466" s="158"/>
      <c r="O1466" s="158"/>
      <c r="P1466" s="158"/>
      <c r="Q1466" s="158"/>
      <c r="R1466" s="159"/>
      <c r="S1466" s="159"/>
      <c r="T1466" s="159"/>
      <c r="U1466" s="159"/>
      <c r="V1466" s="159"/>
      <c r="W1466" s="159"/>
      <c r="X1466" s="159"/>
      <c r="Y1466" s="159"/>
      <c r="Z1466" s="148"/>
      <c r="AA1466" s="148"/>
      <c r="AB1466" s="148"/>
      <c r="AC1466" s="148"/>
      <c r="AD1466" s="148"/>
      <c r="AE1466" s="148"/>
      <c r="AF1466" s="148"/>
      <c r="AG1466" s="148" t="s">
        <v>435</v>
      </c>
      <c r="AH1466" s="148">
        <v>0</v>
      </c>
      <c r="AI1466" s="148"/>
      <c r="AJ1466" s="148"/>
      <c r="AK1466" s="148"/>
      <c r="AL1466" s="148"/>
      <c r="AM1466" s="148"/>
      <c r="AN1466" s="148"/>
      <c r="AO1466" s="148"/>
      <c r="AP1466" s="148"/>
      <c r="AQ1466" s="148"/>
      <c r="AR1466" s="148"/>
      <c r="AS1466" s="148"/>
      <c r="AT1466" s="148"/>
      <c r="AU1466" s="148"/>
      <c r="AV1466" s="148"/>
      <c r="AW1466" s="148"/>
      <c r="AX1466" s="148"/>
      <c r="AY1466" s="148"/>
      <c r="AZ1466" s="148"/>
      <c r="BA1466" s="148"/>
      <c r="BB1466" s="148"/>
      <c r="BC1466" s="148"/>
      <c r="BD1466" s="148"/>
      <c r="BE1466" s="148"/>
      <c r="BF1466" s="148"/>
      <c r="BG1466" s="148"/>
      <c r="BH1466" s="148"/>
    </row>
    <row r="1467" spans="1:60" outlineLevel="1" x14ac:dyDescent="0.2">
      <c r="A1467" s="172">
        <v>291</v>
      </c>
      <c r="B1467" s="173" t="s">
        <v>2093</v>
      </c>
      <c r="C1467" s="181" t="s">
        <v>2094</v>
      </c>
      <c r="D1467" s="174" t="s">
        <v>515</v>
      </c>
      <c r="E1467" s="175">
        <v>338</v>
      </c>
      <c r="F1467" s="176"/>
      <c r="G1467" s="177">
        <f>ROUND(E1467*F1467,2)</f>
        <v>0</v>
      </c>
      <c r="H1467" s="176"/>
      <c r="I1467" s="177">
        <f>ROUND(E1467*H1467,2)</f>
        <v>0</v>
      </c>
      <c r="J1467" s="176"/>
      <c r="K1467" s="177">
        <f>ROUND(E1467*J1467,2)</f>
        <v>0</v>
      </c>
      <c r="L1467" s="177">
        <v>21</v>
      </c>
      <c r="M1467" s="177">
        <f>G1467*(1+L1467/100)</f>
        <v>0</v>
      </c>
      <c r="N1467" s="175">
        <v>4.2999999999999999E-4</v>
      </c>
      <c r="O1467" s="175">
        <f>ROUND(E1467*N1467,2)</f>
        <v>0.15</v>
      </c>
      <c r="P1467" s="175">
        <v>0</v>
      </c>
      <c r="Q1467" s="175">
        <f>ROUND(E1467*P1467,2)</f>
        <v>0</v>
      </c>
      <c r="R1467" s="177" t="s">
        <v>2037</v>
      </c>
      <c r="S1467" s="177" t="s">
        <v>378</v>
      </c>
      <c r="T1467" s="178" t="s">
        <v>378</v>
      </c>
      <c r="U1467" s="159">
        <v>6.7000000000000004E-2</v>
      </c>
      <c r="V1467" s="159">
        <f>ROUND(E1467*U1467,2)</f>
        <v>22.65</v>
      </c>
      <c r="W1467" s="159"/>
      <c r="X1467" s="159" t="s">
        <v>429</v>
      </c>
      <c r="Y1467" s="159" t="s">
        <v>475</v>
      </c>
      <c r="Z1467" s="214">
        <v>0.32</v>
      </c>
      <c r="AA1467" s="215">
        <f t="shared" ref="AA1467" si="566">G1467*Z1467</f>
        <v>0</v>
      </c>
      <c r="AB1467" s="215">
        <f t="shared" ref="AB1467" si="567">G1467-AA1467</f>
        <v>0</v>
      </c>
      <c r="AC1467" s="148"/>
      <c r="AD1467" s="148"/>
      <c r="AE1467" s="148"/>
      <c r="AF1467" s="148"/>
      <c r="AG1467" s="148" t="s">
        <v>431</v>
      </c>
      <c r="AH1467" s="148"/>
      <c r="AI1467" s="148"/>
      <c r="AJ1467" s="148"/>
      <c r="AK1467" s="148"/>
      <c r="AL1467" s="148"/>
      <c r="AM1467" s="148"/>
      <c r="AN1467" s="148"/>
      <c r="AO1467" s="148"/>
      <c r="AP1467" s="148"/>
      <c r="AQ1467" s="148"/>
      <c r="AR1467" s="148"/>
      <c r="AS1467" s="148"/>
      <c r="AT1467" s="148"/>
      <c r="AU1467" s="148"/>
      <c r="AV1467" s="148"/>
      <c r="AW1467" s="148"/>
      <c r="AX1467" s="148"/>
      <c r="AY1467" s="148"/>
      <c r="AZ1467" s="148"/>
      <c r="BA1467" s="148"/>
      <c r="BB1467" s="148"/>
      <c r="BC1467" s="148"/>
      <c r="BD1467" s="148"/>
      <c r="BE1467" s="148"/>
      <c r="BF1467" s="148"/>
      <c r="BG1467" s="148"/>
      <c r="BH1467" s="148"/>
    </row>
    <row r="1468" spans="1:60" outlineLevel="2" x14ac:dyDescent="0.2">
      <c r="A1468" s="155"/>
      <c r="B1468" s="156"/>
      <c r="C1468" s="194" t="s">
        <v>2095</v>
      </c>
      <c r="D1468" s="185"/>
      <c r="E1468" s="186">
        <v>338</v>
      </c>
      <c r="F1468" s="159"/>
      <c r="G1468" s="159"/>
      <c r="H1468" s="159"/>
      <c r="I1468" s="159"/>
      <c r="J1468" s="159"/>
      <c r="K1468" s="159"/>
      <c r="L1468" s="159"/>
      <c r="M1468" s="159"/>
      <c r="N1468" s="158"/>
      <c r="O1468" s="158"/>
      <c r="P1468" s="158"/>
      <c r="Q1468" s="158"/>
      <c r="R1468" s="159"/>
      <c r="S1468" s="159"/>
      <c r="T1468" s="159"/>
      <c r="U1468" s="159"/>
      <c r="V1468" s="159"/>
      <c r="W1468" s="159"/>
      <c r="X1468" s="159"/>
      <c r="Y1468" s="159"/>
      <c r="Z1468" s="148"/>
      <c r="AA1468" s="148"/>
      <c r="AB1468" s="148"/>
      <c r="AC1468" s="148"/>
      <c r="AD1468" s="148"/>
      <c r="AE1468" s="148"/>
      <c r="AF1468" s="148"/>
      <c r="AG1468" s="148" t="s">
        <v>435</v>
      </c>
      <c r="AH1468" s="148">
        <v>0</v>
      </c>
      <c r="AI1468" s="148"/>
      <c r="AJ1468" s="148"/>
      <c r="AK1468" s="148"/>
      <c r="AL1468" s="148"/>
      <c r="AM1468" s="148"/>
      <c r="AN1468" s="148"/>
      <c r="AO1468" s="148"/>
      <c r="AP1468" s="148"/>
      <c r="AQ1468" s="148"/>
      <c r="AR1468" s="148"/>
      <c r="AS1468" s="148"/>
      <c r="AT1468" s="148"/>
      <c r="AU1468" s="148"/>
      <c r="AV1468" s="148"/>
      <c r="AW1468" s="148"/>
      <c r="AX1468" s="148"/>
      <c r="AY1468" s="148"/>
      <c r="AZ1468" s="148"/>
      <c r="BA1468" s="148"/>
      <c r="BB1468" s="148"/>
      <c r="BC1468" s="148"/>
      <c r="BD1468" s="148"/>
      <c r="BE1468" s="148"/>
      <c r="BF1468" s="148"/>
      <c r="BG1468" s="148"/>
      <c r="BH1468" s="148"/>
    </row>
    <row r="1469" spans="1:60" outlineLevel="1" x14ac:dyDescent="0.2">
      <c r="A1469" s="172">
        <v>292</v>
      </c>
      <c r="B1469" s="173" t="s">
        <v>2096</v>
      </c>
      <c r="C1469" s="181" t="s">
        <v>2097</v>
      </c>
      <c r="D1469" s="174" t="s">
        <v>671</v>
      </c>
      <c r="E1469" s="175">
        <v>46.2</v>
      </c>
      <c r="F1469" s="176"/>
      <c r="G1469" s="177">
        <f>ROUND(E1469*F1469,2)</f>
        <v>0</v>
      </c>
      <c r="H1469" s="176"/>
      <c r="I1469" s="177">
        <f>ROUND(E1469*H1469,2)</f>
        <v>0</v>
      </c>
      <c r="J1469" s="176"/>
      <c r="K1469" s="177">
        <f>ROUND(E1469*J1469,2)</f>
        <v>0</v>
      </c>
      <c r="L1469" s="177">
        <v>21</v>
      </c>
      <c r="M1469" s="177">
        <f>G1469*(1+L1469/100)</f>
        <v>0</v>
      </c>
      <c r="N1469" s="175">
        <v>3.2000000000000003E-4</v>
      </c>
      <c r="O1469" s="175">
        <f>ROUND(E1469*N1469,2)</f>
        <v>0.01</v>
      </c>
      <c r="P1469" s="175">
        <v>0</v>
      </c>
      <c r="Q1469" s="175">
        <f>ROUND(E1469*P1469,2)</f>
        <v>0</v>
      </c>
      <c r="R1469" s="177" t="s">
        <v>2037</v>
      </c>
      <c r="S1469" s="177" t="s">
        <v>378</v>
      </c>
      <c r="T1469" s="178" t="s">
        <v>378</v>
      </c>
      <c r="U1469" s="159">
        <v>0.14000000000000001</v>
      </c>
      <c r="V1469" s="159">
        <f>ROUND(E1469*U1469,2)</f>
        <v>6.47</v>
      </c>
      <c r="W1469" s="159"/>
      <c r="X1469" s="159" t="s">
        <v>429</v>
      </c>
      <c r="Y1469" s="159" t="s">
        <v>475</v>
      </c>
      <c r="Z1469" s="214">
        <v>0.32</v>
      </c>
      <c r="AA1469" s="215">
        <f t="shared" ref="AA1469" si="568">G1469*Z1469</f>
        <v>0</v>
      </c>
      <c r="AB1469" s="215">
        <f t="shared" ref="AB1469" si="569">G1469-AA1469</f>
        <v>0</v>
      </c>
      <c r="AC1469" s="148"/>
      <c r="AD1469" s="148"/>
      <c r="AE1469" s="148"/>
      <c r="AF1469" s="148"/>
      <c r="AG1469" s="148" t="s">
        <v>431</v>
      </c>
      <c r="AH1469" s="148"/>
      <c r="AI1469" s="148"/>
      <c r="AJ1469" s="148"/>
      <c r="AK1469" s="148"/>
      <c r="AL1469" s="148"/>
      <c r="AM1469" s="148"/>
      <c r="AN1469" s="148"/>
      <c r="AO1469" s="148"/>
      <c r="AP1469" s="148"/>
      <c r="AQ1469" s="148"/>
      <c r="AR1469" s="148"/>
      <c r="AS1469" s="148"/>
      <c r="AT1469" s="148"/>
      <c r="AU1469" s="148"/>
      <c r="AV1469" s="148"/>
      <c r="AW1469" s="148"/>
      <c r="AX1469" s="148"/>
      <c r="AY1469" s="148"/>
      <c r="AZ1469" s="148"/>
      <c r="BA1469" s="148"/>
      <c r="BB1469" s="148"/>
      <c r="BC1469" s="148"/>
      <c r="BD1469" s="148"/>
      <c r="BE1469" s="148"/>
      <c r="BF1469" s="148"/>
      <c r="BG1469" s="148"/>
      <c r="BH1469" s="148"/>
    </row>
    <row r="1470" spans="1:60" outlineLevel="2" x14ac:dyDescent="0.2">
      <c r="A1470" s="155"/>
      <c r="B1470" s="156"/>
      <c r="C1470" s="194" t="s">
        <v>2086</v>
      </c>
      <c r="D1470" s="185"/>
      <c r="E1470" s="186"/>
      <c r="F1470" s="159"/>
      <c r="G1470" s="159"/>
      <c r="H1470" s="159"/>
      <c r="I1470" s="159"/>
      <c r="J1470" s="159"/>
      <c r="K1470" s="159"/>
      <c r="L1470" s="159"/>
      <c r="M1470" s="159"/>
      <c r="N1470" s="158"/>
      <c r="O1470" s="158"/>
      <c r="P1470" s="158"/>
      <c r="Q1470" s="158"/>
      <c r="R1470" s="159"/>
      <c r="S1470" s="159"/>
      <c r="T1470" s="159"/>
      <c r="U1470" s="159"/>
      <c r="V1470" s="159"/>
      <c r="W1470" s="159"/>
      <c r="X1470" s="159"/>
      <c r="Y1470" s="159"/>
      <c r="Z1470" s="148"/>
      <c r="AA1470" s="148"/>
      <c r="AB1470" s="148"/>
      <c r="AC1470" s="148"/>
      <c r="AD1470" s="148"/>
      <c r="AE1470" s="148"/>
      <c r="AF1470" s="148"/>
      <c r="AG1470" s="148" t="s">
        <v>435</v>
      </c>
      <c r="AH1470" s="148">
        <v>0</v>
      </c>
      <c r="AI1470" s="148"/>
      <c r="AJ1470" s="148"/>
      <c r="AK1470" s="148"/>
      <c r="AL1470" s="148"/>
      <c r="AM1470" s="148"/>
      <c r="AN1470" s="148"/>
      <c r="AO1470" s="148"/>
      <c r="AP1470" s="148"/>
      <c r="AQ1470" s="148"/>
      <c r="AR1470" s="148"/>
      <c r="AS1470" s="148"/>
      <c r="AT1470" s="148"/>
      <c r="AU1470" s="148"/>
      <c r="AV1470" s="148"/>
      <c r="AW1470" s="148"/>
      <c r="AX1470" s="148"/>
      <c r="AY1470" s="148"/>
      <c r="AZ1470" s="148"/>
      <c r="BA1470" s="148"/>
      <c r="BB1470" s="148"/>
      <c r="BC1470" s="148"/>
      <c r="BD1470" s="148"/>
      <c r="BE1470" s="148"/>
      <c r="BF1470" s="148"/>
      <c r="BG1470" s="148"/>
      <c r="BH1470" s="148"/>
    </row>
    <row r="1471" spans="1:60" outlineLevel="3" x14ac:dyDescent="0.2">
      <c r="A1471" s="155"/>
      <c r="B1471" s="156"/>
      <c r="C1471" s="194" t="s">
        <v>2098</v>
      </c>
      <c r="D1471" s="185"/>
      <c r="E1471" s="186">
        <v>4.2</v>
      </c>
      <c r="F1471" s="159"/>
      <c r="G1471" s="159"/>
      <c r="H1471" s="159"/>
      <c r="I1471" s="159"/>
      <c r="J1471" s="159"/>
      <c r="K1471" s="159"/>
      <c r="L1471" s="159"/>
      <c r="M1471" s="159"/>
      <c r="N1471" s="158"/>
      <c r="O1471" s="158"/>
      <c r="P1471" s="158"/>
      <c r="Q1471" s="158"/>
      <c r="R1471" s="159"/>
      <c r="S1471" s="159"/>
      <c r="T1471" s="159"/>
      <c r="U1471" s="159"/>
      <c r="V1471" s="159"/>
      <c r="W1471" s="159"/>
      <c r="X1471" s="159"/>
      <c r="Y1471" s="159"/>
      <c r="Z1471" s="148"/>
      <c r="AA1471" s="148"/>
      <c r="AB1471" s="148"/>
      <c r="AC1471" s="148"/>
      <c r="AD1471" s="148"/>
      <c r="AE1471" s="148"/>
      <c r="AF1471" s="148"/>
      <c r="AG1471" s="148" t="s">
        <v>435</v>
      </c>
      <c r="AH1471" s="148">
        <v>0</v>
      </c>
      <c r="AI1471" s="148"/>
      <c r="AJ1471" s="148"/>
      <c r="AK1471" s="148"/>
      <c r="AL1471" s="148"/>
      <c r="AM1471" s="148"/>
      <c r="AN1471" s="148"/>
      <c r="AO1471" s="148"/>
      <c r="AP1471" s="148"/>
      <c r="AQ1471" s="148"/>
      <c r="AR1471" s="148"/>
      <c r="AS1471" s="148"/>
      <c r="AT1471" s="148"/>
      <c r="AU1471" s="148"/>
      <c r="AV1471" s="148"/>
      <c r="AW1471" s="148"/>
      <c r="AX1471" s="148"/>
      <c r="AY1471" s="148"/>
      <c r="AZ1471" s="148"/>
      <c r="BA1471" s="148"/>
      <c r="BB1471" s="148"/>
      <c r="BC1471" s="148"/>
      <c r="BD1471" s="148"/>
      <c r="BE1471" s="148"/>
      <c r="BF1471" s="148"/>
      <c r="BG1471" s="148"/>
      <c r="BH1471" s="148"/>
    </row>
    <row r="1472" spans="1:60" outlineLevel="3" x14ac:dyDescent="0.2">
      <c r="A1472" s="155"/>
      <c r="B1472" s="156"/>
      <c r="C1472" s="194" t="s">
        <v>2099</v>
      </c>
      <c r="D1472" s="185"/>
      <c r="E1472" s="186">
        <v>42</v>
      </c>
      <c r="F1472" s="159"/>
      <c r="G1472" s="159"/>
      <c r="H1472" s="159"/>
      <c r="I1472" s="159"/>
      <c r="J1472" s="159"/>
      <c r="K1472" s="159"/>
      <c r="L1472" s="159"/>
      <c r="M1472" s="159"/>
      <c r="N1472" s="158"/>
      <c r="O1472" s="158"/>
      <c r="P1472" s="158"/>
      <c r="Q1472" s="158"/>
      <c r="R1472" s="159"/>
      <c r="S1472" s="159"/>
      <c r="T1472" s="159"/>
      <c r="U1472" s="159"/>
      <c r="V1472" s="159"/>
      <c r="W1472" s="159"/>
      <c r="X1472" s="159"/>
      <c r="Y1472" s="159"/>
      <c r="Z1472" s="148"/>
      <c r="AA1472" s="148"/>
      <c r="AB1472" s="148"/>
      <c r="AC1472" s="148"/>
      <c r="AD1472" s="148"/>
      <c r="AE1472" s="148"/>
      <c r="AF1472" s="148"/>
      <c r="AG1472" s="148" t="s">
        <v>435</v>
      </c>
      <c r="AH1472" s="148">
        <v>0</v>
      </c>
      <c r="AI1472" s="148"/>
      <c r="AJ1472" s="148"/>
      <c r="AK1472" s="148"/>
      <c r="AL1472" s="148"/>
      <c r="AM1472" s="148"/>
      <c r="AN1472" s="148"/>
      <c r="AO1472" s="148"/>
      <c r="AP1472" s="148"/>
      <c r="AQ1472" s="148"/>
      <c r="AR1472" s="148"/>
      <c r="AS1472" s="148"/>
      <c r="AT1472" s="148"/>
      <c r="AU1472" s="148"/>
      <c r="AV1472" s="148"/>
      <c r="AW1472" s="148"/>
      <c r="AX1472" s="148"/>
      <c r="AY1472" s="148"/>
      <c r="AZ1472" s="148"/>
      <c r="BA1472" s="148"/>
      <c r="BB1472" s="148"/>
      <c r="BC1472" s="148"/>
      <c r="BD1472" s="148"/>
      <c r="BE1472" s="148"/>
      <c r="BF1472" s="148"/>
      <c r="BG1472" s="148"/>
      <c r="BH1472" s="148"/>
    </row>
    <row r="1473" spans="1:60" outlineLevel="1" x14ac:dyDescent="0.2">
      <c r="A1473" s="172">
        <v>293</v>
      </c>
      <c r="B1473" s="173" t="s">
        <v>2100</v>
      </c>
      <c r="C1473" s="181" t="s">
        <v>2101</v>
      </c>
      <c r="D1473" s="174" t="s">
        <v>2102</v>
      </c>
      <c r="E1473" s="175">
        <v>706.23400000000004</v>
      </c>
      <c r="F1473" s="176"/>
      <c r="G1473" s="177">
        <f>ROUND(E1473*F1473,2)</f>
        <v>0</v>
      </c>
      <c r="H1473" s="176"/>
      <c r="I1473" s="177">
        <f>ROUND(E1473*H1473,2)</f>
        <v>0</v>
      </c>
      <c r="J1473" s="176"/>
      <c r="K1473" s="177">
        <f>ROUND(E1473*J1473,2)</f>
        <v>0</v>
      </c>
      <c r="L1473" s="177">
        <v>21</v>
      </c>
      <c r="M1473" s="177">
        <f>G1473*(1+L1473/100)</f>
        <v>0</v>
      </c>
      <c r="N1473" s="175">
        <v>4.9199999999999999E-3</v>
      </c>
      <c r="O1473" s="175">
        <f>ROUND(E1473*N1473,2)</f>
        <v>3.47</v>
      </c>
      <c r="P1473" s="175">
        <v>0</v>
      </c>
      <c r="Q1473" s="175">
        <f>ROUND(E1473*P1473,2)</f>
        <v>0</v>
      </c>
      <c r="R1473" s="177"/>
      <c r="S1473" s="177" t="s">
        <v>394</v>
      </c>
      <c r="T1473" s="178" t="s">
        <v>379</v>
      </c>
      <c r="U1473" s="159">
        <v>0.68500000000000005</v>
      </c>
      <c r="V1473" s="159">
        <f>ROUND(E1473*U1473,2)</f>
        <v>483.77</v>
      </c>
      <c r="W1473" s="159"/>
      <c r="X1473" s="159" t="s">
        <v>580</v>
      </c>
      <c r="Y1473" s="159" t="s">
        <v>481</v>
      </c>
      <c r="Z1473" s="214">
        <v>0.32</v>
      </c>
      <c r="AA1473" s="215">
        <f t="shared" ref="AA1473" si="570">G1473*Z1473</f>
        <v>0</v>
      </c>
      <c r="AB1473" s="215">
        <f t="shared" ref="AB1473" si="571">G1473-AA1473</f>
        <v>0</v>
      </c>
      <c r="AC1473" s="148"/>
      <c r="AD1473" s="148"/>
      <c r="AE1473" s="148"/>
      <c r="AF1473" s="148"/>
      <c r="AG1473" s="148" t="s">
        <v>581</v>
      </c>
      <c r="AH1473" s="148"/>
      <c r="AI1473" s="148"/>
      <c r="AJ1473" s="148"/>
      <c r="AK1473" s="148"/>
      <c r="AL1473" s="148"/>
      <c r="AM1473" s="148"/>
      <c r="AN1473" s="148"/>
      <c r="AO1473" s="148"/>
      <c r="AP1473" s="148"/>
      <c r="AQ1473" s="148"/>
      <c r="AR1473" s="148"/>
      <c r="AS1473" s="148"/>
      <c r="AT1473" s="148"/>
      <c r="AU1473" s="148"/>
      <c r="AV1473" s="148"/>
      <c r="AW1473" s="148"/>
      <c r="AX1473" s="148"/>
      <c r="AY1473" s="148"/>
      <c r="AZ1473" s="148"/>
      <c r="BA1473" s="148"/>
      <c r="BB1473" s="148"/>
      <c r="BC1473" s="148"/>
      <c r="BD1473" s="148"/>
      <c r="BE1473" s="148"/>
      <c r="BF1473" s="148"/>
      <c r="BG1473" s="148"/>
      <c r="BH1473" s="148"/>
    </row>
    <row r="1474" spans="1:60" outlineLevel="2" x14ac:dyDescent="0.2">
      <c r="A1474" s="155"/>
      <c r="B1474" s="156"/>
      <c r="C1474" s="295" t="s">
        <v>2103</v>
      </c>
      <c r="D1474" s="296"/>
      <c r="E1474" s="296"/>
      <c r="F1474" s="296"/>
      <c r="G1474" s="296"/>
      <c r="H1474" s="159"/>
      <c r="I1474" s="159"/>
      <c r="J1474" s="159"/>
      <c r="K1474" s="159"/>
      <c r="L1474" s="159"/>
      <c r="M1474" s="159"/>
      <c r="N1474" s="158"/>
      <c r="O1474" s="158"/>
      <c r="P1474" s="158"/>
      <c r="Q1474" s="158"/>
      <c r="R1474" s="159"/>
      <c r="S1474" s="159"/>
      <c r="T1474" s="159"/>
      <c r="U1474" s="159"/>
      <c r="V1474" s="159"/>
      <c r="W1474" s="159"/>
      <c r="X1474" s="159"/>
      <c r="Y1474" s="159"/>
      <c r="Z1474" s="148"/>
      <c r="AA1474" s="148"/>
      <c r="AB1474" s="148"/>
      <c r="AC1474" s="148"/>
      <c r="AD1474" s="148"/>
      <c r="AE1474" s="148"/>
      <c r="AF1474" s="148"/>
      <c r="AG1474" s="148" t="s">
        <v>383</v>
      </c>
      <c r="AH1474" s="148"/>
      <c r="AI1474" s="148"/>
      <c r="AJ1474" s="148"/>
      <c r="AK1474" s="148"/>
      <c r="AL1474" s="148"/>
      <c r="AM1474" s="148"/>
      <c r="AN1474" s="148"/>
      <c r="AO1474" s="148"/>
      <c r="AP1474" s="148"/>
      <c r="AQ1474" s="148"/>
      <c r="AR1474" s="148"/>
      <c r="AS1474" s="148"/>
      <c r="AT1474" s="148"/>
      <c r="AU1474" s="148"/>
      <c r="AV1474" s="148"/>
      <c r="AW1474" s="148"/>
      <c r="AX1474" s="148"/>
      <c r="AY1474" s="148"/>
      <c r="AZ1474" s="148"/>
      <c r="BA1474" s="148"/>
      <c r="BB1474" s="148"/>
      <c r="BC1474" s="148"/>
      <c r="BD1474" s="148"/>
      <c r="BE1474" s="148"/>
      <c r="BF1474" s="148"/>
      <c r="BG1474" s="148"/>
      <c r="BH1474" s="148"/>
    </row>
    <row r="1475" spans="1:60" outlineLevel="3" x14ac:dyDescent="0.2">
      <c r="A1475" s="155"/>
      <c r="B1475" s="156"/>
      <c r="C1475" s="304" t="s">
        <v>2104</v>
      </c>
      <c r="D1475" s="305"/>
      <c r="E1475" s="305"/>
      <c r="F1475" s="305"/>
      <c r="G1475" s="305"/>
      <c r="H1475" s="159"/>
      <c r="I1475" s="159"/>
      <c r="J1475" s="159"/>
      <c r="K1475" s="159"/>
      <c r="L1475" s="159"/>
      <c r="M1475" s="159"/>
      <c r="N1475" s="158"/>
      <c r="O1475" s="158"/>
      <c r="P1475" s="158"/>
      <c r="Q1475" s="158"/>
      <c r="R1475" s="159"/>
      <c r="S1475" s="159"/>
      <c r="T1475" s="159"/>
      <c r="U1475" s="159"/>
      <c r="V1475" s="159"/>
      <c r="W1475" s="159"/>
      <c r="X1475" s="159"/>
      <c r="Y1475" s="159"/>
      <c r="Z1475" s="148"/>
      <c r="AA1475" s="148"/>
      <c r="AB1475" s="148"/>
      <c r="AC1475" s="148"/>
      <c r="AD1475" s="148"/>
      <c r="AE1475" s="148"/>
      <c r="AF1475" s="148"/>
      <c r="AG1475" s="148" t="s">
        <v>383</v>
      </c>
      <c r="AH1475" s="148"/>
      <c r="AI1475" s="148"/>
      <c r="AJ1475" s="148"/>
      <c r="AK1475" s="148"/>
      <c r="AL1475" s="148"/>
      <c r="AM1475" s="148"/>
      <c r="AN1475" s="148"/>
      <c r="AO1475" s="148"/>
      <c r="AP1475" s="148"/>
      <c r="AQ1475" s="148"/>
      <c r="AR1475" s="148"/>
      <c r="AS1475" s="148"/>
      <c r="AT1475" s="148"/>
      <c r="AU1475" s="148"/>
      <c r="AV1475" s="148"/>
      <c r="AW1475" s="148"/>
      <c r="AX1475" s="148"/>
      <c r="AY1475" s="148"/>
      <c r="AZ1475" s="148"/>
      <c r="BA1475" s="148"/>
      <c r="BB1475" s="148"/>
      <c r="BC1475" s="148"/>
      <c r="BD1475" s="148"/>
      <c r="BE1475" s="148"/>
      <c r="BF1475" s="148"/>
      <c r="BG1475" s="148"/>
      <c r="BH1475" s="148"/>
    </row>
    <row r="1476" spans="1:60" ht="22.5" outlineLevel="3" x14ac:dyDescent="0.2">
      <c r="A1476" s="155"/>
      <c r="B1476" s="156"/>
      <c r="C1476" s="304" t="s">
        <v>2105</v>
      </c>
      <c r="D1476" s="305"/>
      <c r="E1476" s="305"/>
      <c r="F1476" s="305"/>
      <c r="G1476" s="305"/>
      <c r="H1476" s="159"/>
      <c r="I1476" s="159"/>
      <c r="J1476" s="159"/>
      <c r="K1476" s="159"/>
      <c r="L1476" s="159"/>
      <c r="M1476" s="159"/>
      <c r="N1476" s="158"/>
      <c r="O1476" s="158"/>
      <c r="P1476" s="158"/>
      <c r="Q1476" s="158"/>
      <c r="R1476" s="159"/>
      <c r="S1476" s="159"/>
      <c r="T1476" s="159"/>
      <c r="U1476" s="159"/>
      <c r="V1476" s="159"/>
      <c r="W1476" s="159"/>
      <c r="X1476" s="159"/>
      <c r="Y1476" s="159"/>
      <c r="Z1476" s="148"/>
      <c r="AA1476" s="148"/>
      <c r="AB1476" s="148"/>
      <c r="AC1476" s="148"/>
      <c r="AD1476" s="148"/>
      <c r="AE1476" s="148"/>
      <c r="AF1476" s="148"/>
      <c r="AG1476" s="148" t="s">
        <v>383</v>
      </c>
      <c r="AH1476" s="148"/>
      <c r="AI1476" s="148"/>
      <c r="AJ1476" s="148"/>
      <c r="AK1476" s="148"/>
      <c r="AL1476" s="148"/>
      <c r="AM1476" s="148"/>
      <c r="AN1476" s="148"/>
      <c r="AO1476" s="148"/>
      <c r="AP1476" s="148"/>
      <c r="AQ1476" s="148"/>
      <c r="AR1476" s="148"/>
      <c r="AS1476" s="148"/>
      <c r="AT1476" s="148"/>
      <c r="AU1476" s="148"/>
      <c r="AV1476" s="148"/>
      <c r="AW1476" s="148"/>
      <c r="AX1476" s="148"/>
      <c r="AY1476" s="148"/>
      <c r="AZ1476" s="148"/>
      <c r="BA1476" s="179" t="str">
        <f>C1476</f>
        <v>fólie izolační zemní separační, drenážní; tloušťka 4,00 mm; výška nopů 4,0 mm; PE; kašírování PP filtrační tkanina (drenážní rohož do lepidla)</v>
      </c>
      <c r="BB1476" s="148"/>
      <c r="BC1476" s="148"/>
      <c r="BD1476" s="148"/>
      <c r="BE1476" s="148"/>
      <c r="BF1476" s="148"/>
      <c r="BG1476" s="148"/>
      <c r="BH1476" s="148"/>
    </row>
    <row r="1477" spans="1:60" outlineLevel="3" x14ac:dyDescent="0.2">
      <c r="A1477" s="155"/>
      <c r="B1477" s="156"/>
      <c r="C1477" s="304" t="s">
        <v>2106</v>
      </c>
      <c r="D1477" s="305"/>
      <c r="E1477" s="305"/>
      <c r="F1477" s="305"/>
      <c r="G1477" s="305"/>
      <c r="H1477" s="159"/>
      <c r="I1477" s="159"/>
      <c r="J1477" s="159"/>
      <c r="K1477" s="159"/>
      <c r="L1477" s="159"/>
      <c r="M1477" s="159"/>
      <c r="N1477" s="158"/>
      <c r="O1477" s="158"/>
      <c r="P1477" s="158"/>
      <c r="Q1477" s="158"/>
      <c r="R1477" s="159"/>
      <c r="S1477" s="159"/>
      <c r="T1477" s="159"/>
      <c r="U1477" s="159"/>
      <c r="V1477" s="159"/>
      <c r="W1477" s="159"/>
      <c r="X1477" s="159"/>
      <c r="Y1477" s="159"/>
      <c r="Z1477" s="148"/>
      <c r="AA1477" s="148"/>
      <c r="AB1477" s="148"/>
      <c r="AC1477" s="148"/>
      <c r="AD1477" s="148"/>
      <c r="AE1477" s="148"/>
      <c r="AF1477" s="148"/>
      <c r="AG1477" s="148" t="s">
        <v>383</v>
      </c>
      <c r="AH1477" s="148"/>
      <c r="AI1477" s="148"/>
      <c r="AJ1477" s="148"/>
      <c r="AK1477" s="148"/>
      <c r="AL1477" s="148"/>
      <c r="AM1477" s="148"/>
      <c r="AN1477" s="148"/>
      <c r="AO1477" s="148"/>
      <c r="AP1477" s="148"/>
      <c r="AQ1477" s="148"/>
      <c r="AR1477" s="148"/>
      <c r="AS1477" s="148"/>
      <c r="AT1477" s="148"/>
      <c r="AU1477" s="148"/>
      <c r="AV1477" s="148"/>
      <c r="AW1477" s="148"/>
      <c r="AX1477" s="148"/>
      <c r="AY1477" s="148"/>
      <c r="AZ1477" s="148"/>
      <c r="BA1477" s="148"/>
      <c r="BB1477" s="148"/>
      <c r="BC1477" s="148"/>
      <c r="BD1477" s="148"/>
      <c r="BE1477" s="148"/>
      <c r="BF1477" s="148"/>
      <c r="BG1477" s="148"/>
      <c r="BH1477" s="148"/>
    </row>
    <row r="1478" spans="1:60" outlineLevel="2" x14ac:dyDescent="0.2">
      <c r="A1478" s="155"/>
      <c r="B1478" s="156"/>
      <c r="C1478" s="194" t="s">
        <v>2039</v>
      </c>
      <c r="D1478" s="185"/>
      <c r="E1478" s="186"/>
      <c r="F1478" s="159"/>
      <c r="G1478" s="159"/>
      <c r="H1478" s="159"/>
      <c r="I1478" s="159"/>
      <c r="J1478" s="159"/>
      <c r="K1478" s="159"/>
      <c r="L1478" s="159"/>
      <c r="M1478" s="159"/>
      <c r="N1478" s="158"/>
      <c r="O1478" s="158"/>
      <c r="P1478" s="158"/>
      <c r="Q1478" s="158"/>
      <c r="R1478" s="159"/>
      <c r="S1478" s="159"/>
      <c r="T1478" s="159"/>
      <c r="U1478" s="159"/>
      <c r="V1478" s="159"/>
      <c r="W1478" s="159"/>
      <c r="X1478" s="159"/>
      <c r="Y1478" s="159"/>
      <c r="Z1478" s="148"/>
      <c r="AA1478" s="148"/>
      <c r="AB1478" s="148"/>
      <c r="AC1478" s="148"/>
      <c r="AD1478" s="148"/>
      <c r="AE1478" s="148"/>
      <c r="AF1478" s="148"/>
      <c r="AG1478" s="148" t="s">
        <v>435</v>
      </c>
      <c r="AH1478" s="148">
        <v>0</v>
      </c>
      <c r="AI1478" s="148"/>
      <c r="AJ1478" s="148"/>
      <c r="AK1478" s="148"/>
      <c r="AL1478" s="148"/>
      <c r="AM1478" s="148"/>
      <c r="AN1478" s="148"/>
      <c r="AO1478" s="148"/>
      <c r="AP1478" s="148"/>
      <c r="AQ1478" s="148"/>
      <c r="AR1478" s="148"/>
      <c r="AS1478" s="148"/>
      <c r="AT1478" s="148"/>
      <c r="AU1478" s="148"/>
      <c r="AV1478" s="148"/>
      <c r="AW1478" s="148"/>
      <c r="AX1478" s="148"/>
      <c r="AY1478" s="148"/>
      <c r="AZ1478" s="148"/>
      <c r="BA1478" s="148"/>
      <c r="BB1478" s="148"/>
      <c r="BC1478" s="148"/>
      <c r="BD1478" s="148"/>
      <c r="BE1478" s="148"/>
      <c r="BF1478" s="148"/>
      <c r="BG1478" s="148"/>
      <c r="BH1478" s="148"/>
    </row>
    <row r="1479" spans="1:60" outlineLevel="3" x14ac:dyDescent="0.2">
      <c r="A1479" s="155"/>
      <c r="B1479" s="156"/>
      <c r="C1479" s="194" t="s">
        <v>2040</v>
      </c>
      <c r="D1479" s="185"/>
      <c r="E1479" s="186">
        <v>428.52</v>
      </c>
      <c r="F1479" s="159"/>
      <c r="G1479" s="159"/>
      <c r="H1479" s="159"/>
      <c r="I1479" s="159"/>
      <c r="J1479" s="159"/>
      <c r="K1479" s="159"/>
      <c r="L1479" s="159"/>
      <c r="M1479" s="159"/>
      <c r="N1479" s="158"/>
      <c r="O1479" s="158"/>
      <c r="P1479" s="158"/>
      <c r="Q1479" s="158"/>
      <c r="R1479" s="159"/>
      <c r="S1479" s="159"/>
      <c r="T1479" s="159"/>
      <c r="U1479" s="159"/>
      <c r="V1479" s="159"/>
      <c r="W1479" s="159"/>
      <c r="X1479" s="159"/>
      <c r="Y1479" s="159"/>
      <c r="Z1479" s="148"/>
      <c r="AA1479" s="148"/>
      <c r="AB1479" s="148"/>
      <c r="AC1479" s="148"/>
      <c r="AD1479" s="148"/>
      <c r="AE1479" s="148"/>
      <c r="AF1479" s="148"/>
      <c r="AG1479" s="148" t="s">
        <v>435</v>
      </c>
      <c r="AH1479" s="148">
        <v>0</v>
      </c>
      <c r="AI1479" s="148"/>
      <c r="AJ1479" s="148"/>
      <c r="AK1479" s="148"/>
      <c r="AL1479" s="148"/>
      <c r="AM1479" s="148"/>
      <c r="AN1479" s="148"/>
      <c r="AO1479" s="148"/>
      <c r="AP1479" s="148"/>
      <c r="AQ1479" s="148"/>
      <c r="AR1479" s="148"/>
      <c r="AS1479" s="148"/>
      <c r="AT1479" s="148"/>
      <c r="AU1479" s="148"/>
      <c r="AV1479" s="148"/>
      <c r="AW1479" s="148"/>
      <c r="AX1479" s="148"/>
      <c r="AY1479" s="148"/>
      <c r="AZ1479" s="148"/>
      <c r="BA1479" s="148"/>
      <c r="BB1479" s="148"/>
      <c r="BC1479" s="148"/>
      <c r="BD1479" s="148"/>
      <c r="BE1479" s="148"/>
      <c r="BF1479" s="148"/>
      <c r="BG1479" s="148"/>
      <c r="BH1479" s="148"/>
    </row>
    <row r="1480" spans="1:60" outlineLevel="3" x14ac:dyDescent="0.2">
      <c r="A1480" s="155"/>
      <c r="B1480" s="156"/>
      <c r="C1480" s="194" t="s">
        <v>2107</v>
      </c>
      <c r="D1480" s="185"/>
      <c r="E1480" s="186"/>
      <c r="F1480" s="159"/>
      <c r="G1480" s="159"/>
      <c r="H1480" s="159"/>
      <c r="I1480" s="159"/>
      <c r="J1480" s="159"/>
      <c r="K1480" s="159"/>
      <c r="L1480" s="159"/>
      <c r="M1480" s="159"/>
      <c r="N1480" s="158"/>
      <c r="O1480" s="158"/>
      <c r="P1480" s="158"/>
      <c r="Q1480" s="158"/>
      <c r="R1480" s="159"/>
      <c r="S1480" s="159"/>
      <c r="T1480" s="159"/>
      <c r="U1480" s="159"/>
      <c r="V1480" s="159"/>
      <c r="W1480" s="159"/>
      <c r="X1480" s="159"/>
      <c r="Y1480" s="159"/>
      <c r="Z1480" s="148"/>
      <c r="AA1480" s="148"/>
      <c r="AB1480" s="148"/>
      <c r="AC1480" s="148"/>
      <c r="AD1480" s="148"/>
      <c r="AE1480" s="148"/>
      <c r="AF1480" s="148"/>
      <c r="AG1480" s="148" t="s">
        <v>435</v>
      </c>
      <c r="AH1480" s="148">
        <v>0</v>
      </c>
      <c r="AI1480" s="148"/>
      <c r="AJ1480" s="148"/>
      <c r="AK1480" s="148"/>
      <c r="AL1480" s="148"/>
      <c r="AM1480" s="148"/>
      <c r="AN1480" s="148"/>
      <c r="AO1480" s="148"/>
      <c r="AP1480" s="148"/>
      <c r="AQ1480" s="148"/>
      <c r="AR1480" s="148"/>
      <c r="AS1480" s="148"/>
      <c r="AT1480" s="148"/>
      <c r="AU1480" s="148"/>
      <c r="AV1480" s="148"/>
      <c r="AW1480" s="148"/>
      <c r="AX1480" s="148"/>
      <c r="AY1480" s="148"/>
      <c r="AZ1480" s="148"/>
      <c r="BA1480" s="148"/>
      <c r="BB1480" s="148"/>
      <c r="BC1480" s="148"/>
      <c r="BD1480" s="148"/>
      <c r="BE1480" s="148"/>
      <c r="BF1480" s="148"/>
      <c r="BG1480" s="148"/>
      <c r="BH1480" s="148"/>
    </row>
    <row r="1481" spans="1:60" outlineLevel="3" x14ac:dyDescent="0.2">
      <c r="A1481" s="155"/>
      <c r="B1481" s="156"/>
      <c r="C1481" s="194" t="s">
        <v>2108</v>
      </c>
      <c r="D1481" s="185"/>
      <c r="E1481" s="186">
        <v>67.041700000000006</v>
      </c>
      <c r="F1481" s="159"/>
      <c r="G1481" s="159"/>
      <c r="H1481" s="159"/>
      <c r="I1481" s="159"/>
      <c r="J1481" s="159"/>
      <c r="K1481" s="159"/>
      <c r="L1481" s="159"/>
      <c r="M1481" s="159"/>
      <c r="N1481" s="158"/>
      <c r="O1481" s="158"/>
      <c r="P1481" s="158"/>
      <c r="Q1481" s="158"/>
      <c r="R1481" s="159"/>
      <c r="S1481" s="159"/>
      <c r="T1481" s="159"/>
      <c r="U1481" s="159"/>
      <c r="V1481" s="159"/>
      <c r="W1481" s="159"/>
      <c r="X1481" s="159"/>
      <c r="Y1481" s="159"/>
      <c r="Z1481" s="148"/>
      <c r="AA1481" s="148"/>
      <c r="AB1481" s="148"/>
      <c r="AC1481" s="148"/>
      <c r="AD1481" s="148"/>
      <c r="AE1481" s="148"/>
      <c r="AF1481" s="148"/>
      <c r="AG1481" s="148" t="s">
        <v>435</v>
      </c>
      <c r="AH1481" s="148">
        <v>0</v>
      </c>
      <c r="AI1481" s="148"/>
      <c r="AJ1481" s="148"/>
      <c r="AK1481" s="148"/>
      <c r="AL1481" s="148"/>
      <c r="AM1481" s="148"/>
      <c r="AN1481" s="148"/>
      <c r="AO1481" s="148"/>
      <c r="AP1481" s="148"/>
      <c r="AQ1481" s="148"/>
      <c r="AR1481" s="148"/>
      <c r="AS1481" s="148"/>
      <c r="AT1481" s="148"/>
      <c r="AU1481" s="148"/>
      <c r="AV1481" s="148"/>
      <c r="AW1481" s="148"/>
      <c r="AX1481" s="148"/>
      <c r="AY1481" s="148"/>
      <c r="AZ1481" s="148"/>
      <c r="BA1481" s="148"/>
      <c r="BB1481" s="148"/>
      <c r="BC1481" s="148"/>
      <c r="BD1481" s="148"/>
      <c r="BE1481" s="148"/>
      <c r="BF1481" s="148"/>
      <c r="BG1481" s="148"/>
      <c r="BH1481" s="148"/>
    </row>
    <row r="1482" spans="1:60" outlineLevel="3" x14ac:dyDescent="0.2">
      <c r="A1482" s="155"/>
      <c r="B1482" s="156"/>
      <c r="C1482" s="194" t="s">
        <v>2109</v>
      </c>
      <c r="D1482" s="185"/>
      <c r="E1482" s="186">
        <v>63.462299999999999</v>
      </c>
      <c r="F1482" s="159"/>
      <c r="G1482" s="159"/>
      <c r="H1482" s="159"/>
      <c r="I1482" s="159"/>
      <c r="J1482" s="159"/>
      <c r="K1482" s="159"/>
      <c r="L1482" s="159"/>
      <c r="M1482" s="159"/>
      <c r="N1482" s="158"/>
      <c r="O1482" s="158"/>
      <c r="P1482" s="158"/>
      <c r="Q1482" s="158"/>
      <c r="R1482" s="159"/>
      <c r="S1482" s="159"/>
      <c r="T1482" s="159"/>
      <c r="U1482" s="159"/>
      <c r="V1482" s="159"/>
      <c r="W1482" s="159"/>
      <c r="X1482" s="159"/>
      <c r="Y1482" s="159"/>
      <c r="Z1482" s="148"/>
      <c r="AA1482" s="148"/>
      <c r="AB1482" s="148"/>
      <c r="AC1482" s="148"/>
      <c r="AD1482" s="148"/>
      <c r="AE1482" s="148"/>
      <c r="AF1482" s="148"/>
      <c r="AG1482" s="148" t="s">
        <v>435</v>
      </c>
      <c r="AH1482" s="148">
        <v>0</v>
      </c>
      <c r="AI1482" s="148"/>
      <c r="AJ1482" s="148"/>
      <c r="AK1482" s="148"/>
      <c r="AL1482" s="148"/>
      <c r="AM1482" s="148"/>
      <c r="AN1482" s="148"/>
      <c r="AO1482" s="148"/>
      <c r="AP1482" s="148"/>
      <c r="AQ1482" s="148"/>
      <c r="AR1482" s="148"/>
      <c r="AS1482" s="148"/>
      <c r="AT1482" s="148"/>
      <c r="AU1482" s="148"/>
      <c r="AV1482" s="148"/>
      <c r="AW1482" s="148"/>
      <c r="AX1482" s="148"/>
      <c r="AY1482" s="148"/>
      <c r="AZ1482" s="148"/>
      <c r="BA1482" s="148"/>
      <c r="BB1482" s="148"/>
      <c r="BC1482" s="148"/>
      <c r="BD1482" s="148"/>
      <c r="BE1482" s="148"/>
      <c r="BF1482" s="148"/>
      <c r="BG1482" s="148"/>
      <c r="BH1482" s="148"/>
    </row>
    <row r="1483" spans="1:60" outlineLevel="3" x14ac:dyDescent="0.2">
      <c r="A1483" s="155"/>
      <c r="B1483" s="156"/>
      <c r="C1483" s="194" t="s">
        <v>2110</v>
      </c>
      <c r="D1483" s="185"/>
      <c r="E1483" s="186"/>
      <c r="F1483" s="159"/>
      <c r="G1483" s="159"/>
      <c r="H1483" s="159"/>
      <c r="I1483" s="159"/>
      <c r="J1483" s="159"/>
      <c r="K1483" s="159"/>
      <c r="L1483" s="159"/>
      <c r="M1483" s="159"/>
      <c r="N1483" s="158"/>
      <c r="O1483" s="158"/>
      <c r="P1483" s="158"/>
      <c r="Q1483" s="158"/>
      <c r="R1483" s="159"/>
      <c r="S1483" s="159"/>
      <c r="T1483" s="159"/>
      <c r="U1483" s="159"/>
      <c r="V1483" s="159"/>
      <c r="W1483" s="159"/>
      <c r="X1483" s="159"/>
      <c r="Y1483" s="159"/>
      <c r="Z1483" s="148"/>
      <c r="AA1483" s="148"/>
      <c r="AB1483" s="148"/>
      <c r="AC1483" s="148"/>
      <c r="AD1483" s="148"/>
      <c r="AE1483" s="148"/>
      <c r="AF1483" s="148"/>
      <c r="AG1483" s="148" t="s">
        <v>435</v>
      </c>
      <c r="AH1483" s="148">
        <v>0</v>
      </c>
      <c r="AI1483" s="148"/>
      <c r="AJ1483" s="148"/>
      <c r="AK1483" s="148"/>
      <c r="AL1483" s="148"/>
      <c r="AM1483" s="148"/>
      <c r="AN1483" s="148"/>
      <c r="AO1483" s="148"/>
      <c r="AP1483" s="148"/>
      <c r="AQ1483" s="148"/>
      <c r="AR1483" s="148"/>
      <c r="AS1483" s="148"/>
      <c r="AT1483" s="148"/>
      <c r="AU1483" s="148"/>
      <c r="AV1483" s="148"/>
      <c r="AW1483" s="148"/>
      <c r="AX1483" s="148"/>
      <c r="AY1483" s="148"/>
      <c r="AZ1483" s="148"/>
      <c r="BA1483" s="148"/>
      <c r="BB1483" s="148"/>
      <c r="BC1483" s="148"/>
      <c r="BD1483" s="148"/>
      <c r="BE1483" s="148"/>
      <c r="BF1483" s="148"/>
      <c r="BG1483" s="148"/>
      <c r="BH1483" s="148"/>
    </row>
    <row r="1484" spans="1:60" outlineLevel="3" x14ac:dyDescent="0.2">
      <c r="A1484" s="155"/>
      <c r="B1484" s="156"/>
      <c r="C1484" s="194" t="s">
        <v>2111</v>
      </c>
      <c r="D1484" s="185"/>
      <c r="E1484" s="186">
        <v>67.209999999999994</v>
      </c>
      <c r="F1484" s="159"/>
      <c r="G1484" s="159"/>
      <c r="H1484" s="159"/>
      <c r="I1484" s="159"/>
      <c r="J1484" s="159"/>
      <c r="K1484" s="159"/>
      <c r="L1484" s="159"/>
      <c r="M1484" s="159"/>
      <c r="N1484" s="158"/>
      <c r="O1484" s="158"/>
      <c r="P1484" s="158"/>
      <c r="Q1484" s="158"/>
      <c r="R1484" s="159"/>
      <c r="S1484" s="159"/>
      <c r="T1484" s="159"/>
      <c r="U1484" s="159"/>
      <c r="V1484" s="159"/>
      <c r="W1484" s="159"/>
      <c r="X1484" s="159"/>
      <c r="Y1484" s="159"/>
      <c r="Z1484" s="148"/>
      <c r="AA1484" s="148"/>
      <c r="AB1484" s="148"/>
      <c r="AC1484" s="148"/>
      <c r="AD1484" s="148"/>
      <c r="AE1484" s="148"/>
      <c r="AF1484" s="148"/>
      <c r="AG1484" s="148" t="s">
        <v>435</v>
      </c>
      <c r="AH1484" s="148">
        <v>0</v>
      </c>
      <c r="AI1484" s="148"/>
      <c r="AJ1484" s="148"/>
      <c r="AK1484" s="148"/>
      <c r="AL1484" s="148"/>
      <c r="AM1484" s="148"/>
      <c r="AN1484" s="148"/>
      <c r="AO1484" s="148"/>
      <c r="AP1484" s="148"/>
      <c r="AQ1484" s="148"/>
      <c r="AR1484" s="148"/>
      <c r="AS1484" s="148"/>
      <c r="AT1484" s="148"/>
      <c r="AU1484" s="148"/>
      <c r="AV1484" s="148"/>
      <c r="AW1484" s="148"/>
      <c r="AX1484" s="148"/>
      <c r="AY1484" s="148"/>
      <c r="AZ1484" s="148"/>
      <c r="BA1484" s="148"/>
      <c r="BB1484" s="148"/>
      <c r="BC1484" s="148"/>
      <c r="BD1484" s="148"/>
      <c r="BE1484" s="148"/>
      <c r="BF1484" s="148"/>
      <c r="BG1484" s="148"/>
      <c r="BH1484" s="148"/>
    </row>
    <row r="1485" spans="1:60" outlineLevel="3" x14ac:dyDescent="0.2">
      <c r="A1485" s="155"/>
      <c r="B1485" s="156"/>
      <c r="C1485" s="194" t="s">
        <v>2112</v>
      </c>
      <c r="D1485" s="185"/>
      <c r="E1485" s="186"/>
      <c r="F1485" s="159"/>
      <c r="G1485" s="159"/>
      <c r="H1485" s="159"/>
      <c r="I1485" s="159"/>
      <c r="J1485" s="159"/>
      <c r="K1485" s="159"/>
      <c r="L1485" s="159"/>
      <c r="M1485" s="159"/>
      <c r="N1485" s="158"/>
      <c r="O1485" s="158"/>
      <c r="P1485" s="158"/>
      <c r="Q1485" s="158"/>
      <c r="R1485" s="159"/>
      <c r="S1485" s="159"/>
      <c r="T1485" s="159"/>
      <c r="U1485" s="159"/>
      <c r="V1485" s="159"/>
      <c r="W1485" s="159"/>
      <c r="X1485" s="159"/>
      <c r="Y1485" s="159"/>
      <c r="Z1485" s="148"/>
      <c r="AA1485" s="148"/>
      <c r="AB1485" s="148"/>
      <c r="AC1485" s="148"/>
      <c r="AD1485" s="148"/>
      <c r="AE1485" s="148"/>
      <c r="AF1485" s="148"/>
      <c r="AG1485" s="148" t="s">
        <v>435</v>
      </c>
      <c r="AH1485" s="148">
        <v>0</v>
      </c>
      <c r="AI1485" s="148"/>
      <c r="AJ1485" s="148"/>
      <c r="AK1485" s="148"/>
      <c r="AL1485" s="148"/>
      <c r="AM1485" s="148"/>
      <c r="AN1485" s="148"/>
      <c r="AO1485" s="148"/>
      <c r="AP1485" s="148"/>
      <c r="AQ1485" s="148"/>
      <c r="AR1485" s="148"/>
      <c r="AS1485" s="148"/>
      <c r="AT1485" s="148"/>
      <c r="AU1485" s="148"/>
      <c r="AV1485" s="148"/>
      <c r="AW1485" s="148"/>
      <c r="AX1485" s="148"/>
      <c r="AY1485" s="148"/>
      <c r="AZ1485" s="148"/>
      <c r="BA1485" s="148"/>
      <c r="BB1485" s="148"/>
      <c r="BC1485" s="148"/>
      <c r="BD1485" s="148"/>
      <c r="BE1485" s="148"/>
      <c r="BF1485" s="148"/>
      <c r="BG1485" s="148"/>
      <c r="BH1485" s="148"/>
    </row>
    <row r="1486" spans="1:60" outlineLevel="3" x14ac:dyDescent="0.2">
      <c r="A1486" s="155"/>
      <c r="B1486" s="156"/>
      <c r="C1486" s="194" t="s">
        <v>2113</v>
      </c>
      <c r="D1486" s="185"/>
      <c r="E1486" s="186">
        <v>80</v>
      </c>
      <c r="F1486" s="159"/>
      <c r="G1486" s="159"/>
      <c r="H1486" s="159"/>
      <c r="I1486" s="159"/>
      <c r="J1486" s="159"/>
      <c r="K1486" s="159"/>
      <c r="L1486" s="159"/>
      <c r="M1486" s="159"/>
      <c r="N1486" s="158"/>
      <c r="O1486" s="158"/>
      <c r="P1486" s="158"/>
      <c r="Q1486" s="158"/>
      <c r="R1486" s="159"/>
      <c r="S1486" s="159"/>
      <c r="T1486" s="159"/>
      <c r="U1486" s="159"/>
      <c r="V1486" s="159"/>
      <c r="W1486" s="159"/>
      <c r="X1486" s="159"/>
      <c r="Y1486" s="159"/>
      <c r="Z1486" s="148"/>
      <c r="AA1486" s="148"/>
      <c r="AB1486" s="148"/>
      <c r="AC1486" s="148"/>
      <c r="AD1486" s="148"/>
      <c r="AE1486" s="148"/>
      <c r="AF1486" s="148"/>
      <c r="AG1486" s="148" t="s">
        <v>435</v>
      </c>
      <c r="AH1486" s="148">
        <v>0</v>
      </c>
      <c r="AI1486" s="148"/>
      <c r="AJ1486" s="148"/>
      <c r="AK1486" s="148"/>
      <c r="AL1486" s="148"/>
      <c r="AM1486" s="148"/>
      <c r="AN1486" s="148"/>
      <c r="AO1486" s="148"/>
      <c r="AP1486" s="148"/>
      <c r="AQ1486" s="148"/>
      <c r="AR1486" s="148"/>
      <c r="AS1486" s="148"/>
      <c r="AT1486" s="148"/>
      <c r="AU1486" s="148"/>
      <c r="AV1486" s="148"/>
      <c r="AW1486" s="148"/>
      <c r="AX1486" s="148"/>
      <c r="AY1486" s="148"/>
      <c r="AZ1486" s="148"/>
      <c r="BA1486" s="148"/>
      <c r="BB1486" s="148"/>
      <c r="BC1486" s="148"/>
      <c r="BD1486" s="148"/>
      <c r="BE1486" s="148"/>
      <c r="BF1486" s="148"/>
      <c r="BG1486" s="148"/>
      <c r="BH1486" s="148"/>
    </row>
    <row r="1487" spans="1:60" ht="22.5" outlineLevel="1" x14ac:dyDescent="0.2">
      <c r="A1487" s="172">
        <v>294</v>
      </c>
      <c r="B1487" s="173" t="s">
        <v>2114</v>
      </c>
      <c r="C1487" s="181" t="s">
        <v>2115</v>
      </c>
      <c r="D1487" s="174" t="s">
        <v>492</v>
      </c>
      <c r="E1487" s="175">
        <v>607.072</v>
      </c>
      <c r="F1487" s="176"/>
      <c r="G1487" s="177">
        <f>ROUND(E1487*F1487,2)</f>
        <v>0</v>
      </c>
      <c r="H1487" s="176"/>
      <c r="I1487" s="177">
        <f>ROUND(E1487*H1487,2)</f>
        <v>0</v>
      </c>
      <c r="J1487" s="176"/>
      <c r="K1487" s="177">
        <f>ROUND(E1487*J1487,2)</f>
        <v>0</v>
      </c>
      <c r="L1487" s="177">
        <v>21</v>
      </c>
      <c r="M1487" s="177">
        <f>G1487*(1+L1487/100)</f>
        <v>0</v>
      </c>
      <c r="N1487" s="175">
        <v>2.32E-3</v>
      </c>
      <c r="O1487" s="175">
        <f>ROUND(E1487*N1487,2)</f>
        <v>1.41</v>
      </c>
      <c r="P1487" s="175">
        <v>0</v>
      </c>
      <c r="Q1487" s="175">
        <f>ROUND(E1487*P1487,2)</f>
        <v>0</v>
      </c>
      <c r="R1487" s="177"/>
      <c r="S1487" s="177" t="s">
        <v>394</v>
      </c>
      <c r="T1487" s="178" t="s">
        <v>379</v>
      </c>
      <c r="U1487" s="159">
        <v>0.13300000000000001</v>
      </c>
      <c r="V1487" s="159">
        <f>ROUND(E1487*U1487,2)</f>
        <v>80.739999999999995</v>
      </c>
      <c r="W1487" s="159"/>
      <c r="X1487" s="159" t="s">
        <v>429</v>
      </c>
      <c r="Y1487" s="159" t="s">
        <v>1209</v>
      </c>
      <c r="Z1487" s="214">
        <v>0.32</v>
      </c>
      <c r="AA1487" s="215">
        <f t="shared" ref="AA1487" si="572">G1487*Z1487</f>
        <v>0</v>
      </c>
      <c r="AB1487" s="215">
        <f t="shared" ref="AB1487" si="573">G1487-AA1487</f>
        <v>0</v>
      </c>
      <c r="AC1487" s="148"/>
      <c r="AD1487" s="148"/>
      <c r="AE1487" s="148"/>
      <c r="AF1487" s="148"/>
      <c r="AG1487" s="148" t="s">
        <v>431</v>
      </c>
      <c r="AH1487" s="148"/>
      <c r="AI1487" s="148"/>
      <c r="AJ1487" s="148"/>
      <c r="AK1487" s="148"/>
      <c r="AL1487" s="148"/>
      <c r="AM1487" s="148"/>
      <c r="AN1487" s="148"/>
      <c r="AO1487" s="148"/>
      <c r="AP1487" s="148"/>
      <c r="AQ1487" s="148"/>
      <c r="AR1487" s="148"/>
      <c r="AS1487" s="148"/>
      <c r="AT1487" s="148"/>
      <c r="AU1487" s="148"/>
      <c r="AV1487" s="148"/>
      <c r="AW1487" s="148"/>
      <c r="AX1487" s="148"/>
      <c r="AY1487" s="148"/>
      <c r="AZ1487" s="148"/>
      <c r="BA1487" s="148"/>
      <c r="BB1487" s="148"/>
      <c r="BC1487" s="148"/>
      <c r="BD1487" s="148"/>
      <c r="BE1487" s="148"/>
      <c r="BF1487" s="148"/>
      <c r="BG1487" s="148"/>
      <c r="BH1487" s="148"/>
    </row>
    <row r="1488" spans="1:60" outlineLevel="2" x14ac:dyDescent="0.2">
      <c r="A1488" s="155"/>
      <c r="B1488" s="156"/>
      <c r="C1488" s="295" t="s">
        <v>2116</v>
      </c>
      <c r="D1488" s="296"/>
      <c r="E1488" s="296"/>
      <c r="F1488" s="296"/>
      <c r="G1488" s="296"/>
      <c r="H1488" s="159"/>
      <c r="I1488" s="159"/>
      <c r="J1488" s="159"/>
      <c r="K1488" s="159"/>
      <c r="L1488" s="159"/>
      <c r="M1488" s="159"/>
      <c r="N1488" s="158"/>
      <c r="O1488" s="158"/>
      <c r="P1488" s="158"/>
      <c r="Q1488" s="158"/>
      <c r="R1488" s="159"/>
      <c r="S1488" s="159"/>
      <c r="T1488" s="159"/>
      <c r="U1488" s="159"/>
      <c r="V1488" s="159"/>
      <c r="W1488" s="159"/>
      <c r="X1488" s="159"/>
      <c r="Y1488" s="159"/>
      <c r="Z1488" s="148"/>
      <c r="AA1488" s="148"/>
      <c r="AB1488" s="148"/>
      <c r="AC1488" s="148"/>
      <c r="AD1488" s="148"/>
      <c r="AE1488" s="148"/>
      <c r="AF1488" s="148"/>
      <c r="AG1488" s="148" t="s">
        <v>383</v>
      </c>
      <c r="AH1488" s="148"/>
      <c r="AI1488" s="148"/>
      <c r="AJ1488" s="148"/>
      <c r="AK1488" s="148"/>
      <c r="AL1488" s="148"/>
      <c r="AM1488" s="148"/>
      <c r="AN1488" s="148"/>
      <c r="AO1488" s="148"/>
      <c r="AP1488" s="148"/>
      <c r="AQ1488" s="148"/>
      <c r="AR1488" s="148"/>
      <c r="AS1488" s="148"/>
      <c r="AT1488" s="148"/>
      <c r="AU1488" s="148"/>
      <c r="AV1488" s="148"/>
      <c r="AW1488" s="148"/>
      <c r="AX1488" s="148"/>
      <c r="AY1488" s="148"/>
      <c r="AZ1488" s="148"/>
      <c r="BA1488" s="148"/>
      <c r="BB1488" s="148"/>
      <c r="BC1488" s="148"/>
      <c r="BD1488" s="148"/>
      <c r="BE1488" s="148"/>
      <c r="BF1488" s="148"/>
      <c r="BG1488" s="148"/>
      <c r="BH1488" s="148"/>
    </row>
    <row r="1489" spans="1:60" outlineLevel="2" x14ac:dyDescent="0.2">
      <c r="A1489" s="155"/>
      <c r="B1489" s="156"/>
      <c r="C1489" s="194" t="s">
        <v>661</v>
      </c>
      <c r="D1489" s="185"/>
      <c r="E1489" s="186">
        <v>607.072</v>
      </c>
      <c r="F1489" s="159"/>
      <c r="G1489" s="159"/>
      <c r="H1489" s="159"/>
      <c r="I1489" s="159"/>
      <c r="J1489" s="159"/>
      <c r="K1489" s="159"/>
      <c r="L1489" s="159"/>
      <c r="M1489" s="159"/>
      <c r="N1489" s="158"/>
      <c r="O1489" s="158"/>
      <c r="P1489" s="158"/>
      <c r="Q1489" s="158"/>
      <c r="R1489" s="159"/>
      <c r="S1489" s="159"/>
      <c r="T1489" s="159"/>
      <c r="U1489" s="159"/>
      <c r="V1489" s="159"/>
      <c r="W1489" s="159"/>
      <c r="X1489" s="159"/>
      <c r="Y1489" s="159"/>
      <c r="Z1489" s="148"/>
      <c r="AA1489" s="148"/>
      <c r="AB1489" s="148"/>
      <c r="AC1489" s="148"/>
      <c r="AD1489" s="148"/>
      <c r="AE1489" s="148"/>
      <c r="AF1489" s="148"/>
      <c r="AG1489" s="148" t="s">
        <v>435</v>
      </c>
      <c r="AH1489" s="148">
        <v>0</v>
      </c>
      <c r="AI1489" s="148"/>
      <c r="AJ1489" s="148"/>
      <c r="AK1489" s="148"/>
      <c r="AL1489" s="148"/>
      <c r="AM1489" s="148"/>
      <c r="AN1489" s="148"/>
      <c r="AO1489" s="148"/>
      <c r="AP1489" s="148"/>
      <c r="AQ1489" s="148"/>
      <c r="AR1489" s="148"/>
      <c r="AS1489" s="148"/>
      <c r="AT1489" s="148"/>
      <c r="AU1489" s="148"/>
      <c r="AV1489" s="148"/>
      <c r="AW1489" s="148"/>
      <c r="AX1489" s="148"/>
      <c r="AY1489" s="148"/>
      <c r="AZ1489" s="148"/>
      <c r="BA1489" s="148"/>
      <c r="BB1489" s="148"/>
      <c r="BC1489" s="148"/>
      <c r="BD1489" s="148"/>
      <c r="BE1489" s="148"/>
      <c r="BF1489" s="148"/>
      <c r="BG1489" s="148"/>
      <c r="BH1489" s="148"/>
    </row>
    <row r="1490" spans="1:60" outlineLevel="1" x14ac:dyDescent="0.2">
      <c r="A1490" s="155">
        <v>295</v>
      </c>
      <c r="B1490" s="156" t="s">
        <v>2117</v>
      </c>
      <c r="C1490" s="197" t="s">
        <v>2118</v>
      </c>
      <c r="D1490" s="157" t="s">
        <v>0</v>
      </c>
      <c r="E1490" s="196"/>
      <c r="F1490" s="160"/>
      <c r="G1490" s="159">
        <f>ROUND(E1490*F1490,2)</f>
        <v>0</v>
      </c>
      <c r="H1490" s="160"/>
      <c r="I1490" s="159">
        <f>ROUND(E1490*H1490,2)</f>
        <v>0</v>
      </c>
      <c r="J1490" s="160"/>
      <c r="K1490" s="159">
        <f>ROUND(E1490*J1490,2)</f>
        <v>0</v>
      </c>
      <c r="L1490" s="159">
        <v>21</v>
      </c>
      <c r="M1490" s="159">
        <f>G1490*(1+L1490/100)</f>
        <v>0</v>
      </c>
      <c r="N1490" s="158">
        <v>0</v>
      </c>
      <c r="O1490" s="158">
        <f>ROUND(E1490*N1490,2)</f>
        <v>0</v>
      </c>
      <c r="P1490" s="158">
        <v>0</v>
      </c>
      <c r="Q1490" s="158">
        <f>ROUND(E1490*P1490,2)</f>
        <v>0</v>
      </c>
      <c r="R1490" s="159" t="s">
        <v>2037</v>
      </c>
      <c r="S1490" s="159" t="s">
        <v>378</v>
      </c>
      <c r="T1490" s="159" t="s">
        <v>378</v>
      </c>
      <c r="U1490" s="159">
        <v>0</v>
      </c>
      <c r="V1490" s="159">
        <f>ROUND(E1490*U1490,2)</f>
        <v>0</v>
      </c>
      <c r="W1490" s="159"/>
      <c r="X1490" s="159" t="s">
        <v>618</v>
      </c>
      <c r="Y1490" s="159" t="s">
        <v>381</v>
      </c>
      <c r="Z1490" s="214">
        <v>0.32</v>
      </c>
      <c r="AA1490" s="215">
        <f t="shared" ref="AA1490" si="574">G1490*Z1490</f>
        <v>0</v>
      </c>
      <c r="AB1490" s="215">
        <f t="shared" ref="AB1490" si="575">G1490-AA1490</f>
        <v>0</v>
      </c>
      <c r="AC1490" s="148"/>
      <c r="AD1490" s="148"/>
      <c r="AE1490" s="148"/>
      <c r="AF1490" s="148"/>
      <c r="AG1490" s="148" t="s">
        <v>619</v>
      </c>
      <c r="AH1490" s="148"/>
      <c r="AI1490" s="148"/>
      <c r="AJ1490" s="148"/>
      <c r="AK1490" s="148"/>
      <c r="AL1490" s="148"/>
      <c r="AM1490" s="148"/>
      <c r="AN1490" s="148"/>
      <c r="AO1490" s="148"/>
      <c r="AP1490" s="148"/>
      <c r="AQ1490" s="148"/>
      <c r="AR1490" s="148"/>
      <c r="AS1490" s="148"/>
      <c r="AT1490" s="148"/>
      <c r="AU1490" s="148"/>
      <c r="AV1490" s="148"/>
      <c r="AW1490" s="148"/>
      <c r="AX1490" s="148"/>
      <c r="AY1490" s="148"/>
      <c r="AZ1490" s="148"/>
      <c r="BA1490" s="148"/>
      <c r="BB1490" s="148"/>
      <c r="BC1490" s="148"/>
      <c r="BD1490" s="148"/>
      <c r="BE1490" s="148"/>
      <c r="BF1490" s="148"/>
      <c r="BG1490" s="148"/>
      <c r="BH1490" s="148"/>
    </row>
    <row r="1491" spans="1:60" outlineLevel="2" x14ac:dyDescent="0.2">
      <c r="A1491" s="155"/>
      <c r="B1491" s="156"/>
      <c r="C1491" s="308" t="s">
        <v>2119</v>
      </c>
      <c r="D1491" s="309"/>
      <c r="E1491" s="309"/>
      <c r="F1491" s="309"/>
      <c r="G1491" s="309"/>
      <c r="H1491" s="159"/>
      <c r="I1491" s="159"/>
      <c r="J1491" s="159"/>
      <c r="K1491" s="159"/>
      <c r="L1491" s="159"/>
      <c r="M1491" s="159"/>
      <c r="N1491" s="158"/>
      <c r="O1491" s="158"/>
      <c r="P1491" s="158"/>
      <c r="Q1491" s="158"/>
      <c r="R1491" s="159"/>
      <c r="S1491" s="159"/>
      <c r="T1491" s="159"/>
      <c r="U1491" s="159"/>
      <c r="V1491" s="159"/>
      <c r="W1491" s="159"/>
      <c r="X1491" s="159"/>
      <c r="Y1491" s="159"/>
      <c r="Z1491" s="148"/>
      <c r="AA1491" s="148"/>
      <c r="AB1491" s="148"/>
      <c r="AC1491" s="148"/>
      <c r="AD1491" s="148"/>
      <c r="AE1491" s="148"/>
      <c r="AF1491" s="148"/>
      <c r="AG1491" s="148" t="s">
        <v>433</v>
      </c>
      <c r="AH1491" s="148"/>
      <c r="AI1491" s="148"/>
      <c r="AJ1491" s="148"/>
      <c r="AK1491" s="148"/>
      <c r="AL1491" s="148"/>
      <c r="AM1491" s="148"/>
      <c r="AN1491" s="148"/>
      <c r="AO1491" s="148"/>
      <c r="AP1491" s="148"/>
      <c r="AQ1491" s="148"/>
      <c r="AR1491" s="148"/>
      <c r="AS1491" s="148"/>
      <c r="AT1491" s="148"/>
      <c r="AU1491" s="148"/>
      <c r="AV1491" s="148"/>
      <c r="AW1491" s="148"/>
      <c r="AX1491" s="148"/>
      <c r="AY1491" s="148"/>
      <c r="AZ1491" s="148"/>
      <c r="BA1491" s="148"/>
      <c r="BB1491" s="148"/>
      <c r="BC1491" s="148"/>
      <c r="BD1491" s="148"/>
      <c r="BE1491" s="148"/>
      <c r="BF1491" s="148"/>
      <c r="BG1491" s="148"/>
      <c r="BH1491" s="148"/>
    </row>
    <row r="1492" spans="1:60" x14ac:dyDescent="0.2">
      <c r="A1492" s="162" t="s">
        <v>373</v>
      </c>
      <c r="B1492" s="163" t="s">
        <v>291</v>
      </c>
      <c r="C1492" s="180" t="s">
        <v>292</v>
      </c>
      <c r="D1492" s="164"/>
      <c r="E1492" s="165"/>
      <c r="F1492" s="166"/>
      <c r="G1492" s="166">
        <f>SUMIF(AG1493:AG1573,"&lt;&gt;NOR",G1493:G1573)</f>
        <v>0</v>
      </c>
      <c r="H1492" s="166"/>
      <c r="I1492" s="166">
        <f>SUM(I1493:I1573)</f>
        <v>0</v>
      </c>
      <c r="J1492" s="166"/>
      <c r="K1492" s="166">
        <f>SUM(K1493:K1573)</f>
        <v>0</v>
      </c>
      <c r="L1492" s="166"/>
      <c r="M1492" s="166">
        <f>SUM(M1493:M1573)</f>
        <v>0</v>
      </c>
      <c r="N1492" s="165"/>
      <c r="O1492" s="165">
        <f>SUM(O1493:O1573)</f>
        <v>20.640000000000004</v>
      </c>
      <c r="P1492" s="165"/>
      <c r="Q1492" s="165">
        <f>SUM(Q1493:Q1573)</f>
        <v>0</v>
      </c>
      <c r="R1492" s="166"/>
      <c r="S1492" s="166"/>
      <c r="T1492" s="167"/>
      <c r="U1492" s="161"/>
      <c r="V1492" s="161">
        <f>SUM(V1493:V1573)</f>
        <v>2854.8300000000004</v>
      </c>
      <c r="W1492" s="161"/>
      <c r="X1492" s="161"/>
      <c r="Y1492" s="161"/>
      <c r="Z1492" s="166"/>
      <c r="AA1492" s="166"/>
      <c r="AB1492" s="167"/>
      <c r="AG1492" t="s">
        <v>374</v>
      </c>
    </row>
    <row r="1493" spans="1:60" ht="33.75" outlineLevel="1" x14ac:dyDescent="0.2">
      <c r="A1493" s="172">
        <v>296</v>
      </c>
      <c r="B1493" s="173" t="s">
        <v>2120</v>
      </c>
      <c r="C1493" s="181" t="s">
        <v>2121</v>
      </c>
      <c r="D1493" s="174" t="s">
        <v>492</v>
      </c>
      <c r="E1493" s="175">
        <v>2363.9319999999998</v>
      </c>
      <c r="F1493" s="176"/>
      <c r="G1493" s="177">
        <f>ROUND(E1493*F1493,2)</f>
        <v>0</v>
      </c>
      <c r="H1493" s="176"/>
      <c r="I1493" s="177">
        <f>ROUND(E1493*H1493,2)</f>
        <v>0</v>
      </c>
      <c r="J1493" s="176"/>
      <c r="K1493" s="177">
        <f>ROUND(E1493*J1493,2)</f>
        <v>0</v>
      </c>
      <c r="L1493" s="177">
        <v>21</v>
      </c>
      <c r="M1493" s="177">
        <f>G1493*(1+L1493/100)</f>
        <v>0</v>
      </c>
      <c r="N1493" s="175">
        <v>6.0000000000000002E-5</v>
      </c>
      <c r="O1493" s="175">
        <f>ROUND(E1493*N1493,2)</f>
        <v>0.14000000000000001</v>
      </c>
      <c r="P1493" s="175">
        <v>0</v>
      </c>
      <c r="Q1493" s="175">
        <f>ROUND(E1493*P1493,2)</f>
        <v>0</v>
      </c>
      <c r="R1493" s="177" t="s">
        <v>2037</v>
      </c>
      <c r="S1493" s="177" t="s">
        <v>378</v>
      </c>
      <c r="T1493" s="178" t="s">
        <v>378</v>
      </c>
      <c r="U1493" s="159">
        <v>2.75E-2</v>
      </c>
      <c r="V1493" s="159">
        <f>ROUND(E1493*U1493,2)</f>
        <v>65.010000000000005</v>
      </c>
      <c r="W1493" s="159"/>
      <c r="X1493" s="159" t="s">
        <v>429</v>
      </c>
      <c r="Y1493" s="159" t="s">
        <v>430</v>
      </c>
      <c r="Z1493" s="214">
        <v>0.32</v>
      </c>
      <c r="AA1493" s="215">
        <f t="shared" ref="AA1493" si="576">G1493*Z1493</f>
        <v>0</v>
      </c>
      <c r="AB1493" s="215">
        <f t="shared" ref="AB1493" si="577">G1493-AA1493</f>
        <v>0</v>
      </c>
      <c r="AC1493" s="148"/>
      <c r="AD1493" s="148"/>
      <c r="AE1493" s="148"/>
      <c r="AF1493" s="148"/>
      <c r="AG1493" s="148" t="s">
        <v>431</v>
      </c>
      <c r="AH1493" s="148"/>
      <c r="AI1493" s="148"/>
      <c r="AJ1493" s="148"/>
      <c r="AK1493" s="148"/>
      <c r="AL1493" s="148"/>
      <c r="AM1493" s="148"/>
      <c r="AN1493" s="148"/>
      <c r="AO1493" s="148"/>
      <c r="AP1493" s="148"/>
      <c r="AQ1493" s="148"/>
      <c r="AR1493" s="148"/>
      <c r="AS1493" s="148"/>
      <c r="AT1493" s="148"/>
      <c r="AU1493" s="148"/>
      <c r="AV1493" s="148"/>
      <c r="AW1493" s="148"/>
      <c r="AX1493" s="148"/>
      <c r="AY1493" s="148"/>
      <c r="AZ1493" s="148"/>
      <c r="BA1493" s="148"/>
      <c r="BB1493" s="148"/>
      <c r="BC1493" s="148"/>
      <c r="BD1493" s="148"/>
      <c r="BE1493" s="148"/>
      <c r="BF1493" s="148"/>
      <c r="BG1493" s="148"/>
      <c r="BH1493" s="148"/>
    </row>
    <row r="1494" spans="1:60" outlineLevel="2" x14ac:dyDescent="0.2">
      <c r="A1494" s="155"/>
      <c r="B1494" s="156"/>
      <c r="C1494" s="194" t="s">
        <v>2122</v>
      </c>
      <c r="D1494" s="185"/>
      <c r="E1494" s="186">
        <v>635.58000000000004</v>
      </c>
      <c r="F1494" s="159"/>
      <c r="G1494" s="159"/>
      <c r="H1494" s="159"/>
      <c r="I1494" s="159"/>
      <c r="J1494" s="159"/>
      <c r="K1494" s="159"/>
      <c r="L1494" s="159"/>
      <c r="M1494" s="159"/>
      <c r="N1494" s="158"/>
      <c r="O1494" s="158"/>
      <c r="P1494" s="158"/>
      <c r="Q1494" s="158"/>
      <c r="R1494" s="159"/>
      <c r="S1494" s="159"/>
      <c r="T1494" s="159"/>
      <c r="U1494" s="159"/>
      <c r="V1494" s="159"/>
      <c r="W1494" s="159"/>
      <c r="X1494" s="159"/>
      <c r="Y1494" s="159"/>
      <c r="Z1494" s="148"/>
      <c r="AA1494" s="148"/>
      <c r="AB1494" s="148"/>
      <c r="AC1494" s="148"/>
      <c r="AD1494" s="148"/>
      <c r="AE1494" s="148"/>
      <c r="AF1494" s="148"/>
      <c r="AG1494" s="148" t="s">
        <v>435</v>
      </c>
      <c r="AH1494" s="148">
        <v>0</v>
      </c>
      <c r="AI1494" s="148"/>
      <c r="AJ1494" s="148"/>
      <c r="AK1494" s="148"/>
      <c r="AL1494" s="148"/>
      <c r="AM1494" s="148"/>
      <c r="AN1494" s="148"/>
      <c r="AO1494" s="148"/>
      <c r="AP1494" s="148"/>
      <c r="AQ1494" s="148"/>
      <c r="AR1494" s="148"/>
      <c r="AS1494" s="148"/>
      <c r="AT1494" s="148"/>
      <c r="AU1494" s="148"/>
      <c r="AV1494" s="148"/>
      <c r="AW1494" s="148"/>
      <c r="AX1494" s="148"/>
      <c r="AY1494" s="148"/>
      <c r="AZ1494" s="148"/>
      <c r="BA1494" s="148"/>
      <c r="BB1494" s="148"/>
      <c r="BC1494" s="148"/>
      <c r="BD1494" s="148"/>
      <c r="BE1494" s="148"/>
      <c r="BF1494" s="148"/>
      <c r="BG1494" s="148"/>
      <c r="BH1494" s="148"/>
    </row>
    <row r="1495" spans="1:60" outlineLevel="3" x14ac:dyDescent="0.2">
      <c r="A1495" s="155"/>
      <c r="B1495" s="156"/>
      <c r="C1495" s="194" t="s">
        <v>2123</v>
      </c>
      <c r="D1495" s="185"/>
      <c r="E1495" s="186">
        <v>198.66</v>
      </c>
      <c r="F1495" s="159"/>
      <c r="G1495" s="159"/>
      <c r="H1495" s="159"/>
      <c r="I1495" s="159"/>
      <c r="J1495" s="159"/>
      <c r="K1495" s="159"/>
      <c r="L1495" s="159"/>
      <c r="M1495" s="159"/>
      <c r="N1495" s="158"/>
      <c r="O1495" s="158"/>
      <c r="P1495" s="158"/>
      <c r="Q1495" s="158"/>
      <c r="R1495" s="159"/>
      <c r="S1495" s="159"/>
      <c r="T1495" s="159"/>
      <c r="U1495" s="159"/>
      <c r="V1495" s="159"/>
      <c r="W1495" s="159"/>
      <c r="X1495" s="159"/>
      <c r="Y1495" s="159"/>
      <c r="Z1495" s="148"/>
      <c r="AA1495" s="148"/>
      <c r="AB1495" s="148"/>
      <c r="AC1495" s="148"/>
      <c r="AD1495" s="148"/>
      <c r="AE1495" s="148"/>
      <c r="AF1495" s="148"/>
      <c r="AG1495" s="148" t="s">
        <v>435</v>
      </c>
      <c r="AH1495" s="148">
        <v>0</v>
      </c>
      <c r="AI1495" s="148"/>
      <c r="AJ1495" s="148"/>
      <c r="AK1495" s="148"/>
      <c r="AL1495" s="148"/>
      <c r="AM1495" s="148"/>
      <c r="AN1495" s="148"/>
      <c r="AO1495" s="148"/>
      <c r="AP1495" s="148"/>
      <c r="AQ1495" s="148"/>
      <c r="AR1495" s="148"/>
      <c r="AS1495" s="148"/>
      <c r="AT1495" s="148"/>
      <c r="AU1495" s="148"/>
      <c r="AV1495" s="148"/>
      <c r="AW1495" s="148"/>
      <c r="AX1495" s="148"/>
      <c r="AY1495" s="148"/>
      <c r="AZ1495" s="148"/>
      <c r="BA1495" s="148"/>
      <c r="BB1495" s="148"/>
      <c r="BC1495" s="148"/>
      <c r="BD1495" s="148"/>
      <c r="BE1495" s="148"/>
      <c r="BF1495" s="148"/>
      <c r="BG1495" s="148"/>
      <c r="BH1495" s="148"/>
    </row>
    <row r="1496" spans="1:60" outlineLevel="3" x14ac:dyDescent="0.2">
      <c r="A1496" s="155"/>
      <c r="B1496" s="156"/>
      <c r="C1496" s="194" t="s">
        <v>2124</v>
      </c>
      <c r="D1496" s="185"/>
      <c r="E1496" s="186">
        <v>526.75</v>
      </c>
      <c r="F1496" s="159"/>
      <c r="G1496" s="159"/>
      <c r="H1496" s="159"/>
      <c r="I1496" s="159"/>
      <c r="J1496" s="159"/>
      <c r="K1496" s="159"/>
      <c r="L1496" s="159"/>
      <c r="M1496" s="159"/>
      <c r="N1496" s="158"/>
      <c r="O1496" s="158"/>
      <c r="P1496" s="158"/>
      <c r="Q1496" s="158"/>
      <c r="R1496" s="159"/>
      <c r="S1496" s="159"/>
      <c r="T1496" s="159"/>
      <c r="U1496" s="159"/>
      <c r="V1496" s="159"/>
      <c r="W1496" s="159"/>
      <c r="X1496" s="159"/>
      <c r="Y1496" s="159"/>
      <c r="Z1496" s="148"/>
      <c r="AA1496" s="148"/>
      <c r="AB1496" s="148"/>
      <c r="AC1496" s="148"/>
      <c r="AD1496" s="148"/>
      <c r="AE1496" s="148"/>
      <c r="AF1496" s="148"/>
      <c r="AG1496" s="148" t="s">
        <v>435</v>
      </c>
      <c r="AH1496" s="148">
        <v>0</v>
      </c>
      <c r="AI1496" s="148"/>
      <c r="AJ1496" s="148"/>
      <c r="AK1496" s="148"/>
      <c r="AL1496" s="148"/>
      <c r="AM1496" s="148"/>
      <c r="AN1496" s="148"/>
      <c r="AO1496" s="148"/>
      <c r="AP1496" s="148"/>
      <c r="AQ1496" s="148"/>
      <c r="AR1496" s="148"/>
      <c r="AS1496" s="148"/>
      <c r="AT1496" s="148"/>
      <c r="AU1496" s="148"/>
      <c r="AV1496" s="148"/>
      <c r="AW1496" s="148"/>
      <c r="AX1496" s="148"/>
      <c r="AY1496" s="148"/>
      <c r="AZ1496" s="148"/>
      <c r="BA1496" s="148"/>
      <c r="BB1496" s="148"/>
      <c r="BC1496" s="148"/>
      <c r="BD1496" s="148"/>
      <c r="BE1496" s="148"/>
      <c r="BF1496" s="148"/>
      <c r="BG1496" s="148"/>
      <c r="BH1496" s="148"/>
    </row>
    <row r="1497" spans="1:60" outlineLevel="3" x14ac:dyDescent="0.2">
      <c r="A1497" s="155"/>
      <c r="B1497" s="156"/>
      <c r="C1497" s="194" t="s">
        <v>2125</v>
      </c>
      <c r="D1497" s="185"/>
      <c r="E1497" s="186">
        <v>561.49199999999996</v>
      </c>
      <c r="F1497" s="159"/>
      <c r="G1497" s="159"/>
      <c r="H1497" s="159"/>
      <c r="I1497" s="159"/>
      <c r="J1497" s="159"/>
      <c r="K1497" s="159"/>
      <c r="L1497" s="159"/>
      <c r="M1497" s="159"/>
      <c r="N1497" s="158"/>
      <c r="O1497" s="158"/>
      <c r="P1497" s="158"/>
      <c r="Q1497" s="158"/>
      <c r="R1497" s="159"/>
      <c r="S1497" s="159"/>
      <c r="T1497" s="159"/>
      <c r="U1497" s="159"/>
      <c r="V1497" s="159"/>
      <c r="W1497" s="159"/>
      <c r="X1497" s="159"/>
      <c r="Y1497" s="159"/>
      <c r="Z1497" s="148"/>
      <c r="AA1497" s="148"/>
      <c r="AB1497" s="148"/>
      <c r="AC1497" s="148"/>
      <c r="AD1497" s="148"/>
      <c r="AE1497" s="148"/>
      <c r="AF1497" s="148"/>
      <c r="AG1497" s="148" t="s">
        <v>435</v>
      </c>
      <c r="AH1497" s="148">
        <v>0</v>
      </c>
      <c r="AI1497" s="148"/>
      <c r="AJ1497" s="148"/>
      <c r="AK1497" s="148"/>
      <c r="AL1497" s="148"/>
      <c r="AM1497" s="148"/>
      <c r="AN1497" s="148"/>
      <c r="AO1497" s="148"/>
      <c r="AP1497" s="148"/>
      <c r="AQ1497" s="148"/>
      <c r="AR1497" s="148"/>
      <c r="AS1497" s="148"/>
      <c r="AT1497" s="148"/>
      <c r="AU1497" s="148"/>
      <c r="AV1497" s="148"/>
      <c r="AW1497" s="148"/>
      <c r="AX1497" s="148"/>
      <c r="AY1497" s="148"/>
      <c r="AZ1497" s="148"/>
      <c r="BA1497" s="148"/>
      <c r="BB1497" s="148"/>
      <c r="BC1497" s="148"/>
      <c r="BD1497" s="148"/>
      <c r="BE1497" s="148"/>
      <c r="BF1497" s="148"/>
      <c r="BG1497" s="148"/>
      <c r="BH1497" s="148"/>
    </row>
    <row r="1498" spans="1:60" outlineLevel="3" x14ac:dyDescent="0.2">
      <c r="A1498" s="155"/>
      <c r="B1498" s="156"/>
      <c r="C1498" s="194" t="s">
        <v>2126</v>
      </c>
      <c r="D1498" s="185"/>
      <c r="E1498" s="186">
        <v>30.21</v>
      </c>
      <c r="F1498" s="159"/>
      <c r="G1498" s="159"/>
      <c r="H1498" s="159"/>
      <c r="I1498" s="159"/>
      <c r="J1498" s="159"/>
      <c r="K1498" s="159"/>
      <c r="L1498" s="159"/>
      <c r="M1498" s="159"/>
      <c r="N1498" s="158"/>
      <c r="O1498" s="158"/>
      <c r="P1498" s="158"/>
      <c r="Q1498" s="158"/>
      <c r="R1498" s="159"/>
      <c r="S1498" s="159"/>
      <c r="T1498" s="159"/>
      <c r="U1498" s="159"/>
      <c r="V1498" s="159"/>
      <c r="W1498" s="159"/>
      <c r="X1498" s="159"/>
      <c r="Y1498" s="159"/>
      <c r="Z1498" s="148"/>
      <c r="AA1498" s="148"/>
      <c r="AB1498" s="148"/>
      <c r="AC1498" s="148"/>
      <c r="AD1498" s="148"/>
      <c r="AE1498" s="148"/>
      <c r="AF1498" s="148"/>
      <c r="AG1498" s="148" t="s">
        <v>435</v>
      </c>
      <c r="AH1498" s="148">
        <v>0</v>
      </c>
      <c r="AI1498" s="148"/>
      <c r="AJ1498" s="148"/>
      <c r="AK1498" s="148"/>
      <c r="AL1498" s="148"/>
      <c r="AM1498" s="148"/>
      <c r="AN1498" s="148"/>
      <c r="AO1498" s="148"/>
      <c r="AP1498" s="148"/>
      <c r="AQ1498" s="148"/>
      <c r="AR1498" s="148"/>
      <c r="AS1498" s="148"/>
      <c r="AT1498" s="148"/>
      <c r="AU1498" s="148"/>
      <c r="AV1498" s="148"/>
      <c r="AW1498" s="148"/>
      <c r="AX1498" s="148"/>
      <c r="AY1498" s="148"/>
      <c r="AZ1498" s="148"/>
      <c r="BA1498" s="148"/>
      <c r="BB1498" s="148"/>
      <c r="BC1498" s="148"/>
      <c r="BD1498" s="148"/>
      <c r="BE1498" s="148"/>
      <c r="BF1498" s="148"/>
      <c r="BG1498" s="148"/>
      <c r="BH1498" s="148"/>
    </row>
    <row r="1499" spans="1:60" outlineLevel="3" x14ac:dyDescent="0.2">
      <c r="A1499" s="155"/>
      <c r="B1499" s="156"/>
      <c r="C1499" s="194" t="s">
        <v>2127</v>
      </c>
      <c r="D1499" s="185"/>
      <c r="E1499" s="186">
        <v>411.24</v>
      </c>
      <c r="F1499" s="159"/>
      <c r="G1499" s="159"/>
      <c r="H1499" s="159"/>
      <c r="I1499" s="159"/>
      <c r="J1499" s="159"/>
      <c r="K1499" s="159"/>
      <c r="L1499" s="159"/>
      <c r="M1499" s="159"/>
      <c r="N1499" s="158"/>
      <c r="O1499" s="158"/>
      <c r="P1499" s="158"/>
      <c r="Q1499" s="158"/>
      <c r="R1499" s="159"/>
      <c r="S1499" s="159"/>
      <c r="T1499" s="159"/>
      <c r="U1499" s="159"/>
      <c r="V1499" s="159"/>
      <c r="W1499" s="159"/>
      <c r="X1499" s="159"/>
      <c r="Y1499" s="159"/>
      <c r="Z1499" s="148"/>
      <c r="AA1499" s="148"/>
      <c r="AB1499" s="148"/>
      <c r="AC1499" s="148"/>
      <c r="AD1499" s="148"/>
      <c r="AE1499" s="148"/>
      <c r="AF1499" s="148"/>
      <c r="AG1499" s="148" t="s">
        <v>435</v>
      </c>
      <c r="AH1499" s="148">
        <v>0</v>
      </c>
      <c r="AI1499" s="148"/>
      <c r="AJ1499" s="148"/>
      <c r="AK1499" s="148"/>
      <c r="AL1499" s="148"/>
      <c r="AM1499" s="148"/>
      <c r="AN1499" s="148"/>
      <c r="AO1499" s="148"/>
      <c r="AP1499" s="148"/>
      <c r="AQ1499" s="148"/>
      <c r="AR1499" s="148"/>
      <c r="AS1499" s="148"/>
      <c r="AT1499" s="148"/>
      <c r="AU1499" s="148"/>
      <c r="AV1499" s="148"/>
      <c r="AW1499" s="148"/>
      <c r="AX1499" s="148"/>
      <c r="AY1499" s="148"/>
      <c r="AZ1499" s="148"/>
      <c r="BA1499" s="148"/>
      <c r="BB1499" s="148"/>
      <c r="BC1499" s="148"/>
      <c r="BD1499" s="148"/>
      <c r="BE1499" s="148"/>
      <c r="BF1499" s="148"/>
      <c r="BG1499" s="148"/>
      <c r="BH1499" s="148"/>
    </row>
    <row r="1500" spans="1:60" ht="45" outlineLevel="1" x14ac:dyDescent="0.2">
      <c r="A1500" s="172">
        <v>297</v>
      </c>
      <c r="B1500" s="173" t="s">
        <v>2128</v>
      </c>
      <c r="C1500" s="181" t="s">
        <v>2129</v>
      </c>
      <c r="D1500" s="174" t="s">
        <v>492</v>
      </c>
      <c r="E1500" s="175">
        <v>1802.44</v>
      </c>
      <c r="F1500" s="176"/>
      <c r="G1500" s="177">
        <f>ROUND(E1500*F1500,2)</f>
        <v>0</v>
      </c>
      <c r="H1500" s="176"/>
      <c r="I1500" s="177">
        <f>ROUND(E1500*H1500,2)</f>
        <v>0</v>
      </c>
      <c r="J1500" s="176"/>
      <c r="K1500" s="177">
        <f>ROUND(E1500*J1500,2)</f>
        <v>0</v>
      </c>
      <c r="L1500" s="177">
        <v>21</v>
      </c>
      <c r="M1500" s="177">
        <f>G1500*(1+L1500/100)</f>
        <v>0</v>
      </c>
      <c r="N1500" s="175">
        <v>5.5399999999999998E-3</v>
      </c>
      <c r="O1500" s="175">
        <f>ROUND(E1500*N1500,2)</f>
        <v>9.99</v>
      </c>
      <c r="P1500" s="175">
        <v>0</v>
      </c>
      <c r="Q1500" s="175">
        <f>ROUND(E1500*P1500,2)</f>
        <v>0</v>
      </c>
      <c r="R1500" s="177" t="s">
        <v>2037</v>
      </c>
      <c r="S1500" s="177" t="s">
        <v>378</v>
      </c>
      <c r="T1500" s="178" t="s">
        <v>378</v>
      </c>
      <c r="U1500" s="159">
        <v>0.17777999999999999</v>
      </c>
      <c r="V1500" s="159">
        <f>ROUND(E1500*U1500,2)</f>
        <v>320.44</v>
      </c>
      <c r="W1500" s="159"/>
      <c r="X1500" s="159" t="s">
        <v>429</v>
      </c>
      <c r="Y1500" s="159" t="s">
        <v>430</v>
      </c>
      <c r="Z1500" s="214">
        <v>0.32</v>
      </c>
      <c r="AA1500" s="215">
        <f t="shared" ref="AA1500" si="578">G1500*Z1500</f>
        <v>0</v>
      </c>
      <c r="AB1500" s="215">
        <f t="shared" ref="AB1500" si="579">G1500-AA1500</f>
        <v>0</v>
      </c>
      <c r="AC1500" s="148"/>
      <c r="AD1500" s="148"/>
      <c r="AE1500" s="148"/>
      <c r="AF1500" s="148"/>
      <c r="AG1500" s="148" t="s">
        <v>431</v>
      </c>
      <c r="AH1500" s="148"/>
      <c r="AI1500" s="148"/>
      <c r="AJ1500" s="148"/>
      <c r="AK1500" s="148"/>
      <c r="AL1500" s="148"/>
      <c r="AM1500" s="148"/>
      <c r="AN1500" s="148"/>
      <c r="AO1500" s="148"/>
      <c r="AP1500" s="148"/>
      <c r="AQ1500" s="148"/>
      <c r="AR1500" s="148"/>
      <c r="AS1500" s="148"/>
      <c r="AT1500" s="148"/>
      <c r="AU1500" s="148"/>
      <c r="AV1500" s="148"/>
      <c r="AW1500" s="148"/>
      <c r="AX1500" s="148"/>
      <c r="AY1500" s="148"/>
      <c r="AZ1500" s="148"/>
      <c r="BA1500" s="148"/>
      <c r="BB1500" s="148"/>
      <c r="BC1500" s="148"/>
      <c r="BD1500" s="148"/>
      <c r="BE1500" s="148"/>
      <c r="BF1500" s="148"/>
      <c r="BG1500" s="148"/>
      <c r="BH1500" s="148"/>
    </row>
    <row r="1501" spans="1:60" outlineLevel="2" x14ac:dyDescent="0.2">
      <c r="A1501" s="155"/>
      <c r="B1501" s="156"/>
      <c r="C1501" s="194" t="s">
        <v>2122</v>
      </c>
      <c r="D1501" s="185"/>
      <c r="E1501" s="186">
        <v>635.58000000000004</v>
      </c>
      <c r="F1501" s="159"/>
      <c r="G1501" s="159"/>
      <c r="H1501" s="159"/>
      <c r="I1501" s="159"/>
      <c r="J1501" s="159"/>
      <c r="K1501" s="159"/>
      <c r="L1501" s="159"/>
      <c r="M1501" s="159"/>
      <c r="N1501" s="158"/>
      <c r="O1501" s="158"/>
      <c r="P1501" s="158"/>
      <c r="Q1501" s="158"/>
      <c r="R1501" s="159"/>
      <c r="S1501" s="159"/>
      <c r="T1501" s="159"/>
      <c r="U1501" s="159"/>
      <c r="V1501" s="159"/>
      <c r="W1501" s="159"/>
      <c r="X1501" s="159"/>
      <c r="Y1501" s="159"/>
      <c r="Z1501" s="148"/>
      <c r="AA1501" s="148"/>
      <c r="AB1501" s="148"/>
      <c r="AC1501" s="148"/>
      <c r="AD1501" s="148"/>
      <c r="AE1501" s="148"/>
      <c r="AF1501" s="148"/>
      <c r="AG1501" s="148" t="s">
        <v>435</v>
      </c>
      <c r="AH1501" s="148">
        <v>0</v>
      </c>
      <c r="AI1501" s="148"/>
      <c r="AJ1501" s="148"/>
      <c r="AK1501" s="148"/>
      <c r="AL1501" s="148"/>
      <c r="AM1501" s="148"/>
      <c r="AN1501" s="148"/>
      <c r="AO1501" s="148"/>
      <c r="AP1501" s="148"/>
      <c r="AQ1501" s="148"/>
      <c r="AR1501" s="148"/>
      <c r="AS1501" s="148"/>
      <c r="AT1501" s="148"/>
      <c r="AU1501" s="148"/>
      <c r="AV1501" s="148"/>
      <c r="AW1501" s="148"/>
      <c r="AX1501" s="148"/>
      <c r="AY1501" s="148"/>
      <c r="AZ1501" s="148"/>
      <c r="BA1501" s="148"/>
      <c r="BB1501" s="148"/>
      <c r="BC1501" s="148"/>
      <c r="BD1501" s="148"/>
      <c r="BE1501" s="148"/>
      <c r="BF1501" s="148"/>
      <c r="BG1501" s="148"/>
      <c r="BH1501" s="148"/>
    </row>
    <row r="1502" spans="1:60" outlineLevel="3" x14ac:dyDescent="0.2">
      <c r="A1502" s="155"/>
      <c r="B1502" s="156"/>
      <c r="C1502" s="194" t="s">
        <v>2123</v>
      </c>
      <c r="D1502" s="185"/>
      <c r="E1502" s="186">
        <v>198.66</v>
      </c>
      <c r="F1502" s="159"/>
      <c r="G1502" s="159"/>
      <c r="H1502" s="159"/>
      <c r="I1502" s="159"/>
      <c r="J1502" s="159"/>
      <c r="K1502" s="159"/>
      <c r="L1502" s="159"/>
      <c r="M1502" s="159"/>
      <c r="N1502" s="158"/>
      <c r="O1502" s="158"/>
      <c r="P1502" s="158"/>
      <c r="Q1502" s="158"/>
      <c r="R1502" s="159"/>
      <c r="S1502" s="159"/>
      <c r="T1502" s="159"/>
      <c r="U1502" s="159"/>
      <c r="V1502" s="159"/>
      <c r="W1502" s="159"/>
      <c r="X1502" s="159"/>
      <c r="Y1502" s="159"/>
      <c r="Z1502" s="148"/>
      <c r="AA1502" s="148"/>
      <c r="AB1502" s="148"/>
      <c r="AC1502" s="148"/>
      <c r="AD1502" s="148"/>
      <c r="AE1502" s="148"/>
      <c r="AF1502" s="148"/>
      <c r="AG1502" s="148" t="s">
        <v>435</v>
      </c>
      <c r="AH1502" s="148">
        <v>0</v>
      </c>
      <c r="AI1502" s="148"/>
      <c r="AJ1502" s="148"/>
      <c r="AK1502" s="148"/>
      <c r="AL1502" s="148"/>
      <c r="AM1502" s="148"/>
      <c r="AN1502" s="148"/>
      <c r="AO1502" s="148"/>
      <c r="AP1502" s="148"/>
      <c r="AQ1502" s="148"/>
      <c r="AR1502" s="148"/>
      <c r="AS1502" s="148"/>
      <c r="AT1502" s="148"/>
      <c r="AU1502" s="148"/>
      <c r="AV1502" s="148"/>
      <c r="AW1502" s="148"/>
      <c r="AX1502" s="148"/>
      <c r="AY1502" s="148"/>
      <c r="AZ1502" s="148"/>
      <c r="BA1502" s="148"/>
      <c r="BB1502" s="148"/>
      <c r="BC1502" s="148"/>
      <c r="BD1502" s="148"/>
      <c r="BE1502" s="148"/>
      <c r="BF1502" s="148"/>
      <c r="BG1502" s="148"/>
      <c r="BH1502" s="148"/>
    </row>
    <row r="1503" spans="1:60" outlineLevel="3" x14ac:dyDescent="0.2">
      <c r="A1503" s="155"/>
      <c r="B1503" s="156"/>
      <c r="C1503" s="194" t="s">
        <v>2124</v>
      </c>
      <c r="D1503" s="185"/>
      <c r="E1503" s="186">
        <v>526.75</v>
      </c>
      <c r="F1503" s="159"/>
      <c r="G1503" s="159"/>
      <c r="H1503" s="159"/>
      <c r="I1503" s="159"/>
      <c r="J1503" s="159"/>
      <c r="K1503" s="159"/>
      <c r="L1503" s="159"/>
      <c r="M1503" s="159"/>
      <c r="N1503" s="158"/>
      <c r="O1503" s="158"/>
      <c r="P1503" s="158"/>
      <c r="Q1503" s="158"/>
      <c r="R1503" s="159"/>
      <c r="S1503" s="159"/>
      <c r="T1503" s="159"/>
      <c r="U1503" s="159"/>
      <c r="V1503" s="159"/>
      <c r="W1503" s="159"/>
      <c r="X1503" s="159"/>
      <c r="Y1503" s="159"/>
      <c r="Z1503" s="148"/>
      <c r="AA1503" s="148"/>
      <c r="AB1503" s="148"/>
      <c r="AC1503" s="148"/>
      <c r="AD1503" s="148"/>
      <c r="AE1503" s="148"/>
      <c r="AF1503" s="148"/>
      <c r="AG1503" s="148" t="s">
        <v>435</v>
      </c>
      <c r="AH1503" s="148">
        <v>0</v>
      </c>
      <c r="AI1503" s="148"/>
      <c r="AJ1503" s="148"/>
      <c r="AK1503" s="148"/>
      <c r="AL1503" s="148"/>
      <c r="AM1503" s="148"/>
      <c r="AN1503" s="148"/>
      <c r="AO1503" s="148"/>
      <c r="AP1503" s="148"/>
      <c r="AQ1503" s="148"/>
      <c r="AR1503" s="148"/>
      <c r="AS1503" s="148"/>
      <c r="AT1503" s="148"/>
      <c r="AU1503" s="148"/>
      <c r="AV1503" s="148"/>
      <c r="AW1503" s="148"/>
      <c r="AX1503" s="148"/>
      <c r="AY1503" s="148"/>
      <c r="AZ1503" s="148"/>
      <c r="BA1503" s="148"/>
      <c r="BB1503" s="148"/>
      <c r="BC1503" s="148"/>
      <c r="BD1503" s="148"/>
      <c r="BE1503" s="148"/>
      <c r="BF1503" s="148"/>
      <c r="BG1503" s="148"/>
      <c r="BH1503" s="148"/>
    </row>
    <row r="1504" spans="1:60" outlineLevel="3" x14ac:dyDescent="0.2">
      <c r="A1504" s="155"/>
      <c r="B1504" s="156"/>
      <c r="C1504" s="194" t="s">
        <v>2126</v>
      </c>
      <c r="D1504" s="185"/>
      <c r="E1504" s="186">
        <v>30.21</v>
      </c>
      <c r="F1504" s="159"/>
      <c r="G1504" s="159"/>
      <c r="H1504" s="159"/>
      <c r="I1504" s="159"/>
      <c r="J1504" s="159"/>
      <c r="K1504" s="159"/>
      <c r="L1504" s="159"/>
      <c r="M1504" s="159"/>
      <c r="N1504" s="158"/>
      <c r="O1504" s="158"/>
      <c r="P1504" s="158"/>
      <c r="Q1504" s="158"/>
      <c r="R1504" s="159"/>
      <c r="S1504" s="159"/>
      <c r="T1504" s="159"/>
      <c r="U1504" s="159"/>
      <c r="V1504" s="159"/>
      <c r="W1504" s="159"/>
      <c r="X1504" s="159"/>
      <c r="Y1504" s="159"/>
      <c r="Z1504" s="148"/>
      <c r="AA1504" s="148"/>
      <c r="AB1504" s="148"/>
      <c r="AC1504" s="148"/>
      <c r="AD1504" s="148"/>
      <c r="AE1504" s="148"/>
      <c r="AF1504" s="148"/>
      <c r="AG1504" s="148" t="s">
        <v>435</v>
      </c>
      <c r="AH1504" s="148">
        <v>0</v>
      </c>
      <c r="AI1504" s="148"/>
      <c r="AJ1504" s="148"/>
      <c r="AK1504" s="148"/>
      <c r="AL1504" s="148"/>
      <c r="AM1504" s="148"/>
      <c r="AN1504" s="148"/>
      <c r="AO1504" s="148"/>
      <c r="AP1504" s="148"/>
      <c r="AQ1504" s="148"/>
      <c r="AR1504" s="148"/>
      <c r="AS1504" s="148"/>
      <c r="AT1504" s="148"/>
      <c r="AU1504" s="148"/>
      <c r="AV1504" s="148"/>
      <c r="AW1504" s="148"/>
      <c r="AX1504" s="148"/>
      <c r="AY1504" s="148"/>
      <c r="AZ1504" s="148"/>
      <c r="BA1504" s="148"/>
      <c r="BB1504" s="148"/>
      <c r="BC1504" s="148"/>
      <c r="BD1504" s="148"/>
      <c r="BE1504" s="148"/>
      <c r="BF1504" s="148"/>
      <c r="BG1504" s="148"/>
      <c r="BH1504" s="148"/>
    </row>
    <row r="1505" spans="1:60" outlineLevel="3" x14ac:dyDescent="0.2">
      <c r="A1505" s="155"/>
      <c r="B1505" s="156"/>
      <c r="C1505" s="194" t="s">
        <v>2127</v>
      </c>
      <c r="D1505" s="185"/>
      <c r="E1505" s="186">
        <v>411.24</v>
      </c>
      <c r="F1505" s="159"/>
      <c r="G1505" s="159"/>
      <c r="H1505" s="159"/>
      <c r="I1505" s="159"/>
      <c r="J1505" s="159"/>
      <c r="K1505" s="159"/>
      <c r="L1505" s="159"/>
      <c r="M1505" s="159"/>
      <c r="N1505" s="158"/>
      <c r="O1505" s="158"/>
      <c r="P1505" s="158"/>
      <c r="Q1505" s="158"/>
      <c r="R1505" s="159"/>
      <c r="S1505" s="159"/>
      <c r="T1505" s="159"/>
      <c r="U1505" s="159"/>
      <c r="V1505" s="159"/>
      <c r="W1505" s="159"/>
      <c r="X1505" s="159"/>
      <c r="Y1505" s="159"/>
      <c r="Z1505" s="148"/>
      <c r="AA1505" s="148"/>
      <c r="AB1505" s="148"/>
      <c r="AC1505" s="148"/>
      <c r="AD1505" s="148"/>
      <c r="AE1505" s="148"/>
      <c r="AF1505" s="148"/>
      <c r="AG1505" s="148" t="s">
        <v>435</v>
      </c>
      <c r="AH1505" s="148">
        <v>0</v>
      </c>
      <c r="AI1505" s="148"/>
      <c r="AJ1505" s="148"/>
      <c r="AK1505" s="148"/>
      <c r="AL1505" s="148"/>
      <c r="AM1505" s="148"/>
      <c r="AN1505" s="148"/>
      <c r="AO1505" s="148"/>
      <c r="AP1505" s="148"/>
      <c r="AQ1505" s="148"/>
      <c r="AR1505" s="148"/>
      <c r="AS1505" s="148"/>
      <c r="AT1505" s="148"/>
      <c r="AU1505" s="148"/>
      <c r="AV1505" s="148"/>
      <c r="AW1505" s="148"/>
      <c r="AX1505" s="148"/>
      <c r="AY1505" s="148"/>
      <c r="AZ1505" s="148"/>
      <c r="BA1505" s="148"/>
      <c r="BB1505" s="148"/>
      <c r="BC1505" s="148"/>
      <c r="BD1505" s="148"/>
      <c r="BE1505" s="148"/>
      <c r="BF1505" s="148"/>
      <c r="BG1505" s="148"/>
      <c r="BH1505" s="148"/>
    </row>
    <row r="1506" spans="1:60" ht="22.5" outlineLevel="1" x14ac:dyDescent="0.2">
      <c r="A1506" s="172">
        <v>298</v>
      </c>
      <c r="B1506" s="173" t="s">
        <v>2130</v>
      </c>
      <c r="C1506" s="181" t="s">
        <v>2131</v>
      </c>
      <c r="D1506" s="174" t="s">
        <v>492</v>
      </c>
      <c r="E1506" s="175">
        <v>30.21</v>
      </c>
      <c r="F1506" s="176"/>
      <c r="G1506" s="177">
        <f>ROUND(E1506*F1506,2)</f>
        <v>0</v>
      </c>
      <c r="H1506" s="176"/>
      <c r="I1506" s="177">
        <f>ROUND(E1506*H1506,2)</f>
        <v>0</v>
      </c>
      <c r="J1506" s="176"/>
      <c r="K1506" s="177">
        <f>ROUND(E1506*J1506,2)</f>
        <v>0</v>
      </c>
      <c r="L1506" s="177">
        <v>21</v>
      </c>
      <c r="M1506" s="177">
        <f>G1506*(1+L1506/100)</f>
        <v>0</v>
      </c>
      <c r="N1506" s="175">
        <v>0</v>
      </c>
      <c r="O1506" s="175">
        <f>ROUND(E1506*N1506,2)</f>
        <v>0</v>
      </c>
      <c r="P1506" s="175">
        <v>0</v>
      </c>
      <c r="Q1506" s="175">
        <f>ROUND(E1506*P1506,2)</f>
        <v>0</v>
      </c>
      <c r="R1506" s="177" t="s">
        <v>2037</v>
      </c>
      <c r="S1506" s="177" t="s">
        <v>378</v>
      </c>
      <c r="T1506" s="178" t="s">
        <v>378</v>
      </c>
      <c r="U1506" s="159">
        <v>6.4999999999999997E-3</v>
      </c>
      <c r="V1506" s="159">
        <f>ROUND(E1506*U1506,2)</f>
        <v>0.2</v>
      </c>
      <c r="W1506" s="159"/>
      <c r="X1506" s="159" t="s">
        <v>429</v>
      </c>
      <c r="Y1506" s="159" t="s">
        <v>430</v>
      </c>
      <c r="Z1506" s="214">
        <v>0.32</v>
      </c>
      <c r="AA1506" s="215">
        <f t="shared" ref="AA1506" si="580">G1506*Z1506</f>
        <v>0</v>
      </c>
      <c r="AB1506" s="215">
        <f t="shared" ref="AB1506" si="581">G1506-AA1506</f>
        <v>0</v>
      </c>
      <c r="AC1506" s="148"/>
      <c r="AD1506" s="148"/>
      <c r="AE1506" s="148"/>
      <c r="AF1506" s="148"/>
      <c r="AG1506" s="148" t="s">
        <v>431</v>
      </c>
      <c r="AH1506" s="148"/>
      <c r="AI1506" s="148"/>
      <c r="AJ1506" s="148"/>
      <c r="AK1506" s="148"/>
      <c r="AL1506" s="148"/>
      <c r="AM1506" s="148"/>
      <c r="AN1506" s="148"/>
      <c r="AO1506" s="148"/>
      <c r="AP1506" s="148"/>
      <c r="AQ1506" s="148"/>
      <c r="AR1506" s="148"/>
      <c r="AS1506" s="148"/>
      <c r="AT1506" s="148"/>
      <c r="AU1506" s="148"/>
      <c r="AV1506" s="148"/>
      <c r="AW1506" s="148"/>
      <c r="AX1506" s="148"/>
      <c r="AY1506" s="148"/>
      <c r="AZ1506" s="148"/>
      <c r="BA1506" s="148"/>
      <c r="BB1506" s="148"/>
      <c r="BC1506" s="148"/>
      <c r="BD1506" s="148"/>
      <c r="BE1506" s="148"/>
      <c r="BF1506" s="148"/>
      <c r="BG1506" s="148"/>
      <c r="BH1506" s="148"/>
    </row>
    <row r="1507" spans="1:60" outlineLevel="2" x14ac:dyDescent="0.2">
      <c r="A1507" s="155"/>
      <c r="B1507" s="156"/>
      <c r="C1507" s="194" t="s">
        <v>2126</v>
      </c>
      <c r="D1507" s="185"/>
      <c r="E1507" s="186">
        <v>30.21</v>
      </c>
      <c r="F1507" s="159"/>
      <c r="G1507" s="159"/>
      <c r="H1507" s="159"/>
      <c r="I1507" s="159"/>
      <c r="J1507" s="159"/>
      <c r="K1507" s="159"/>
      <c r="L1507" s="159"/>
      <c r="M1507" s="159"/>
      <c r="N1507" s="158"/>
      <c r="O1507" s="158"/>
      <c r="P1507" s="158"/>
      <c r="Q1507" s="158"/>
      <c r="R1507" s="159"/>
      <c r="S1507" s="159"/>
      <c r="T1507" s="159"/>
      <c r="U1507" s="159"/>
      <c r="V1507" s="159"/>
      <c r="W1507" s="159"/>
      <c r="X1507" s="159"/>
      <c r="Y1507" s="159"/>
      <c r="Z1507" s="148"/>
      <c r="AA1507" s="148"/>
      <c r="AB1507" s="148"/>
      <c r="AC1507" s="148"/>
      <c r="AD1507" s="148"/>
      <c r="AE1507" s="148"/>
      <c r="AF1507" s="148"/>
      <c r="AG1507" s="148" t="s">
        <v>435</v>
      </c>
      <c r="AH1507" s="148">
        <v>0</v>
      </c>
      <c r="AI1507" s="148"/>
      <c r="AJ1507" s="148"/>
      <c r="AK1507" s="148"/>
      <c r="AL1507" s="148"/>
      <c r="AM1507" s="148"/>
      <c r="AN1507" s="148"/>
      <c r="AO1507" s="148"/>
      <c r="AP1507" s="148"/>
      <c r="AQ1507" s="148"/>
      <c r="AR1507" s="148"/>
      <c r="AS1507" s="148"/>
      <c r="AT1507" s="148"/>
      <c r="AU1507" s="148"/>
      <c r="AV1507" s="148"/>
      <c r="AW1507" s="148"/>
      <c r="AX1507" s="148"/>
      <c r="AY1507" s="148"/>
      <c r="AZ1507" s="148"/>
      <c r="BA1507" s="148"/>
      <c r="BB1507" s="148"/>
      <c r="BC1507" s="148"/>
      <c r="BD1507" s="148"/>
      <c r="BE1507" s="148"/>
      <c r="BF1507" s="148"/>
      <c r="BG1507" s="148"/>
      <c r="BH1507" s="148"/>
    </row>
    <row r="1508" spans="1:60" ht="22.5" outlineLevel="1" x14ac:dyDescent="0.2">
      <c r="A1508" s="172">
        <v>299</v>
      </c>
      <c r="B1508" s="173" t="s">
        <v>2132</v>
      </c>
      <c r="C1508" s="181" t="s">
        <v>2133</v>
      </c>
      <c r="D1508" s="174" t="s">
        <v>492</v>
      </c>
      <c r="E1508" s="175">
        <v>30.21</v>
      </c>
      <c r="F1508" s="176"/>
      <c r="G1508" s="177">
        <f>ROUND(E1508*F1508,2)</f>
        <v>0</v>
      </c>
      <c r="H1508" s="176"/>
      <c r="I1508" s="177">
        <f>ROUND(E1508*H1508,2)</f>
        <v>0</v>
      </c>
      <c r="J1508" s="176"/>
      <c r="K1508" s="177">
        <f>ROUND(E1508*J1508,2)</f>
        <v>0</v>
      </c>
      <c r="L1508" s="177">
        <v>21</v>
      </c>
      <c r="M1508" s="177">
        <f>G1508*(1+L1508/100)</f>
        <v>0</v>
      </c>
      <c r="N1508" s="175">
        <v>0</v>
      </c>
      <c r="O1508" s="175">
        <f>ROUND(E1508*N1508,2)</f>
        <v>0</v>
      </c>
      <c r="P1508" s="175">
        <v>0</v>
      </c>
      <c r="Q1508" s="175">
        <f>ROUND(E1508*P1508,2)</f>
        <v>0</v>
      </c>
      <c r="R1508" s="177" t="s">
        <v>2037</v>
      </c>
      <c r="S1508" s="177" t="s">
        <v>378</v>
      </c>
      <c r="T1508" s="178" t="s">
        <v>378</v>
      </c>
      <c r="U1508" s="159">
        <v>7.1999999999999995E-2</v>
      </c>
      <c r="V1508" s="159">
        <f>ROUND(E1508*U1508,2)</f>
        <v>2.1800000000000002</v>
      </c>
      <c r="W1508" s="159"/>
      <c r="X1508" s="159" t="s">
        <v>429</v>
      </c>
      <c r="Y1508" s="159" t="s">
        <v>430</v>
      </c>
      <c r="Z1508" s="214">
        <v>0.32</v>
      </c>
      <c r="AA1508" s="215">
        <f t="shared" ref="AA1508" si="582">G1508*Z1508</f>
        <v>0</v>
      </c>
      <c r="AB1508" s="215">
        <f t="shared" ref="AB1508" si="583">G1508-AA1508</f>
        <v>0</v>
      </c>
      <c r="AC1508" s="148"/>
      <c r="AD1508" s="148"/>
      <c r="AE1508" s="148"/>
      <c r="AF1508" s="148"/>
      <c r="AG1508" s="148" t="s">
        <v>431</v>
      </c>
      <c r="AH1508" s="148"/>
      <c r="AI1508" s="148"/>
      <c r="AJ1508" s="148"/>
      <c r="AK1508" s="148"/>
      <c r="AL1508" s="148"/>
      <c r="AM1508" s="148"/>
      <c r="AN1508" s="148"/>
      <c r="AO1508" s="148"/>
      <c r="AP1508" s="148"/>
      <c r="AQ1508" s="148"/>
      <c r="AR1508" s="148"/>
      <c r="AS1508" s="148"/>
      <c r="AT1508" s="148"/>
      <c r="AU1508" s="148"/>
      <c r="AV1508" s="148"/>
      <c r="AW1508" s="148"/>
      <c r="AX1508" s="148"/>
      <c r="AY1508" s="148"/>
      <c r="AZ1508" s="148"/>
      <c r="BA1508" s="148"/>
      <c r="BB1508" s="148"/>
      <c r="BC1508" s="148"/>
      <c r="BD1508" s="148"/>
      <c r="BE1508" s="148"/>
      <c r="BF1508" s="148"/>
      <c r="BG1508" s="148"/>
      <c r="BH1508" s="148"/>
    </row>
    <row r="1509" spans="1:60" outlineLevel="2" x14ac:dyDescent="0.2">
      <c r="A1509" s="155"/>
      <c r="B1509" s="156"/>
      <c r="C1509" s="194" t="s">
        <v>2126</v>
      </c>
      <c r="D1509" s="185"/>
      <c r="E1509" s="186">
        <v>30.21</v>
      </c>
      <c r="F1509" s="159"/>
      <c r="G1509" s="159"/>
      <c r="H1509" s="159"/>
      <c r="I1509" s="159"/>
      <c r="J1509" s="159"/>
      <c r="K1509" s="159"/>
      <c r="L1509" s="159"/>
      <c r="M1509" s="159"/>
      <c r="N1509" s="158"/>
      <c r="O1509" s="158"/>
      <c r="P1509" s="158"/>
      <c r="Q1509" s="158"/>
      <c r="R1509" s="159"/>
      <c r="S1509" s="159"/>
      <c r="T1509" s="159"/>
      <c r="U1509" s="159"/>
      <c r="V1509" s="159"/>
      <c r="W1509" s="159"/>
      <c r="X1509" s="159"/>
      <c r="Y1509" s="159"/>
      <c r="Z1509" s="148"/>
      <c r="AA1509" s="148"/>
      <c r="AB1509" s="148"/>
      <c r="AC1509" s="148"/>
      <c r="AD1509" s="148"/>
      <c r="AE1509" s="148"/>
      <c r="AF1509" s="148"/>
      <c r="AG1509" s="148" t="s">
        <v>435</v>
      </c>
      <c r="AH1509" s="148">
        <v>0</v>
      </c>
      <c r="AI1509" s="148"/>
      <c r="AJ1509" s="148"/>
      <c r="AK1509" s="148"/>
      <c r="AL1509" s="148"/>
      <c r="AM1509" s="148"/>
      <c r="AN1509" s="148"/>
      <c r="AO1509" s="148"/>
      <c r="AP1509" s="148"/>
      <c r="AQ1509" s="148"/>
      <c r="AR1509" s="148"/>
      <c r="AS1509" s="148"/>
      <c r="AT1509" s="148"/>
      <c r="AU1509" s="148"/>
      <c r="AV1509" s="148"/>
      <c r="AW1509" s="148"/>
      <c r="AX1509" s="148"/>
      <c r="AY1509" s="148"/>
      <c r="AZ1509" s="148"/>
      <c r="BA1509" s="148"/>
      <c r="BB1509" s="148"/>
      <c r="BC1509" s="148"/>
      <c r="BD1509" s="148"/>
      <c r="BE1509" s="148"/>
      <c r="BF1509" s="148"/>
      <c r="BG1509" s="148"/>
      <c r="BH1509" s="148"/>
    </row>
    <row r="1510" spans="1:60" ht="22.5" outlineLevel="1" x14ac:dyDescent="0.2">
      <c r="A1510" s="172">
        <v>300</v>
      </c>
      <c r="B1510" s="173" t="s">
        <v>2134</v>
      </c>
      <c r="C1510" s="181" t="s">
        <v>2135</v>
      </c>
      <c r="D1510" s="174" t="s">
        <v>492</v>
      </c>
      <c r="E1510" s="175">
        <v>1016.3084</v>
      </c>
      <c r="F1510" s="176"/>
      <c r="G1510" s="177">
        <f>ROUND(E1510*F1510,2)</f>
        <v>0</v>
      </c>
      <c r="H1510" s="176"/>
      <c r="I1510" s="177">
        <f>ROUND(E1510*H1510,2)</f>
        <v>0</v>
      </c>
      <c r="J1510" s="176"/>
      <c r="K1510" s="177">
        <f>ROUND(E1510*J1510,2)</f>
        <v>0</v>
      </c>
      <c r="L1510" s="177">
        <v>21</v>
      </c>
      <c r="M1510" s="177">
        <f>G1510*(1+L1510/100)</f>
        <v>0</v>
      </c>
      <c r="N1510" s="175">
        <v>2.4399999999999999E-3</v>
      </c>
      <c r="O1510" s="175">
        <f>ROUND(E1510*N1510,2)</f>
        <v>2.48</v>
      </c>
      <c r="P1510" s="175">
        <v>0</v>
      </c>
      <c r="Q1510" s="175">
        <f>ROUND(E1510*P1510,2)</f>
        <v>0</v>
      </c>
      <c r="R1510" s="177"/>
      <c r="S1510" s="177" t="s">
        <v>394</v>
      </c>
      <c r="T1510" s="178" t="s">
        <v>379</v>
      </c>
      <c r="U1510" s="159">
        <v>0.317</v>
      </c>
      <c r="V1510" s="159">
        <f>ROUND(E1510*U1510,2)</f>
        <v>322.17</v>
      </c>
      <c r="W1510" s="159"/>
      <c r="X1510" s="159" t="s">
        <v>429</v>
      </c>
      <c r="Y1510" s="159" t="s">
        <v>430</v>
      </c>
      <c r="Z1510" s="214">
        <v>0.32</v>
      </c>
      <c r="AA1510" s="215">
        <f t="shared" ref="AA1510" si="584">G1510*Z1510</f>
        <v>0</v>
      </c>
      <c r="AB1510" s="215">
        <f t="shared" ref="AB1510" si="585">G1510-AA1510</f>
        <v>0</v>
      </c>
      <c r="AC1510" s="148"/>
      <c r="AD1510" s="148"/>
      <c r="AE1510" s="148"/>
      <c r="AF1510" s="148"/>
      <c r="AG1510" s="148" t="s">
        <v>431</v>
      </c>
      <c r="AH1510" s="148"/>
      <c r="AI1510" s="148"/>
      <c r="AJ1510" s="148"/>
      <c r="AK1510" s="148"/>
      <c r="AL1510" s="148"/>
      <c r="AM1510" s="148"/>
      <c r="AN1510" s="148"/>
      <c r="AO1510" s="148"/>
      <c r="AP1510" s="148"/>
      <c r="AQ1510" s="148"/>
      <c r="AR1510" s="148"/>
      <c r="AS1510" s="148"/>
      <c r="AT1510" s="148"/>
      <c r="AU1510" s="148"/>
      <c r="AV1510" s="148"/>
      <c r="AW1510" s="148"/>
      <c r="AX1510" s="148"/>
      <c r="AY1510" s="148"/>
      <c r="AZ1510" s="148"/>
      <c r="BA1510" s="148"/>
      <c r="BB1510" s="148"/>
      <c r="BC1510" s="148"/>
      <c r="BD1510" s="148"/>
      <c r="BE1510" s="148"/>
      <c r="BF1510" s="148"/>
      <c r="BG1510" s="148"/>
      <c r="BH1510" s="148"/>
    </row>
    <row r="1511" spans="1:60" outlineLevel="2" x14ac:dyDescent="0.2">
      <c r="A1511" s="155"/>
      <c r="B1511" s="156"/>
      <c r="C1511" s="194" t="s">
        <v>2136</v>
      </c>
      <c r="D1511" s="185"/>
      <c r="E1511" s="186">
        <v>183.44</v>
      </c>
      <c r="F1511" s="159"/>
      <c r="G1511" s="159"/>
      <c r="H1511" s="159"/>
      <c r="I1511" s="159"/>
      <c r="J1511" s="159"/>
      <c r="K1511" s="159"/>
      <c r="L1511" s="159"/>
      <c r="M1511" s="159"/>
      <c r="N1511" s="158"/>
      <c r="O1511" s="158"/>
      <c r="P1511" s="158"/>
      <c r="Q1511" s="158"/>
      <c r="R1511" s="159"/>
      <c r="S1511" s="159"/>
      <c r="T1511" s="159"/>
      <c r="U1511" s="159"/>
      <c r="V1511" s="159"/>
      <c r="W1511" s="159"/>
      <c r="X1511" s="159"/>
      <c r="Y1511" s="159"/>
      <c r="Z1511" s="148"/>
      <c r="AA1511" s="148"/>
      <c r="AB1511" s="148"/>
      <c r="AC1511" s="148"/>
      <c r="AD1511" s="148"/>
      <c r="AE1511" s="148"/>
      <c r="AF1511" s="148"/>
      <c r="AG1511" s="148" t="s">
        <v>435</v>
      </c>
      <c r="AH1511" s="148">
        <v>0</v>
      </c>
      <c r="AI1511" s="148"/>
      <c r="AJ1511" s="148"/>
      <c r="AK1511" s="148"/>
      <c r="AL1511" s="148"/>
      <c r="AM1511" s="148"/>
      <c r="AN1511" s="148"/>
      <c r="AO1511" s="148"/>
      <c r="AP1511" s="148"/>
      <c r="AQ1511" s="148"/>
      <c r="AR1511" s="148"/>
      <c r="AS1511" s="148"/>
      <c r="AT1511" s="148"/>
      <c r="AU1511" s="148"/>
      <c r="AV1511" s="148"/>
      <c r="AW1511" s="148"/>
      <c r="AX1511" s="148"/>
      <c r="AY1511" s="148"/>
      <c r="AZ1511" s="148"/>
      <c r="BA1511" s="148"/>
      <c r="BB1511" s="148"/>
      <c r="BC1511" s="148"/>
      <c r="BD1511" s="148"/>
      <c r="BE1511" s="148"/>
      <c r="BF1511" s="148"/>
      <c r="BG1511" s="148"/>
      <c r="BH1511" s="148"/>
    </row>
    <row r="1512" spans="1:60" outlineLevel="3" x14ac:dyDescent="0.2">
      <c r="A1512" s="155"/>
      <c r="B1512" s="156"/>
      <c r="C1512" s="194" t="s">
        <v>2137</v>
      </c>
      <c r="D1512" s="185"/>
      <c r="E1512" s="186">
        <v>511.7484</v>
      </c>
      <c r="F1512" s="159"/>
      <c r="G1512" s="159"/>
      <c r="H1512" s="159"/>
      <c r="I1512" s="159"/>
      <c r="J1512" s="159"/>
      <c r="K1512" s="159"/>
      <c r="L1512" s="159"/>
      <c r="M1512" s="159"/>
      <c r="N1512" s="158"/>
      <c r="O1512" s="158"/>
      <c r="P1512" s="158"/>
      <c r="Q1512" s="158"/>
      <c r="R1512" s="159"/>
      <c r="S1512" s="159"/>
      <c r="T1512" s="159"/>
      <c r="U1512" s="159"/>
      <c r="V1512" s="159"/>
      <c r="W1512" s="159"/>
      <c r="X1512" s="159"/>
      <c r="Y1512" s="159"/>
      <c r="Z1512" s="148"/>
      <c r="AA1512" s="148"/>
      <c r="AB1512" s="148"/>
      <c r="AC1512" s="148"/>
      <c r="AD1512" s="148"/>
      <c r="AE1512" s="148"/>
      <c r="AF1512" s="148"/>
      <c r="AG1512" s="148" t="s">
        <v>435</v>
      </c>
      <c r="AH1512" s="148">
        <v>0</v>
      </c>
      <c r="AI1512" s="148"/>
      <c r="AJ1512" s="148"/>
      <c r="AK1512" s="148"/>
      <c r="AL1512" s="148"/>
      <c r="AM1512" s="148"/>
      <c r="AN1512" s="148"/>
      <c r="AO1512" s="148"/>
      <c r="AP1512" s="148"/>
      <c r="AQ1512" s="148"/>
      <c r="AR1512" s="148"/>
      <c r="AS1512" s="148"/>
      <c r="AT1512" s="148"/>
      <c r="AU1512" s="148"/>
      <c r="AV1512" s="148"/>
      <c r="AW1512" s="148"/>
      <c r="AX1512" s="148"/>
      <c r="AY1512" s="148"/>
      <c r="AZ1512" s="148"/>
      <c r="BA1512" s="148"/>
      <c r="BB1512" s="148"/>
      <c r="BC1512" s="148"/>
      <c r="BD1512" s="148"/>
      <c r="BE1512" s="148"/>
      <c r="BF1512" s="148"/>
      <c r="BG1512" s="148"/>
      <c r="BH1512" s="148"/>
    </row>
    <row r="1513" spans="1:60" outlineLevel="3" x14ac:dyDescent="0.2">
      <c r="A1513" s="155"/>
      <c r="B1513" s="156"/>
      <c r="C1513" s="194" t="s">
        <v>2138</v>
      </c>
      <c r="D1513" s="185"/>
      <c r="E1513" s="186">
        <v>321.12</v>
      </c>
      <c r="F1513" s="159"/>
      <c r="G1513" s="159"/>
      <c r="H1513" s="159"/>
      <c r="I1513" s="159"/>
      <c r="J1513" s="159"/>
      <c r="K1513" s="159"/>
      <c r="L1513" s="159"/>
      <c r="M1513" s="159"/>
      <c r="N1513" s="158"/>
      <c r="O1513" s="158"/>
      <c r="P1513" s="158"/>
      <c r="Q1513" s="158"/>
      <c r="R1513" s="159"/>
      <c r="S1513" s="159"/>
      <c r="T1513" s="159"/>
      <c r="U1513" s="159"/>
      <c r="V1513" s="159"/>
      <c r="W1513" s="159"/>
      <c r="X1513" s="159"/>
      <c r="Y1513" s="159"/>
      <c r="Z1513" s="148"/>
      <c r="AA1513" s="148"/>
      <c r="AB1513" s="148"/>
      <c r="AC1513" s="148"/>
      <c r="AD1513" s="148"/>
      <c r="AE1513" s="148"/>
      <c r="AF1513" s="148"/>
      <c r="AG1513" s="148" t="s">
        <v>435</v>
      </c>
      <c r="AH1513" s="148">
        <v>0</v>
      </c>
      <c r="AI1513" s="148"/>
      <c r="AJ1513" s="148"/>
      <c r="AK1513" s="148"/>
      <c r="AL1513" s="148"/>
      <c r="AM1513" s="148"/>
      <c r="AN1513" s="148"/>
      <c r="AO1513" s="148"/>
      <c r="AP1513" s="148"/>
      <c r="AQ1513" s="148"/>
      <c r="AR1513" s="148"/>
      <c r="AS1513" s="148"/>
      <c r="AT1513" s="148"/>
      <c r="AU1513" s="148"/>
      <c r="AV1513" s="148"/>
      <c r="AW1513" s="148"/>
      <c r="AX1513" s="148"/>
      <c r="AY1513" s="148"/>
      <c r="AZ1513" s="148"/>
      <c r="BA1513" s="148"/>
      <c r="BB1513" s="148"/>
      <c r="BC1513" s="148"/>
      <c r="BD1513" s="148"/>
      <c r="BE1513" s="148"/>
      <c r="BF1513" s="148"/>
      <c r="BG1513" s="148"/>
      <c r="BH1513" s="148"/>
    </row>
    <row r="1514" spans="1:60" ht="22.5" outlineLevel="1" x14ac:dyDescent="0.2">
      <c r="A1514" s="172">
        <v>301</v>
      </c>
      <c r="B1514" s="173" t="s">
        <v>2139</v>
      </c>
      <c r="C1514" s="181" t="s">
        <v>2140</v>
      </c>
      <c r="D1514" s="174" t="s">
        <v>492</v>
      </c>
      <c r="E1514" s="175">
        <v>1545.6384</v>
      </c>
      <c r="F1514" s="176"/>
      <c r="G1514" s="177">
        <f>ROUND(E1514*F1514,2)</f>
        <v>0</v>
      </c>
      <c r="H1514" s="176"/>
      <c r="I1514" s="177">
        <f>ROUND(E1514*H1514,2)</f>
        <v>0</v>
      </c>
      <c r="J1514" s="176"/>
      <c r="K1514" s="177">
        <f>ROUND(E1514*J1514,2)</f>
        <v>0</v>
      </c>
      <c r="L1514" s="177">
        <v>21</v>
      </c>
      <c r="M1514" s="177">
        <f>G1514*(1+L1514/100)</f>
        <v>0</v>
      </c>
      <c r="N1514" s="175">
        <v>1.3999999999999999E-4</v>
      </c>
      <c r="O1514" s="175">
        <f>ROUND(E1514*N1514,2)</f>
        <v>0.22</v>
      </c>
      <c r="P1514" s="175">
        <v>0</v>
      </c>
      <c r="Q1514" s="175">
        <f>ROUND(E1514*P1514,2)</f>
        <v>0</v>
      </c>
      <c r="R1514" s="177"/>
      <c r="S1514" s="177" t="s">
        <v>394</v>
      </c>
      <c r="T1514" s="178" t="s">
        <v>379</v>
      </c>
      <c r="U1514" s="159">
        <v>0.1</v>
      </c>
      <c r="V1514" s="159">
        <f>ROUND(E1514*U1514,2)</f>
        <v>154.56</v>
      </c>
      <c r="W1514" s="159"/>
      <c r="X1514" s="159" t="s">
        <v>429</v>
      </c>
      <c r="Y1514" s="159" t="s">
        <v>430</v>
      </c>
      <c r="Z1514" s="214">
        <v>0.32</v>
      </c>
      <c r="AA1514" s="215">
        <f t="shared" ref="AA1514" si="586">G1514*Z1514</f>
        <v>0</v>
      </c>
      <c r="AB1514" s="215">
        <f t="shared" ref="AB1514" si="587">G1514-AA1514</f>
        <v>0</v>
      </c>
      <c r="AC1514" s="148"/>
      <c r="AD1514" s="148"/>
      <c r="AE1514" s="148"/>
      <c r="AF1514" s="148"/>
      <c r="AG1514" s="148" t="s">
        <v>431</v>
      </c>
      <c r="AH1514" s="148"/>
      <c r="AI1514" s="148"/>
      <c r="AJ1514" s="148"/>
      <c r="AK1514" s="148"/>
      <c r="AL1514" s="148"/>
      <c r="AM1514" s="148"/>
      <c r="AN1514" s="148"/>
      <c r="AO1514" s="148"/>
      <c r="AP1514" s="148"/>
      <c r="AQ1514" s="148"/>
      <c r="AR1514" s="148"/>
      <c r="AS1514" s="148"/>
      <c r="AT1514" s="148"/>
      <c r="AU1514" s="148"/>
      <c r="AV1514" s="148"/>
      <c r="AW1514" s="148"/>
      <c r="AX1514" s="148"/>
      <c r="AY1514" s="148"/>
      <c r="AZ1514" s="148"/>
      <c r="BA1514" s="148"/>
      <c r="BB1514" s="148"/>
      <c r="BC1514" s="148"/>
      <c r="BD1514" s="148"/>
      <c r="BE1514" s="148"/>
      <c r="BF1514" s="148"/>
      <c r="BG1514" s="148"/>
      <c r="BH1514" s="148"/>
    </row>
    <row r="1515" spans="1:60" outlineLevel="2" x14ac:dyDescent="0.2">
      <c r="A1515" s="155"/>
      <c r="B1515" s="156"/>
      <c r="C1515" s="194" t="s">
        <v>2136</v>
      </c>
      <c r="D1515" s="185"/>
      <c r="E1515" s="186">
        <v>183.44</v>
      </c>
      <c r="F1515" s="159"/>
      <c r="G1515" s="159"/>
      <c r="H1515" s="159"/>
      <c r="I1515" s="159"/>
      <c r="J1515" s="159"/>
      <c r="K1515" s="159"/>
      <c r="L1515" s="159"/>
      <c r="M1515" s="159"/>
      <c r="N1515" s="158"/>
      <c r="O1515" s="158"/>
      <c r="P1515" s="158"/>
      <c r="Q1515" s="158"/>
      <c r="R1515" s="159"/>
      <c r="S1515" s="159"/>
      <c r="T1515" s="159"/>
      <c r="U1515" s="159"/>
      <c r="V1515" s="159"/>
      <c r="W1515" s="159"/>
      <c r="X1515" s="159"/>
      <c r="Y1515" s="159"/>
      <c r="Z1515" s="148"/>
      <c r="AA1515" s="148"/>
      <c r="AB1515" s="148"/>
      <c r="AC1515" s="148"/>
      <c r="AD1515" s="148"/>
      <c r="AE1515" s="148"/>
      <c r="AF1515" s="148"/>
      <c r="AG1515" s="148" t="s">
        <v>435</v>
      </c>
      <c r="AH1515" s="148">
        <v>0</v>
      </c>
      <c r="AI1515" s="148"/>
      <c r="AJ1515" s="148"/>
      <c r="AK1515" s="148"/>
      <c r="AL1515" s="148"/>
      <c r="AM1515" s="148"/>
      <c r="AN1515" s="148"/>
      <c r="AO1515" s="148"/>
      <c r="AP1515" s="148"/>
      <c r="AQ1515" s="148"/>
      <c r="AR1515" s="148"/>
      <c r="AS1515" s="148"/>
      <c r="AT1515" s="148"/>
      <c r="AU1515" s="148"/>
      <c r="AV1515" s="148"/>
      <c r="AW1515" s="148"/>
      <c r="AX1515" s="148"/>
      <c r="AY1515" s="148"/>
      <c r="AZ1515" s="148"/>
      <c r="BA1515" s="148"/>
      <c r="BB1515" s="148"/>
      <c r="BC1515" s="148"/>
      <c r="BD1515" s="148"/>
      <c r="BE1515" s="148"/>
      <c r="BF1515" s="148"/>
      <c r="BG1515" s="148"/>
      <c r="BH1515" s="148"/>
    </row>
    <row r="1516" spans="1:60" outlineLevel="3" x14ac:dyDescent="0.2">
      <c r="A1516" s="155"/>
      <c r="B1516" s="156"/>
      <c r="C1516" s="194" t="s">
        <v>2137</v>
      </c>
      <c r="D1516" s="185"/>
      <c r="E1516" s="186">
        <v>511.7484</v>
      </c>
      <c r="F1516" s="159"/>
      <c r="G1516" s="159"/>
      <c r="H1516" s="159"/>
      <c r="I1516" s="159"/>
      <c r="J1516" s="159"/>
      <c r="K1516" s="159"/>
      <c r="L1516" s="159"/>
      <c r="M1516" s="159"/>
      <c r="N1516" s="158"/>
      <c r="O1516" s="158"/>
      <c r="P1516" s="158"/>
      <c r="Q1516" s="158"/>
      <c r="R1516" s="159"/>
      <c r="S1516" s="159"/>
      <c r="T1516" s="159"/>
      <c r="U1516" s="159"/>
      <c r="V1516" s="159"/>
      <c r="W1516" s="159"/>
      <c r="X1516" s="159"/>
      <c r="Y1516" s="159"/>
      <c r="Z1516" s="148"/>
      <c r="AA1516" s="148"/>
      <c r="AB1516" s="148"/>
      <c r="AC1516" s="148"/>
      <c r="AD1516" s="148"/>
      <c r="AE1516" s="148"/>
      <c r="AF1516" s="148"/>
      <c r="AG1516" s="148" t="s">
        <v>435</v>
      </c>
      <c r="AH1516" s="148">
        <v>0</v>
      </c>
      <c r="AI1516" s="148"/>
      <c r="AJ1516" s="148"/>
      <c r="AK1516" s="148"/>
      <c r="AL1516" s="148"/>
      <c r="AM1516" s="148"/>
      <c r="AN1516" s="148"/>
      <c r="AO1516" s="148"/>
      <c r="AP1516" s="148"/>
      <c r="AQ1516" s="148"/>
      <c r="AR1516" s="148"/>
      <c r="AS1516" s="148"/>
      <c r="AT1516" s="148"/>
      <c r="AU1516" s="148"/>
      <c r="AV1516" s="148"/>
      <c r="AW1516" s="148"/>
      <c r="AX1516" s="148"/>
      <c r="AY1516" s="148"/>
      <c r="AZ1516" s="148"/>
      <c r="BA1516" s="148"/>
      <c r="BB1516" s="148"/>
      <c r="BC1516" s="148"/>
      <c r="BD1516" s="148"/>
      <c r="BE1516" s="148"/>
      <c r="BF1516" s="148"/>
      <c r="BG1516" s="148"/>
      <c r="BH1516" s="148"/>
    </row>
    <row r="1517" spans="1:60" outlineLevel="3" x14ac:dyDescent="0.2">
      <c r="A1517" s="155"/>
      <c r="B1517" s="156"/>
      <c r="C1517" s="194" t="s">
        <v>2141</v>
      </c>
      <c r="D1517" s="185"/>
      <c r="E1517" s="186">
        <v>326.60000000000002</v>
      </c>
      <c r="F1517" s="159"/>
      <c r="G1517" s="159"/>
      <c r="H1517" s="159"/>
      <c r="I1517" s="159"/>
      <c r="J1517" s="159"/>
      <c r="K1517" s="159"/>
      <c r="L1517" s="159"/>
      <c r="M1517" s="159"/>
      <c r="N1517" s="158"/>
      <c r="O1517" s="158"/>
      <c r="P1517" s="158"/>
      <c r="Q1517" s="158"/>
      <c r="R1517" s="159"/>
      <c r="S1517" s="159"/>
      <c r="T1517" s="159"/>
      <c r="U1517" s="159"/>
      <c r="V1517" s="159"/>
      <c r="W1517" s="159"/>
      <c r="X1517" s="159"/>
      <c r="Y1517" s="159"/>
      <c r="Z1517" s="148"/>
      <c r="AA1517" s="148"/>
      <c r="AB1517" s="148"/>
      <c r="AC1517" s="148"/>
      <c r="AD1517" s="148"/>
      <c r="AE1517" s="148"/>
      <c r="AF1517" s="148"/>
      <c r="AG1517" s="148" t="s">
        <v>435</v>
      </c>
      <c r="AH1517" s="148">
        <v>0</v>
      </c>
      <c r="AI1517" s="148"/>
      <c r="AJ1517" s="148"/>
      <c r="AK1517" s="148"/>
      <c r="AL1517" s="148"/>
      <c r="AM1517" s="148"/>
      <c r="AN1517" s="148"/>
      <c r="AO1517" s="148"/>
      <c r="AP1517" s="148"/>
      <c r="AQ1517" s="148"/>
      <c r="AR1517" s="148"/>
      <c r="AS1517" s="148"/>
      <c r="AT1517" s="148"/>
      <c r="AU1517" s="148"/>
      <c r="AV1517" s="148"/>
      <c r="AW1517" s="148"/>
      <c r="AX1517" s="148"/>
      <c r="AY1517" s="148"/>
      <c r="AZ1517" s="148"/>
      <c r="BA1517" s="148"/>
      <c r="BB1517" s="148"/>
      <c r="BC1517" s="148"/>
      <c r="BD1517" s="148"/>
      <c r="BE1517" s="148"/>
      <c r="BF1517" s="148"/>
      <c r="BG1517" s="148"/>
      <c r="BH1517" s="148"/>
    </row>
    <row r="1518" spans="1:60" outlineLevel="3" x14ac:dyDescent="0.2">
      <c r="A1518" s="155"/>
      <c r="B1518" s="156"/>
      <c r="C1518" s="194" t="s">
        <v>2142</v>
      </c>
      <c r="D1518" s="185"/>
      <c r="E1518" s="186">
        <v>39.65</v>
      </c>
      <c r="F1518" s="159"/>
      <c r="G1518" s="159"/>
      <c r="H1518" s="159"/>
      <c r="I1518" s="159"/>
      <c r="J1518" s="159"/>
      <c r="K1518" s="159"/>
      <c r="L1518" s="159"/>
      <c r="M1518" s="159"/>
      <c r="N1518" s="158"/>
      <c r="O1518" s="158"/>
      <c r="P1518" s="158"/>
      <c r="Q1518" s="158"/>
      <c r="R1518" s="159"/>
      <c r="S1518" s="159"/>
      <c r="T1518" s="159"/>
      <c r="U1518" s="159"/>
      <c r="V1518" s="159"/>
      <c r="W1518" s="159"/>
      <c r="X1518" s="159"/>
      <c r="Y1518" s="159"/>
      <c r="Z1518" s="148"/>
      <c r="AA1518" s="148"/>
      <c r="AB1518" s="148"/>
      <c r="AC1518" s="148"/>
      <c r="AD1518" s="148"/>
      <c r="AE1518" s="148"/>
      <c r="AF1518" s="148"/>
      <c r="AG1518" s="148" t="s">
        <v>435</v>
      </c>
      <c r="AH1518" s="148">
        <v>0</v>
      </c>
      <c r="AI1518" s="148"/>
      <c r="AJ1518" s="148"/>
      <c r="AK1518" s="148"/>
      <c r="AL1518" s="148"/>
      <c r="AM1518" s="148"/>
      <c r="AN1518" s="148"/>
      <c r="AO1518" s="148"/>
      <c r="AP1518" s="148"/>
      <c r="AQ1518" s="148"/>
      <c r="AR1518" s="148"/>
      <c r="AS1518" s="148"/>
      <c r="AT1518" s="148"/>
      <c r="AU1518" s="148"/>
      <c r="AV1518" s="148"/>
      <c r="AW1518" s="148"/>
      <c r="AX1518" s="148"/>
      <c r="AY1518" s="148"/>
      <c r="AZ1518" s="148"/>
      <c r="BA1518" s="148"/>
      <c r="BB1518" s="148"/>
      <c r="BC1518" s="148"/>
      <c r="BD1518" s="148"/>
      <c r="BE1518" s="148"/>
      <c r="BF1518" s="148"/>
      <c r="BG1518" s="148"/>
      <c r="BH1518" s="148"/>
    </row>
    <row r="1519" spans="1:60" outlineLevel="3" x14ac:dyDescent="0.2">
      <c r="A1519" s="155"/>
      <c r="B1519" s="156"/>
      <c r="C1519" s="194" t="s">
        <v>2143</v>
      </c>
      <c r="D1519" s="185"/>
      <c r="E1519" s="186">
        <v>484.2</v>
      </c>
      <c r="F1519" s="159"/>
      <c r="G1519" s="159"/>
      <c r="H1519" s="159"/>
      <c r="I1519" s="159"/>
      <c r="J1519" s="159"/>
      <c r="K1519" s="159"/>
      <c r="L1519" s="159"/>
      <c r="M1519" s="159"/>
      <c r="N1519" s="158"/>
      <c r="O1519" s="158"/>
      <c r="P1519" s="158"/>
      <c r="Q1519" s="158"/>
      <c r="R1519" s="159"/>
      <c r="S1519" s="159"/>
      <c r="T1519" s="159"/>
      <c r="U1519" s="159"/>
      <c r="V1519" s="159"/>
      <c r="W1519" s="159"/>
      <c r="X1519" s="159"/>
      <c r="Y1519" s="159"/>
      <c r="Z1519" s="148"/>
      <c r="AA1519" s="148"/>
      <c r="AB1519" s="148"/>
      <c r="AC1519" s="148"/>
      <c r="AD1519" s="148"/>
      <c r="AE1519" s="148"/>
      <c r="AF1519" s="148"/>
      <c r="AG1519" s="148" t="s">
        <v>435</v>
      </c>
      <c r="AH1519" s="148">
        <v>0</v>
      </c>
      <c r="AI1519" s="148"/>
      <c r="AJ1519" s="148"/>
      <c r="AK1519" s="148"/>
      <c r="AL1519" s="148"/>
      <c r="AM1519" s="148"/>
      <c r="AN1519" s="148"/>
      <c r="AO1519" s="148"/>
      <c r="AP1519" s="148"/>
      <c r="AQ1519" s="148"/>
      <c r="AR1519" s="148"/>
      <c r="AS1519" s="148"/>
      <c r="AT1519" s="148"/>
      <c r="AU1519" s="148"/>
      <c r="AV1519" s="148"/>
      <c r="AW1519" s="148"/>
      <c r="AX1519" s="148"/>
      <c r="AY1519" s="148"/>
      <c r="AZ1519" s="148"/>
      <c r="BA1519" s="148"/>
      <c r="BB1519" s="148"/>
      <c r="BC1519" s="148"/>
      <c r="BD1519" s="148"/>
      <c r="BE1519" s="148"/>
      <c r="BF1519" s="148"/>
      <c r="BG1519" s="148"/>
      <c r="BH1519" s="148"/>
    </row>
    <row r="1520" spans="1:60" ht="22.5" outlineLevel="1" x14ac:dyDescent="0.2">
      <c r="A1520" s="172">
        <v>302</v>
      </c>
      <c r="B1520" s="173" t="s">
        <v>2144</v>
      </c>
      <c r="C1520" s="181" t="s">
        <v>2145</v>
      </c>
      <c r="D1520" s="174" t="s">
        <v>492</v>
      </c>
      <c r="E1520" s="175">
        <v>848.25279999999998</v>
      </c>
      <c r="F1520" s="176"/>
      <c r="G1520" s="177">
        <f>ROUND(E1520*F1520,2)</f>
        <v>0</v>
      </c>
      <c r="H1520" s="176"/>
      <c r="I1520" s="177">
        <f>ROUND(E1520*H1520,2)</f>
        <v>0</v>
      </c>
      <c r="J1520" s="176"/>
      <c r="K1520" s="177">
        <f>ROUND(E1520*J1520,2)</f>
        <v>0</v>
      </c>
      <c r="L1520" s="177">
        <v>21</v>
      </c>
      <c r="M1520" s="177">
        <f>G1520*(1+L1520/100)</f>
        <v>0</v>
      </c>
      <c r="N1520" s="175">
        <v>3.2000000000000003E-4</v>
      </c>
      <c r="O1520" s="175">
        <f>ROUND(E1520*N1520,2)</f>
        <v>0.27</v>
      </c>
      <c r="P1520" s="175">
        <v>0</v>
      </c>
      <c r="Q1520" s="175">
        <f>ROUND(E1520*P1520,2)</f>
        <v>0</v>
      </c>
      <c r="R1520" s="177"/>
      <c r="S1520" s="177" t="s">
        <v>394</v>
      </c>
      <c r="T1520" s="178" t="s">
        <v>378</v>
      </c>
      <c r="U1520" s="159">
        <v>0.1</v>
      </c>
      <c r="V1520" s="159">
        <f>ROUND(E1520*U1520,2)</f>
        <v>84.83</v>
      </c>
      <c r="W1520" s="159"/>
      <c r="X1520" s="159" t="s">
        <v>429</v>
      </c>
      <c r="Y1520" s="159" t="s">
        <v>430</v>
      </c>
      <c r="Z1520" s="214">
        <v>0.32</v>
      </c>
      <c r="AA1520" s="215">
        <f t="shared" ref="AA1520" si="588">G1520*Z1520</f>
        <v>0</v>
      </c>
      <c r="AB1520" s="215">
        <f t="shared" ref="AB1520" si="589">G1520-AA1520</f>
        <v>0</v>
      </c>
      <c r="AC1520" s="148"/>
      <c r="AD1520" s="148"/>
      <c r="AE1520" s="148"/>
      <c r="AF1520" s="148"/>
      <c r="AG1520" s="148" t="s">
        <v>431</v>
      </c>
      <c r="AH1520" s="148"/>
      <c r="AI1520" s="148"/>
      <c r="AJ1520" s="148"/>
      <c r="AK1520" s="148"/>
      <c r="AL1520" s="148"/>
      <c r="AM1520" s="148"/>
      <c r="AN1520" s="148"/>
      <c r="AO1520" s="148"/>
      <c r="AP1520" s="148"/>
      <c r="AQ1520" s="148"/>
      <c r="AR1520" s="148"/>
      <c r="AS1520" s="148"/>
      <c r="AT1520" s="148"/>
      <c r="AU1520" s="148"/>
      <c r="AV1520" s="148"/>
      <c r="AW1520" s="148"/>
      <c r="AX1520" s="148"/>
      <c r="AY1520" s="148"/>
      <c r="AZ1520" s="148"/>
      <c r="BA1520" s="148"/>
      <c r="BB1520" s="148"/>
      <c r="BC1520" s="148"/>
      <c r="BD1520" s="148"/>
      <c r="BE1520" s="148"/>
      <c r="BF1520" s="148"/>
      <c r="BG1520" s="148"/>
      <c r="BH1520" s="148"/>
    </row>
    <row r="1521" spans="1:60" outlineLevel="2" x14ac:dyDescent="0.2">
      <c r="A1521" s="155"/>
      <c r="B1521" s="156"/>
      <c r="C1521" s="194" t="s">
        <v>661</v>
      </c>
      <c r="D1521" s="185"/>
      <c r="E1521" s="186">
        <v>607.072</v>
      </c>
      <c r="F1521" s="159"/>
      <c r="G1521" s="159"/>
      <c r="H1521" s="159"/>
      <c r="I1521" s="159"/>
      <c r="J1521" s="159"/>
      <c r="K1521" s="159"/>
      <c r="L1521" s="159"/>
      <c r="M1521" s="159"/>
      <c r="N1521" s="158"/>
      <c r="O1521" s="158"/>
      <c r="P1521" s="158"/>
      <c r="Q1521" s="158"/>
      <c r="R1521" s="159"/>
      <c r="S1521" s="159"/>
      <c r="T1521" s="159"/>
      <c r="U1521" s="159"/>
      <c r="V1521" s="159"/>
      <c r="W1521" s="159"/>
      <c r="X1521" s="159"/>
      <c r="Y1521" s="159"/>
      <c r="Z1521" s="148"/>
      <c r="AA1521" s="148"/>
      <c r="AB1521" s="148"/>
      <c r="AC1521" s="148"/>
      <c r="AD1521" s="148"/>
      <c r="AE1521" s="148"/>
      <c r="AF1521" s="148"/>
      <c r="AG1521" s="148" t="s">
        <v>435</v>
      </c>
      <c r="AH1521" s="148">
        <v>0</v>
      </c>
      <c r="AI1521" s="148"/>
      <c r="AJ1521" s="148"/>
      <c r="AK1521" s="148"/>
      <c r="AL1521" s="148"/>
      <c r="AM1521" s="148"/>
      <c r="AN1521" s="148"/>
      <c r="AO1521" s="148"/>
      <c r="AP1521" s="148"/>
      <c r="AQ1521" s="148"/>
      <c r="AR1521" s="148"/>
      <c r="AS1521" s="148"/>
      <c r="AT1521" s="148"/>
      <c r="AU1521" s="148"/>
      <c r="AV1521" s="148"/>
      <c r="AW1521" s="148"/>
      <c r="AX1521" s="148"/>
      <c r="AY1521" s="148"/>
      <c r="AZ1521" s="148"/>
      <c r="BA1521" s="148"/>
      <c r="BB1521" s="148"/>
      <c r="BC1521" s="148"/>
      <c r="BD1521" s="148"/>
      <c r="BE1521" s="148"/>
      <c r="BF1521" s="148"/>
      <c r="BG1521" s="148"/>
      <c r="BH1521" s="148"/>
    </row>
    <row r="1522" spans="1:60" outlineLevel="3" x14ac:dyDescent="0.2">
      <c r="A1522" s="155"/>
      <c r="B1522" s="156"/>
      <c r="C1522" s="194" t="s">
        <v>2146</v>
      </c>
      <c r="D1522" s="185"/>
      <c r="E1522" s="186">
        <v>241.1808</v>
      </c>
      <c r="F1522" s="159"/>
      <c r="G1522" s="159"/>
      <c r="H1522" s="159"/>
      <c r="I1522" s="159"/>
      <c r="J1522" s="159"/>
      <c r="K1522" s="159"/>
      <c r="L1522" s="159"/>
      <c r="M1522" s="159"/>
      <c r="N1522" s="158"/>
      <c r="O1522" s="158"/>
      <c r="P1522" s="158"/>
      <c r="Q1522" s="158"/>
      <c r="R1522" s="159"/>
      <c r="S1522" s="159"/>
      <c r="T1522" s="159"/>
      <c r="U1522" s="159"/>
      <c r="V1522" s="159"/>
      <c r="W1522" s="159"/>
      <c r="X1522" s="159"/>
      <c r="Y1522" s="159"/>
      <c r="Z1522" s="148"/>
      <c r="AA1522" s="148"/>
      <c r="AB1522" s="148"/>
      <c r="AC1522" s="148"/>
      <c r="AD1522" s="148"/>
      <c r="AE1522" s="148"/>
      <c r="AF1522" s="148"/>
      <c r="AG1522" s="148" t="s">
        <v>435</v>
      </c>
      <c r="AH1522" s="148">
        <v>0</v>
      </c>
      <c r="AI1522" s="148"/>
      <c r="AJ1522" s="148"/>
      <c r="AK1522" s="148"/>
      <c r="AL1522" s="148"/>
      <c r="AM1522" s="148"/>
      <c r="AN1522" s="148"/>
      <c r="AO1522" s="148"/>
      <c r="AP1522" s="148"/>
      <c r="AQ1522" s="148"/>
      <c r="AR1522" s="148"/>
      <c r="AS1522" s="148"/>
      <c r="AT1522" s="148"/>
      <c r="AU1522" s="148"/>
      <c r="AV1522" s="148"/>
      <c r="AW1522" s="148"/>
      <c r="AX1522" s="148"/>
      <c r="AY1522" s="148"/>
      <c r="AZ1522" s="148"/>
      <c r="BA1522" s="148"/>
      <c r="BB1522" s="148"/>
      <c r="BC1522" s="148"/>
      <c r="BD1522" s="148"/>
      <c r="BE1522" s="148"/>
      <c r="BF1522" s="148"/>
      <c r="BG1522" s="148"/>
      <c r="BH1522" s="148"/>
    </row>
    <row r="1523" spans="1:60" ht="22.5" outlineLevel="1" x14ac:dyDescent="0.2">
      <c r="A1523" s="172">
        <v>303</v>
      </c>
      <c r="B1523" s="173" t="s">
        <v>2147</v>
      </c>
      <c r="C1523" s="181" t="s">
        <v>2148</v>
      </c>
      <c r="D1523" s="174" t="s">
        <v>492</v>
      </c>
      <c r="E1523" s="175">
        <v>850.70839999999998</v>
      </c>
      <c r="F1523" s="176"/>
      <c r="G1523" s="177">
        <f>ROUND(E1523*F1523,2)</f>
        <v>0</v>
      </c>
      <c r="H1523" s="176"/>
      <c r="I1523" s="177">
        <f>ROUND(E1523*H1523,2)</f>
        <v>0</v>
      </c>
      <c r="J1523" s="176"/>
      <c r="K1523" s="177">
        <f>ROUND(E1523*J1523,2)</f>
        <v>0</v>
      </c>
      <c r="L1523" s="177">
        <v>21</v>
      </c>
      <c r="M1523" s="177">
        <f>G1523*(1+L1523/100)</f>
        <v>0</v>
      </c>
      <c r="N1523" s="175">
        <v>5.5999999999999995E-4</v>
      </c>
      <c r="O1523" s="175">
        <f>ROUND(E1523*N1523,2)</f>
        <v>0.48</v>
      </c>
      <c r="P1523" s="175">
        <v>0</v>
      </c>
      <c r="Q1523" s="175">
        <f>ROUND(E1523*P1523,2)</f>
        <v>0</v>
      </c>
      <c r="R1523" s="177"/>
      <c r="S1523" s="177" t="s">
        <v>394</v>
      </c>
      <c r="T1523" s="178" t="s">
        <v>379</v>
      </c>
      <c r="U1523" s="159">
        <v>0.11765</v>
      </c>
      <c r="V1523" s="159">
        <f>ROUND(E1523*U1523,2)</f>
        <v>100.09</v>
      </c>
      <c r="W1523" s="159"/>
      <c r="X1523" s="159" t="s">
        <v>429</v>
      </c>
      <c r="Y1523" s="159" t="s">
        <v>430</v>
      </c>
      <c r="Z1523" s="214">
        <v>0.32</v>
      </c>
      <c r="AA1523" s="215">
        <f t="shared" ref="AA1523" si="590">G1523*Z1523</f>
        <v>0</v>
      </c>
      <c r="AB1523" s="215">
        <f t="shared" ref="AB1523" si="591">G1523-AA1523</f>
        <v>0</v>
      </c>
      <c r="AC1523" s="148"/>
      <c r="AD1523" s="148"/>
      <c r="AE1523" s="148"/>
      <c r="AF1523" s="148"/>
      <c r="AG1523" s="148" t="s">
        <v>431</v>
      </c>
      <c r="AH1523" s="148"/>
      <c r="AI1523" s="148"/>
      <c r="AJ1523" s="148"/>
      <c r="AK1523" s="148"/>
      <c r="AL1523" s="148"/>
      <c r="AM1523" s="148"/>
      <c r="AN1523" s="148"/>
      <c r="AO1523" s="148"/>
      <c r="AP1523" s="148"/>
      <c r="AQ1523" s="148"/>
      <c r="AR1523" s="148"/>
      <c r="AS1523" s="148"/>
      <c r="AT1523" s="148"/>
      <c r="AU1523" s="148"/>
      <c r="AV1523" s="148"/>
      <c r="AW1523" s="148"/>
      <c r="AX1523" s="148"/>
      <c r="AY1523" s="148"/>
      <c r="AZ1523" s="148"/>
      <c r="BA1523" s="148"/>
      <c r="BB1523" s="148"/>
      <c r="BC1523" s="148"/>
      <c r="BD1523" s="148"/>
      <c r="BE1523" s="148"/>
      <c r="BF1523" s="148"/>
      <c r="BG1523" s="148"/>
      <c r="BH1523" s="148"/>
    </row>
    <row r="1524" spans="1:60" outlineLevel="2" x14ac:dyDescent="0.2">
      <c r="A1524" s="155"/>
      <c r="B1524" s="156"/>
      <c r="C1524" s="194" t="s">
        <v>2137</v>
      </c>
      <c r="D1524" s="185"/>
      <c r="E1524" s="186">
        <v>511.7484</v>
      </c>
      <c r="F1524" s="159"/>
      <c r="G1524" s="159"/>
      <c r="H1524" s="159"/>
      <c r="I1524" s="159"/>
      <c r="J1524" s="159"/>
      <c r="K1524" s="159"/>
      <c r="L1524" s="159"/>
      <c r="M1524" s="159"/>
      <c r="N1524" s="158"/>
      <c r="O1524" s="158"/>
      <c r="P1524" s="158"/>
      <c r="Q1524" s="158"/>
      <c r="R1524" s="159"/>
      <c r="S1524" s="159"/>
      <c r="T1524" s="159"/>
      <c r="U1524" s="159"/>
      <c r="V1524" s="159"/>
      <c r="W1524" s="159"/>
      <c r="X1524" s="159"/>
      <c r="Y1524" s="159"/>
      <c r="Z1524" s="148"/>
      <c r="AA1524" s="148"/>
      <c r="AB1524" s="148"/>
      <c r="AC1524" s="148"/>
      <c r="AD1524" s="148"/>
      <c r="AE1524" s="148"/>
      <c r="AF1524" s="148"/>
      <c r="AG1524" s="148" t="s">
        <v>435</v>
      </c>
      <c r="AH1524" s="148">
        <v>0</v>
      </c>
      <c r="AI1524" s="148"/>
      <c r="AJ1524" s="148"/>
      <c r="AK1524" s="148"/>
      <c r="AL1524" s="148"/>
      <c r="AM1524" s="148"/>
      <c r="AN1524" s="148"/>
      <c r="AO1524" s="148"/>
      <c r="AP1524" s="148"/>
      <c r="AQ1524" s="148"/>
      <c r="AR1524" s="148"/>
      <c r="AS1524" s="148"/>
      <c r="AT1524" s="148"/>
      <c r="AU1524" s="148"/>
      <c r="AV1524" s="148"/>
      <c r="AW1524" s="148"/>
      <c r="AX1524" s="148"/>
      <c r="AY1524" s="148"/>
      <c r="AZ1524" s="148"/>
      <c r="BA1524" s="148"/>
      <c r="BB1524" s="148"/>
      <c r="BC1524" s="148"/>
      <c r="BD1524" s="148"/>
      <c r="BE1524" s="148"/>
      <c r="BF1524" s="148"/>
      <c r="BG1524" s="148"/>
      <c r="BH1524" s="148"/>
    </row>
    <row r="1525" spans="1:60" outlineLevel="3" x14ac:dyDescent="0.2">
      <c r="A1525" s="155"/>
      <c r="B1525" s="156"/>
      <c r="C1525" s="194" t="s">
        <v>2149</v>
      </c>
      <c r="D1525" s="185"/>
      <c r="E1525" s="186">
        <v>338.96</v>
      </c>
      <c r="F1525" s="159"/>
      <c r="G1525" s="159"/>
      <c r="H1525" s="159"/>
      <c r="I1525" s="159"/>
      <c r="J1525" s="159"/>
      <c r="K1525" s="159"/>
      <c r="L1525" s="159"/>
      <c r="M1525" s="159"/>
      <c r="N1525" s="158"/>
      <c r="O1525" s="158"/>
      <c r="P1525" s="158"/>
      <c r="Q1525" s="158"/>
      <c r="R1525" s="159"/>
      <c r="S1525" s="159"/>
      <c r="T1525" s="159"/>
      <c r="U1525" s="159"/>
      <c r="V1525" s="159"/>
      <c r="W1525" s="159"/>
      <c r="X1525" s="159"/>
      <c r="Y1525" s="159"/>
      <c r="Z1525" s="148"/>
      <c r="AA1525" s="148"/>
      <c r="AB1525" s="148"/>
      <c r="AC1525" s="148"/>
      <c r="AD1525" s="148"/>
      <c r="AE1525" s="148"/>
      <c r="AF1525" s="148"/>
      <c r="AG1525" s="148" t="s">
        <v>435</v>
      </c>
      <c r="AH1525" s="148">
        <v>0</v>
      </c>
      <c r="AI1525" s="148"/>
      <c r="AJ1525" s="148"/>
      <c r="AK1525" s="148"/>
      <c r="AL1525" s="148"/>
      <c r="AM1525" s="148"/>
      <c r="AN1525" s="148"/>
      <c r="AO1525" s="148"/>
      <c r="AP1525" s="148"/>
      <c r="AQ1525" s="148"/>
      <c r="AR1525" s="148"/>
      <c r="AS1525" s="148"/>
      <c r="AT1525" s="148"/>
      <c r="AU1525" s="148"/>
      <c r="AV1525" s="148"/>
      <c r="AW1525" s="148"/>
      <c r="AX1525" s="148"/>
      <c r="AY1525" s="148"/>
      <c r="AZ1525" s="148"/>
      <c r="BA1525" s="148"/>
      <c r="BB1525" s="148"/>
      <c r="BC1525" s="148"/>
      <c r="BD1525" s="148"/>
      <c r="BE1525" s="148"/>
      <c r="BF1525" s="148"/>
      <c r="BG1525" s="148"/>
      <c r="BH1525" s="148"/>
    </row>
    <row r="1526" spans="1:60" ht="22.5" outlineLevel="1" x14ac:dyDescent="0.2">
      <c r="A1526" s="172">
        <v>304</v>
      </c>
      <c r="B1526" s="173" t="s">
        <v>2150</v>
      </c>
      <c r="C1526" s="181" t="s">
        <v>2151</v>
      </c>
      <c r="D1526" s="174" t="s">
        <v>492</v>
      </c>
      <c r="E1526" s="175">
        <v>365.75</v>
      </c>
      <c r="F1526" s="176"/>
      <c r="G1526" s="177">
        <f>ROUND(E1526*F1526,2)</f>
        <v>0</v>
      </c>
      <c r="H1526" s="176"/>
      <c r="I1526" s="177">
        <f>ROUND(E1526*H1526,2)</f>
        <v>0</v>
      </c>
      <c r="J1526" s="176"/>
      <c r="K1526" s="177">
        <f>ROUND(E1526*J1526,2)</f>
        <v>0</v>
      </c>
      <c r="L1526" s="177">
        <v>21</v>
      </c>
      <c r="M1526" s="177">
        <f>G1526*(1+L1526/100)</f>
        <v>0</v>
      </c>
      <c r="N1526" s="175">
        <v>3.6000000000000002E-4</v>
      </c>
      <c r="O1526" s="175">
        <f>ROUND(E1526*N1526,2)</f>
        <v>0.13</v>
      </c>
      <c r="P1526" s="175">
        <v>0</v>
      </c>
      <c r="Q1526" s="175">
        <f>ROUND(E1526*P1526,2)</f>
        <v>0</v>
      </c>
      <c r="R1526" s="177"/>
      <c r="S1526" s="177" t="s">
        <v>394</v>
      </c>
      <c r="T1526" s="178" t="s">
        <v>378</v>
      </c>
      <c r="U1526" s="159">
        <v>0.20699999999999999</v>
      </c>
      <c r="V1526" s="159">
        <f>ROUND(E1526*U1526,2)</f>
        <v>75.709999999999994</v>
      </c>
      <c r="W1526" s="159"/>
      <c r="X1526" s="159" t="s">
        <v>429</v>
      </c>
      <c r="Y1526" s="159" t="s">
        <v>453</v>
      </c>
      <c r="Z1526" s="214">
        <v>0.32</v>
      </c>
      <c r="AA1526" s="215">
        <f t="shared" ref="AA1526" si="592">G1526*Z1526</f>
        <v>0</v>
      </c>
      <c r="AB1526" s="215">
        <f t="shared" ref="AB1526" si="593">G1526-AA1526</f>
        <v>0</v>
      </c>
      <c r="AC1526" s="148"/>
      <c r="AD1526" s="148"/>
      <c r="AE1526" s="148"/>
      <c r="AF1526" s="148"/>
      <c r="AG1526" s="148" t="s">
        <v>431</v>
      </c>
      <c r="AH1526" s="148"/>
      <c r="AI1526" s="148"/>
      <c r="AJ1526" s="148"/>
      <c r="AK1526" s="148"/>
      <c r="AL1526" s="148"/>
      <c r="AM1526" s="148"/>
      <c r="AN1526" s="148"/>
      <c r="AO1526" s="148"/>
      <c r="AP1526" s="148"/>
      <c r="AQ1526" s="148"/>
      <c r="AR1526" s="148"/>
      <c r="AS1526" s="148"/>
      <c r="AT1526" s="148"/>
      <c r="AU1526" s="148"/>
      <c r="AV1526" s="148"/>
      <c r="AW1526" s="148"/>
      <c r="AX1526" s="148"/>
      <c r="AY1526" s="148"/>
      <c r="AZ1526" s="148"/>
      <c r="BA1526" s="148"/>
      <c r="BB1526" s="148"/>
      <c r="BC1526" s="148"/>
      <c r="BD1526" s="148"/>
      <c r="BE1526" s="148"/>
      <c r="BF1526" s="148"/>
      <c r="BG1526" s="148"/>
      <c r="BH1526" s="148"/>
    </row>
    <row r="1527" spans="1:60" outlineLevel="2" x14ac:dyDescent="0.2">
      <c r="A1527" s="155"/>
      <c r="B1527" s="156"/>
      <c r="C1527" s="194" t="s">
        <v>2152</v>
      </c>
      <c r="D1527" s="185"/>
      <c r="E1527" s="186">
        <v>365.75</v>
      </c>
      <c r="F1527" s="159"/>
      <c r="G1527" s="159"/>
      <c r="H1527" s="159"/>
      <c r="I1527" s="159"/>
      <c r="J1527" s="159"/>
      <c r="K1527" s="159"/>
      <c r="L1527" s="159"/>
      <c r="M1527" s="159"/>
      <c r="N1527" s="158"/>
      <c r="O1527" s="158"/>
      <c r="P1527" s="158"/>
      <c r="Q1527" s="158"/>
      <c r="R1527" s="159"/>
      <c r="S1527" s="159"/>
      <c r="T1527" s="159"/>
      <c r="U1527" s="159"/>
      <c r="V1527" s="159"/>
      <c r="W1527" s="159"/>
      <c r="X1527" s="159"/>
      <c r="Y1527" s="159"/>
      <c r="Z1527" s="148"/>
      <c r="AA1527" s="148"/>
      <c r="AB1527" s="148"/>
      <c r="AC1527" s="148"/>
      <c r="AD1527" s="148"/>
      <c r="AE1527" s="148"/>
      <c r="AF1527" s="148"/>
      <c r="AG1527" s="148" t="s">
        <v>435</v>
      </c>
      <c r="AH1527" s="148">
        <v>0</v>
      </c>
      <c r="AI1527" s="148"/>
      <c r="AJ1527" s="148"/>
      <c r="AK1527" s="148"/>
      <c r="AL1527" s="148"/>
      <c r="AM1527" s="148"/>
      <c r="AN1527" s="148"/>
      <c r="AO1527" s="148"/>
      <c r="AP1527" s="148"/>
      <c r="AQ1527" s="148"/>
      <c r="AR1527" s="148"/>
      <c r="AS1527" s="148"/>
      <c r="AT1527" s="148"/>
      <c r="AU1527" s="148"/>
      <c r="AV1527" s="148"/>
      <c r="AW1527" s="148"/>
      <c r="AX1527" s="148"/>
      <c r="AY1527" s="148"/>
      <c r="AZ1527" s="148"/>
      <c r="BA1527" s="148"/>
      <c r="BB1527" s="148"/>
      <c r="BC1527" s="148"/>
      <c r="BD1527" s="148"/>
      <c r="BE1527" s="148"/>
      <c r="BF1527" s="148"/>
      <c r="BG1527" s="148"/>
      <c r="BH1527" s="148"/>
    </row>
    <row r="1528" spans="1:60" ht="22.5" outlineLevel="1" x14ac:dyDescent="0.2">
      <c r="A1528" s="172">
        <v>305</v>
      </c>
      <c r="B1528" s="173" t="s">
        <v>2153</v>
      </c>
      <c r="C1528" s="181" t="s">
        <v>2154</v>
      </c>
      <c r="D1528" s="174" t="s">
        <v>492</v>
      </c>
      <c r="E1528" s="175">
        <v>646.72199999999998</v>
      </c>
      <c r="F1528" s="176"/>
      <c r="G1528" s="177">
        <f>ROUND(E1528*F1528,2)</f>
        <v>0</v>
      </c>
      <c r="H1528" s="176"/>
      <c r="I1528" s="177">
        <f>ROUND(E1528*H1528,2)</f>
        <v>0</v>
      </c>
      <c r="J1528" s="176"/>
      <c r="K1528" s="177">
        <f>ROUND(E1528*J1528,2)</f>
        <v>0</v>
      </c>
      <c r="L1528" s="177">
        <v>21</v>
      </c>
      <c r="M1528" s="177">
        <f>G1528*(1+L1528/100)</f>
        <v>0</v>
      </c>
      <c r="N1528" s="175">
        <v>2.4599999999999999E-3</v>
      </c>
      <c r="O1528" s="175">
        <f>ROUND(E1528*N1528,2)</f>
        <v>1.59</v>
      </c>
      <c r="P1528" s="175">
        <v>0</v>
      </c>
      <c r="Q1528" s="175">
        <f>ROUND(E1528*P1528,2)</f>
        <v>0</v>
      </c>
      <c r="R1528" s="177"/>
      <c r="S1528" s="177" t="s">
        <v>394</v>
      </c>
      <c r="T1528" s="178" t="s">
        <v>379</v>
      </c>
      <c r="U1528" s="159">
        <v>0.91459999999999997</v>
      </c>
      <c r="V1528" s="159">
        <f>ROUND(E1528*U1528,2)</f>
        <v>591.49</v>
      </c>
      <c r="W1528" s="159"/>
      <c r="X1528" s="159" t="s">
        <v>429</v>
      </c>
      <c r="Y1528" s="159" t="s">
        <v>481</v>
      </c>
      <c r="Z1528" s="214">
        <v>0.32</v>
      </c>
      <c r="AA1528" s="215">
        <f t="shared" ref="AA1528" si="594">G1528*Z1528</f>
        <v>0</v>
      </c>
      <c r="AB1528" s="215">
        <f t="shared" ref="AB1528" si="595">G1528-AA1528</f>
        <v>0</v>
      </c>
      <c r="AC1528" s="148"/>
      <c r="AD1528" s="148"/>
      <c r="AE1528" s="148"/>
      <c r="AF1528" s="148"/>
      <c r="AG1528" s="148" t="s">
        <v>431</v>
      </c>
      <c r="AH1528" s="148"/>
      <c r="AI1528" s="148"/>
      <c r="AJ1528" s="148"/>
      <c r="AK1528" s="148"/>
      <c r="AL1528" s="148"/>
      <c r="AM1528" s="148"/>
      <c r="AN1528" s="148"/>
      <c r="AO1528" s="148"/>
      <c r="AP1528" s="148"/>
      <c r="AQ1528" s="148"/>
      <c r="AR1528" s="148"/>
      <c r="AS1528" s="148"/>
      <c r="AT1528" s="148"/>
      <c r="AU1528" s="148"/>
      <c r="AV1528" s="148"/>
      <c r="AW1528" s="148"/>
      <c r="AX1528" s="148"/>
      <c r="AY1528" s="148"/>
      <c r="AZ1528" s="148"/>
      <c r="BA1528" s="148"/>
      <c r="BB1528" s="148"/>
      <c r="BC1528" s="148"/>
      <c r="BD1528" s="148"/>
      <c r="BE1528" s="148"/>
      <c r="BF1528" s="148"/>
      <c r="BG1528" s="148"/>
      <c r="BH1528" s="148"/>
    </row>
    <row r="1529" spans="1:60" outlineLevel="2" x14ac:dyDescent="0.2">
      <c r="A1529" s="155"/>
      <c r="B1529" s="156"/>
      <c r="C1529" s="295" t="s">
        <v>2155</v>
      </c>
      <c r="D1529" s="296"/>
      <c r="E1529" s="296"/>
      <c r="F1529" s="296"/>
      <c r="G1529" s="296"/>
      <c r="H1529" s="159"/>
      <c r="I1529" s="159"/>
      <c r="J1529" s="159"/>
      <c r="K1529" s="159"/>
      <c r="L1529" s="159"/>
      <c r="M1529" s="159"/>
      <c r="N1529" s="158"/>
      <c r="O1529" s="158"/>
      <c r="P1529" s="158"/>
      <c r="Q1529" s="158"/>
      <c r="R1529" s="159"/>
      <c r="S1529" s="159"/>
      <c r="T1529" s="159"/>
      <c r="U1529" s="159"/>
      <c r="V1529" s="159"/>
      <c r="W1529" s="159"/>
      <c r="X1529" s="159"/>
      <c r="Y1529" s="159"/>
      <c r="Z1529" s="148"/>
      <c r="AA1529" s="148"/>
      <c r="AB1529" s="148"/>
      <c r="AC1529" s="148"/>
      <c r="AD1529" s="148"/>
      <c r="AE1529" s="148"/>
      <c r="AF1529" s="148"/>
      <c r="AG1529" s="148" t="s">
        <v>383</v>
      </c>
      <c r="AH1529" s="148"/>
      <c r="AI1529" s="148"/>
      <c r="AJ1529" s="148"/>
      <c r="AK1529" s="148"/>
      <c r="AL1529" s="148"/>
      <c r="AM1529" s="148"/>
      <c r="AN1529" s="148"/>
      <c r="AO1529" s="148"/>
      <c r="AP1529" s="148"/>
      <c r="AQ1529" s="148"/>
      <c r="AR1529" s="148"/>
      <c r="AS1529" s="148"/>
      <c r="AT1529" s="148"/>
      <c r="AU1529" s="148"/>
      <c r="AV1529" s="148"/>
      <c r="AW1529" s="148"/>
      <c r="AX1529" s="148"/>
      <c r="AY1529" s="148"/>
      <c r="AZ1529" s="148"/>
      <c r="BA1529" s="148"/>
      <c r="BB1529" s="148"/>
      <c r="BC1529" s="148"/>
      <c r="BD1529" s="148"/>
      <c r="BE1529" s="148"/>
      <c r="BF1529" s="148"/>
      <c r="BG1529" s="148"/>
      <c r="BH1529" s="148"/>
    </row>
    <row r="1530" spans="1:60" outlineLevel="2" x14ac:dyDescent="0.2">
      <c r="A1530" s="155"/>
      <c r="B1530" s="156"/>
      <c r="C1530" s="194" t="s">
        <v>661</v>
      </c>
      <c r="D1530" s="185"/>
      <c r="E1530" s="186">
        <v>607.072</v>
      </c>
      <c r="F1530" s="159"/>
      <c r="G1530" s="159"/>
      <c r="H1530" s="159"/>
      <c r="I1530" s="159"/>
      <c r="J1530" s="159"/>
      <c r="K1530" s="159"/>
      <c r="L1530" s="159"/>
      <c r="M1530" s="159"/>
      <c r="N1530" s="158"/>
      <c r="O1530" s="158"/>
      <c r="P1530" s="158"/>
      <c r="Q1530" s="158"/>
      <c r="R1530" s="159"/>
      <c r="S1530" s="159"/>
      <c r="T1530" s="159"/>
      <c r="U1530" s="159"/>
      <c r="V1530" s="159"/>
      <c r="W1530" s="159"/>
      <c r="X1530" s="159"/>
      <c r="Y1530" s="159"/>
      <c r="Z1530" s="148"/>
      <c r="AA1530" s="148"/>
      <c r="AB1530" s="148"/>
      <c r="AC1530" s="148"/>
      <c r="AD1530" s="148"/>
      <c r="AE1530" s="148"/>
      <c r="AF1530" s="148"/>
      <c r="AG1530" s="148" t="s">
        <v>435</v>
      </c>
      <c r="AH1530" s="148">
        <v>0</v>
      </c>
      <c r="AI1530" s="148"/>
      <c r="AJ1530" s="148"/>
      <c r="AK1530" s="148"/>
      <c r="AL1530" s="148"/>
      <c r="AM1530" s="148"/>
      <c r="AN1530" s="148"/>
      <c r="AO1530" s="148"/>
      <c r="AP1530" s="148"/>
      <c r="AQ1530" s="148"/>
      <c r="AR1530" s="148"/>
      <c r="AS1530" s="148"/>
      <c r="AT1530" s="148"/>
      <c r="AU1530" s="148"/>
      <c r="AV1530" s="148"/>
      <c r="AW1530" s="148"/>
      <c r="AX1530" s="148"/>
      <c r="AY1530" s="148"/>
      <c r="AZ1530" s="148"/>
      <c r="BA1530" s="148"/>
      <c r="BB1530" s="148"/>
      <c r="BC1530" s="148"/>
      <c r="BD1530" s="148"/>
      <c r="BE1530" s="148"/>
      <c r="BF1530" s="148"/>
      <c r="BG1530" s="148"/>
      <c r="BH1530" s="148"/>
    </row>
    <row r="1531" spans="1:60" outlineLevel="3" x14ac:dyDescent="0.2">
      <c r="A1531" s="155"/>
      <c r="B1531" s="156"/>
      <c r="C1531" s="194" t="s">
        <v>2142</v>
      </c>
      <c r="D1531" s="185"/>
      <c r="E1531" s="186">
        <v>39.65</v>
      </c>
      <c r="F1531" s="159"/>
      <c r="G1531" s="159"/>
      <c r="H1531" s="159"/>
      <c r="I1531" s="159"/>
      <c r="J1531" s="159"/>
      <c r="K1531" s="159"/>
      <c r="L1531" s="159"/>
      <c r="M1531" s="159"/>
      <c r="N1531" s="158"/>
      <c r="O1531" s="158"/>
      <c r="P1531" s="158"/>
      <c r="Q1531" s="158"/>
      <c r="R1531" s="159"/>
      <c r="S1531" s="159"/>
      <c r="T1531" s="159"/>
      <c r="U1531" s="159"/>
      <c r="V1531" s="159"/>
      <c r="W1531" s="159"/>
      <c r="X1531" s="159"/>
      <c r="Y1531" s="159"/>
      <c r="Z1531" s="148"/>
      <c r="AA1531" s="148"/>
      <c r="AB1531" s="148"/>
      <c r="AC1531" s="148"/>
      <c r="AD1531" s="148"/>
      <c r="AE1531" s="148"/>
      <c r="AF1531" s="148"/>
      <c r="AG1531" s="148" t="s">
        <v>435</v>
      </c>
      <c r="AH1531" s="148">
        <v>0</v>
      </c>
      <c r="AI1531" s="148"/>
      <c r="AJ1531" s="148"/>
      <c r="AK1531" s="148"/>
      <c r="AL1531" s="148"/>
      <c r="AM1531" s="148"/>
      <c r="AN1531" s="148"/>
      <c r="AO1531" s="148"/>
      <c r="AP1531" s="148"/>
      <c r="AQ1531" s="148"/>
      <c r="AR1531" s="148"/>
      <c r="AS1531" s="148"/>
      <c r="AT1531" s="148"/>
      <c r="AU1531" s="148"/>
      <c r="AV1531" s="148"/>
      <c r="AW1531" s="148"/>
      <c r="AX1531" s="148"/>
      <c r="AY1531" s="148"/>
      <c r="AZ1531" s="148"/>
      <c r="BA1531" s="148"/>
      <c r="BB1531" s="148"/>
      <c r="BC1531" s="148"/>
      <c r="BD1531" s="148"/>
      <c r="BE1531" s="148"/>
      <c r="BF1531" s="148"/>
      <c r="BG1531" s="148"/>
      <c r="BH1531" s="148"/>
    </row>
    <row r="1532" spans="1:60" ht="22.5" outlineLevel="1" x14ac:dyDescent="0.2">
      <c r="A1532" s="172">
        <v>306</v>
      </c>
      <c r="B1532" s="173" t="s">
        <v>2156</v>
      </c>
      <c r="C1532" s="181" t="s">
        <v>2157</v>
      </c>
      <c r="D1532" s="174" t="s">
        <v>492</v>
      </c>
      <c r="E1532" s="175">
        <v>366.25</v>
      </c>
      <c r="F1532" s="176"/>
      <c r="G1532" s="177">
        <f>ROUND(E1532*F1532,2)</f>
        <v>0</v>
      </c>
      <c r="H1532" s="176"/>
      <c r="I1532" s="177">
        <f>ROUND(E1532*H1532,2)</f>
        <v>0</v>
      </c>
      <c r="J1532" s="176"/>
      <c r="K1532" s="177">
        <f>ROUND(E1532*J1532,2)</f>
        <v>0</v>
      </c>
      <c r="L1532" s="177">
        <v>21</v>
      </c>
      <c r="M1532" s="177">
        <f>G1532*(1+L1532/100)</f>
        <v>0</v>
      </c>
      <c r="N1532" s="175">
        <v>0</v>
      </c>
      <c r="O1532" s="175">
        <f>ROUND(E1532*N1532,2)</f>
        <v>0</v>
      </c>
      <c r="P1532" s="175">
        <v>0</v>
      </c>
      <c r="Q1532" s="175">
        <f>ROUND(E1532*P1532,2)</f>
        <v>0</v>
      </c>
      <c r="R1532" s="177"/>
      <c r="S1532" s="177" t="s">
        <v>394</v>
      </c>
      <c r="T1532" s="178" t="s">
        <v>379</v>
      </c>
      <c r="U1532" s="159">
        <v>0.13</v>
      </c>
      <c r="V1532" s="159">
        <f>ROUND(E1532*U1532,2)</f>
        <v>47.61</v>
      </c>
      <c r="W1532" s="159"/>
      <c r="X1532" s="159" t="s">
        <v>429</v>
      </c>
      <c r="Y1532" s="159" t="s">
        <v>481</v>
      </c>
      <c r="Z1532" s="214">
        <v>0.32</v>
      </c>
      <c r="AA1532" s="215">
        <f t="shared" ref="AA1532" si="596">G1532*Z1532</f>
        <v>0</v>
      </c>
      <c r="AB1532" s="215">
        <f t="shared" ref="AB1532" si="597">G1532-AA1532</f>
        <v>0</v>
      </c>
      <c r="AC1532" s="148"/>
      <c r="AD1532" s="148"/>
      <c r="AE1532" s="148"/>
      <c r="AF1532" s="148"/>
      <c r="AG1532" s="148" t="s">
        <v>431</v>
      </c>
      <c r="AH1532" s="148"/>
      <c r="AI1532" s="148"/>
      <c r="AJ1532" s="148"/>
      <c r="AK1532" s="148"/>
      <c r="AL1532" s="148"/>
      <c r="AM1532" s="148"/>
      <c r="AN1532" s="148"/>
      <c r="AO1532" s="148"/>
      <c r="AP1532" s="148"/>
      <c r="AQ1532" s="148"/>
      <c r="AR1532" s="148"/>
      <c r="AS1532" s="148"/>
      <c r="AT1532" s="148"/>
      <c r="AU1532" s="148"/>
      <c r="AV1532" s="148"/>
      <c r="AW1532" s="148"/>
      <c r="AX1532" s="148"/>
      <c r="AY1532" s="148"/>
      <c r="AZ1532" s="148"/>
      <c r="BA1532" s="148"/>
      <c r="BB1532" s="148"/>
      <c r="BC1532" s="148"/>
      <c r="BD1532" s="148"/>
      <c r="BE1532" s="148"/>
      <c r="BF1532" s="148"/>
      <c r="BG1532" s="148"/>
      <c r="BH1532" s="148"/>
    </row>
    <row r="1533" spans="1:60" outlineLevel="2" x14ac:dyDescent="0.2">
      <c r="A1533" s="155"/>
      <c r="B1533" s="156"/>
      <c r="C1533" s="295" t="s">
        <v>2158</v>
      </c>
      <c r="D1533" s="296"/>
      <c r="E1533" s="296"/>
      <c r="F1533" s="296"/>
      <c r="G1533" s="296"/>
      <c r="H1533" s="159"/>
      <c r="I1533" s="159"/>
      <c r="J1533" s="159"/>
      <c r="K1533" s="159"/>
      <c r="L1533" s="159"/>
      <c r="M1533" s="159"/>
      <c r="N1533" s="158"/>
      <c r="O1533" s="158"/>
      <c r="P1533" s="158"/>
      <c r="Q1533" s="158"/>
      <c r="R1533" s="159"/>
      <c r="S1533" s="159"/>
      <c r="T1533" s="159"/>
      <c r="U1533" s="159"/>
      <c r="V1533" s="159"/>
      <c r="W1533" s="159"/>
      <c r="X1533" s="159"/>
      <c r="Y1533" s="159"/>
      <c r="Z1533" s="148"/>
      <c r="AA1533" s="148"/>
      <c r="AB1533" s="148"/>
      <c r="AC1533" s="148"/>
      <c r="AD1533" s="148"/>
      <c r="AE1533" s="148"/>
      <c r="AF1533" s="148"/>
      <c r="AG1533" s="148" t="s">
        <v>383</v>
      </c>
      <c r="AH1533" s="148"/>
      <c r="AI1533" s="148"/>
      <c r="AJ1533" s="148"/>
      <c r="AK1533" s="148"/>
      <c r="AL1533" s="148"/>
      <c r="AM1533" s="148"/>
      <c r="AN1533" s="148"/>
      <c r="AO1533" s="148"/>
      <c r="AP1533" s="148"/>
      <c r="AQ1533" s="148"/>
      <c r="AR1533" s="148"/>
      <c r="AS1533" s="148"/>
      <c r="AT1533" s="148"/>
      <c r="AU1533" s="148"/>
      <c r="AV1533" s="148"/>
      <c r="AW1533" s="148"/>
      <c r="AX1533" s="148"/>
      <c r="AY1533" s="148"/>
      <c r="AZ1533" s="148"/>
      <c r="BA1533" s="148"/>
      <c r="BB1533" s="148"/>
      <c r="BC1533" s="148"/>
      <c r="BD1533" s="148"/>
      <c r="BE1533" s="148"/>
      <c r="BF1533" s="148"/>
      <c r="BG1533" s="148"/>
      <c r="BH1533" s="148"/>
    </row>
    <row r="1534" spans="1:60" outlineLevel="2" x14ac:dyDescent="0.2">
      <c r="A1534" s="155"/>
      <c r="B1534" s="156"/>
      <c r="C1534" s="194" t="s">
        <v>2141</v>
      </c>
      <c r="D1534" s="185"/>
      <c r="E1534" s="186">
        <v>326.60000000000002</v>
      </c>
      <c r="F1534" s="159"/>
      <c r="G1534" s="159"/>
      <c r="H1534" s="159"/>
      <c r="I1534" s="159"/>
      <c r="J1534" s="159"/>
      <c r="K1534" s="159"/>
      <c r="L1534" s="159"/>
      <c r="M1534" s="159"/>
      <c r="N1534" s="158"/>
      <c r="O1534" s="158"/>
      <c r="P1534" s="158"/>
      <c r="Q1534" s="158"/>
      <c r="R1534" s="159"/>
      <c r="S1534" s="159"/>
      <c r="T1534" s="159"/>
      <c r="U1534" s="159"/>
      <c r="V1534" s="159"/>
      <c r="W1534" s="159"/>
      <c r="X1534" s="159"/>
      <c r="Y1534" s="159"/>
      <c r="Z1534" s="148"/>
      <c r="AA1534" s="148"/>
      <c r="AB1534" s="148"/>
      <c r="AC1534" s="148"/>
      <c r="AD1534" s="148"/>
      <c r="AE1534" s="148"/>
      <c r="AF1534" s="148"/>
      <c r="AG1534" s="148" t="s">
        <v>435</v>
      </c>
      <c r="AH1534" s="148">
        <v>0</v>
      </c>
      <c r="AI1534" s="148"/>
      <c r="AJ1534" s="148"/>
      <c r="AK1534" s="148"/>
      <c r="AL1534" s="148"/>
      <c r="AM1534" s="148"/>
      <c r="AN1534" s="148"/>
      <c r="AO1534" s="148"/>
      <c r="AP1534" s="148"/>
      <c r="AQ1534" s="148"/>
      <c r="AR1534" s="148"/>
      <c r="AS1534" s="148"/>
      <c r="AT1534" s="148"/>
      <c r="AU1534" s="148"/>
      <c r="AV1534" s="148"/>
      <c r="AW1534" s="148"/>
      <c r="AX1534" s="148"/>
      <c r="AY1534" s="148"/>
      <c r="AZ1534" s="148"/>
      <c r="BA1534" s="148"/>
      <c r="BB1534" s="148"/>
      <c r="BC1534" s="148"/>
      <c r="BD1534" s="148"/>
      <c r="BE1534" s="148"/>
      <c r="BF1534" s="148"/>
      <c r="BG1534" s="148"/>
      <c r="BH1534" s="148"/>
    </row>
    <row r="1535" spans="1:60" outlineLevel="3" x14ac:dyDescent="0.2">
      <c r="A1535" s="155"/>
      <c r="B1535" s="156"/>
      <c r="C1535" s="194" t="s">
        <v>2142</v>
      </c>
      <c r="D1535" s="185"/>
      <c r="E1535" s="186">
        <v>39.65</v>
      </c>
      <c r="F1535" s="159"/>
      <c r="G1535" s="159"/>
      <c r="H1535" s="159"/>
      <c r="I1535" s="159"/>
      <c r="J1535" s="159"/>
      <c r="K1535" s="159"/>
      <c r="L1535" s="159"/>
      <c r="M1535" s="159"/>
      <c r="N1535" s="158"/>
      <c r="O1535" s="158"/>
      <c r="P1535" s="158"/>
      <c r="Q1535" s="158"/>
      <c r="R1535" s="159"/>
      <c r="S1535" s="159"/>
      <c r="T1535" s="159"/>
      <c r="U1535" s="159"/>
      <c r="V1535" s="159"/>
      <c r="W1535" s="159"/>
      <c r="X1535" s="159"/>
      <c r="Y1535" s="159"/>
      <c r="Z1535" s="148"/>
      <c r="AA1535" s="148"/>
      <c r="AB1535" s="148"/>
      <c r="AC1535" s="148"/>
      <c r="AD1535" s="148"/>
      <c r="AE1535" s="148"/>
      <c r="AF1535" s="148"/>
      <c r="AG1535" s="148" t="s">
        <v>435</v>
      </c>
      <c r="AH1535" s="148">
        <v>0</v>
      </c>
      <c r="AI1535" s="148"/>
      <c r="AJ1535" s="148"/>
      <c r="AK1535" s="148"/>
      <c r="AL1535" s="148"/>
      <c r="AM1535" s="148"/>
      <c r="AN1535" s="148"/>
      <c r="AO1535" s="148"/>
      <c r="AP1535" s="148"/>
      <c r="AQ1535" s="148"/>
      <c r="AR1535" s="148"/>
      <c r="AS1535" s="148"/>
      <c r="AT1535" s="148"/>
      <c r="AU1535" s="148"/>
      <c r="AV1535" s="148"/>
      <c r="AW1535" s="148"/>
      <c r="AX1535" s="148"/>
      <c r="AY1535" s="148"/>
      <c r="AZ1535" s="148"/>
      <c r="BA1535" s="148"/>
      <c r="BB1535" s="148"/>
      <c r="BC1535" s="148"/>
      <c r="BD1535" s="148"/>
      <c r="BE1535" s="148"/>
      <c r="BF1535" s="148"/>
      <c r="BG1535" s="148"/>
      <c r="BH1535" s="148"/>
    </row>
    <row r="1536" spans="1:60" ht="22.5" outlineLevel="1" x14ac:dyDescent="0.2">
      <c r="A1536" s="172">
        <v>307</v>
      </c>
      <c r="B1536" s="173" t="s">
        <v>2159</v>
      </c>
      <c r="C1536" s="181" t="s">
        <v>2160</v>
      </c>
      <c r="D1536" s="174" t="s">
        <v>492</v>
      </c>
      <c r="E1536" s="175">
        <v>326.60000000000002</v>
      </c>
      <c r="F1536" s="176"/>
      <c r="G1536" s="177">
        <f>ROUND(E1536*F1536,2)</f>
        <v>0</v>
      </c>
      <c r="H1536" s="176"/>
      <c r="I1536" s="177">
        <f>ROUND(E1536*H1536,2)</f>
        <v>0</v>
      </c>
      <c r="J1536" s="176"/>
      <c r="K1536" s="177">
        <f>ROUND(E1536*J1536,2)</f>
        <v>0</v>
      </c>
      <c r="L1536" s="177">
        <v>21</v>
      </c>
      <c r="M1536" s="177">
        <f>G1536*(1+L1536/100)</f>
        <v>0</v>
      </c>
      <c r="N1536" s="175">
        <v>2.4599999999999999E-3</v>
      </c>
      <c r="O1536" s="175">
        <f>ROUND(E1536*N1536,2)</f>
        <v>0.8</v>
      </c>
      <c r="P1536" s="175">
        <v>0</v>
      </c>
      <c r="Q1536" s="175">
        <f>ROUND(E1536*P1536,2)</f>
        <v>0</v>
      </c>
      <c r="R1536" s="177"/>
      <c r="S1536" s="177" t="s">
        <v>394</v>
      </c>
      <c r="T1536" s="178" t="s">
        <v>379</v>
      </c>
      <c r="U1536" s="159">
        <v>0.91459999999999997</v>
      </c>
      <c r="V1536" s="159">
        <f>ROUND(E1536*U1536,2)</f>
        <v>298.70999999999998</v>
      </c>
      <c r="W1536" s="159"/>
      <c r="X1536" s="159" t="s">
        <v>429</v>
      </c>
      <c r="Y1536" s="159" t="s">
        <v>481</v>
      </c>
      <c r="Z1536" s="214">
        <v>0.32</v>
      </c>
      <c r="AA1536" s="215">
        <f t="shared" ref="AA1536" si="598">G1536*Z1536</f>
        <v>0</v>
      </c>
      <c r="AB1536" s="215">
        <f t="shared" ref="AB1536" si="599">G1536-AA1536</f>
        <v>0</v>
      </c>
      <c r="AC1536" s="148"/>
      <c r="AD1536" s="148"/>
      <c r="AE1536" s="148"/>
      <c r="AF1536" s="148"/>
      <c r="AG1536" s="148" t="s">
        <v>431</v>
      </c>
      <c r="AH1536" s="148"/>
      <c r="AI1536" s="148"/>
      <c r="AJ1536" s="148"/>
      <c r="AK1536" s="148"/>
      <c r="AL1536" s="148"/>
      <c r="AM1536" s="148"/>
      <c r="AN1536" s="148"/>
      <c r="AO1536" s="148"/>
      <c r="AP1536" s="148"/>
      <c r="AQ1536" s="148"/>
      <c r="AR1536" s="148"/>
      <c r="AS1536" s="148"/>
      <c r="AT1536" s="148"/>
      <c r="AU1536" s="148"/>
      <c r="AV1536" s="148"/>
      <c r="AW1536" s="148"/>
      <c r="AX1536" s="148"/>
      <c r="AY1536" s="148"/>
      <c r="AZ1536" s="148"/>
      <c r="BA1536" s="148"/>
      <c r="BB1536" s="148"/>
      <c r="BC1536" s="148"/>
      <c r="BD1536" s="148"/>
      <c r="BE1536" s="148"/>
      <c r="BF1536" s="148"/>
      <c r="BG1536" s="148"/>
      <c r="BH1536" s="148"/>
    </row>
    <row r="1537" spans="1:60" outlineLevel="2" x14ac:dyDescent="0.2">
      <c r="A1537" s="155"/>
      <c r="B1537" s="156"/>
      <c r="C1537" s="295" t="s">
        <v>2155</v>
      </c>
      <c r="D1537" s="296"/>
      <c r="E1537" s="296"/>
      <c r="F1537" s="296"/>
      <c r="G1537" s="296"/>
      <c r="H1537" s="159"/>
      <c r="I1537" s="159"/>
      <c r="J1537" s="159"/>
      <c r="K1537" s="159"/>
      <c r="L1537" s="159"/>
      <c r="M1537" s="159"/>
      <c r="N1537" s="158"/>
      <c r="O1537" s="158"/>
      <c r="P1537" s="158"/>
      <c r="Q1537" s="158"/>
      <c r="R1537" s="159"/>
      <c r="S1537" s="159"/>
      <c r="T1537" s="159"/>
      <c r="U1537" s="159"/>
      <c r="V1537" s="159"/>
      <c r="W1537" s="159"/>
      <c r="X1537" s="159"/>
      <c r="Y1537" s="159"/>
      <c r="Z1537" s="148"/>
      <c r="AA1537" s="148"/>
      <c r="AB1537" s="148"/>
      <c r="AC1537" s="148"/>
      <c r="AD1537" s="148"/>
      <c r="AE1537" s="148"/>
      <c r="AF1537" s="148"/>
      <c r="AG1537" s="148" t="s">
        <v>383</v>
      </c>
      <c r="AH1537" s="148"/>
      <c r="AI1537" s="148"/>
      <c r="AJ1537" s="148"/>
      <c r="AK1537" s="148"/>
      <c r="AL1537" s="148"/>
      <c r="AM1537" s="148"/>
      <c r="AN1537" s="148"/>
      <c r="AO1537" s="148"/>
      <c r="AP1537" s="148"/>
      <c r="AQ1537" s="148"/>
      <c r="AR1537" s="148"/>
      <c r="AS1537" s="148"/>
      <c r="AT1537" s="148"/>
      <c r="AU1537" s="148"/>
      <c r="AV1537" s="148"/>
      <c r="AW1537" s="148"/>
      <c r="AX1537" s="148"/>
      <c r="AY1537" s="148"/>
      <c r="AZ1537" s="148"/>
      <c r="BA1537" s="148"/>
      <c r="BB1537" s="148"/>
      <c r="BC1537" s="148"/>
      <c r="BD1537" s="148"/>
      <c r="BE1537" s="148"/>
      <c r="BF1537" s="148"/>
      <c r="BG1537" s="148"/>
      <c r="BH1537" s="148"/>
    </row>
    <row r="1538" spans="1:60" outlineLevel="2" x14ac:dyDescent="0.2">
      <c r="A1538" s="155"/>
      <c r="B1538" s="156"/>
      <c r="C1538" s="194" t="s">
        <v>2141</v>
      </c>
      <c r="D1538" s="185"/>
      <c r="E1538" s="186">
        <v>326.60000000000002</v>
      </c>
      <c r="F1538" s="159"/>
      <c r="G1538" s="159"/>
      <c r="H1538" s="159"/>
      <c r="I1538" s="159"/>
      <c r="J1538" s="159"/>
      <c r="K1538" s="159"/>
      <c r="L1538" s="159"/>
      <c r="M1538" s="159"/>
      <c r="N1538" s="158"/>
      <c r="O1538" s="158"/>
      <c r="P1538" s="158"/>
      <c r="Q1538" s="158"/>
      <c r="R1538" s="159"/>
      <c r="S1538" s="159"/>
      <c r="T1538" s="159"/>
      <c r="U1538" s="159"/>
      <c r="V1538" s="159"/>
      <c r="W1538" s="159"/>
      <c r="X1538" s="159"/>
      <c r="Y1538" s="159"/>
      <c r="Z1538" s="148"/>
      <c r="AA1538" s="148"/>
      <c r="AB1538" s="148"/>
      <c r="AC1538" s="148"/>
      <c r="AD1538" s="148"/>
      <c r="AE1538" s="148"/>
      <c r="AF1538" s="148"/>
      <c r="AG1538" s="148" t="s">
        <v>435</v>
      </c>
      <c r="AH1538" s="148">
        <v>0</v>
      </c>
      <c r="AI1538" s="148"/>
      <c r="AJ1538" s="148"/>
      <c r="AK1538" s="148"/>
      <c r="AL1538" s="148"/>
      <c r="AM1538" s="148"/>
      <c r="AN1538" s="148"/>
      <c r="AO1538" s="148"/>
      <c r="AP1538" s="148"/>
      <c r="AQ1538" s="148"/>
      <c r="AR1538" s="148"/>
      <c r="AS1538" s="148"/>
      <c r="AT1538" s="148"/>
      <c r="AU1538" s="148"/>
      <c r="AV1538" s="148"/>
      <c r="AW1538" s="148"/>
      <c r="AX1538" s="148"/>
      <c r="AY1538" s="148"/>
      <c r="AZ1538" s="148"/>
      <c r="BA1538" s="148"/>
      <c r="BB1538" s="148"/>
      <c r="BC1538" s="148"/>
      <c r="BD1538" s="148"/>
      <c r="BE1538" s="148"/>
      <c r="BF1538" s="148"/>
      <c r="BG1538" s="148"/>
      <c r="BH1538" s="148"/>
    </row>
    <row r="1539" spans="1:60" ht="22.5" outlineLevel="1" x14ac:dyDescent="0.2">
      <c r="A1539" s="172">
        <v>308</v>
      </c>
      <c r="B1539" s="173" t="s">
        <v>2161</v>
      </c>
      <c r="C1539" s="181" t="s">
        <v>2162</v>
      </c>
      <c r="D1539" s="174" t="s">
        <v>492</v>
      </c>
      <c r="E1539" s="175">
        <v>595.74</v>
      </c>
      <c r="F1539" s="176"/>
      <c r="G1539" s="177">
        <f>ROUND(E1539*F1539,2)</f>
        <v>0</v>
      </c>
      <c r="H1539" s="176"/>
      <c r="I1539" s="177">
        <f>ROUND(E1539*H1539,2)</f>
        <v>0</v>
      </c>
      <c r="J1539" s="176"/>
      <c r="K1539" s="177">
        <f>ROUND(E1539*J1539,2)</f>
        <v>0</v>
      </c>
      <c r="L1539" s="177">
        <v>21</v>
      </c>
      <c r="M1539" s="177">
        <f>G1539*(1+L1539/100)</f>
        <v>0</v>
      </c>
      <c r="N1539" s="175">
        <v>2.5600000000000002E-3</v>
      </c>
      <c r="O1539" s="175">
        <f>ROUND(E1539*N1539,2)</f>
        <v>1.53</v>
      </c>
      <c r="P1539" s="175">
        <v>0</v>
      </c>
      <c r="Q1539" s="175">
        <f>ROUND(E1539*P1539,2)</f>
        <v>0</v>
      </c>
      <c r="R1539" s="177"/>
      <c r="S1539" s="177" t="s">
        <v>394</v>
      </c>
      <c r="T1539" s="178" t="s">
        <v>379</v>
      </c>
      <c r="U1539" s="159">
        <v>0.34</v>
      </c>
      <c r="V1539" s="159">
        <f>ROUND(E1539*U1539,2)</f>
        <v>202.55</v>
      </c>
      <c r="W1539" s="159"/>
      <c r="X1539" s="159" t="s">
        <v>429</v>
      </c>
      <c r="Y1539" s="159" t="s">
        <v>481</v>
      </c>
      <c r="Z1539" s="214">
        <v>0.32</v>
      </c>
      <c r="AA1539" s="215">
        <f t="shared" ref="AA1539" si="600">G1539*Z1539</f>
        <v>0</v>
      </c>
      <c r="AB1539" s="215">
        <f t="shared" ref="AB1539" si="601">G1539-AA1539</f>
        <v>0</v>
      </c>
      <c r="AC1539" s="148"/>
      <c r="AD1539" s="148"/>
      <c r="AE1539" s="148"/>
      <c r="AF1539" s="148"/>
      <c r="AG1539" s="148" t="s">
        <v>431</v>
      </c>
      <c r="AH1539" s="148"/>
      <c r="AI1539" s="148"/>
      <c r="AJ1539" s="148"/>
      <c r="AK1539" s="148"/>
      <c r="AL1539" s="148"/>
      <c r="AM1539" s="148"/>
      <c r="AN1539" s="148"/>
      <c r="AO1539" s="148"/>
      <c r="AP1539" s="148"/>
      <c r="AQ1539" s="148"/>
      <c r="AR1539" s="148"/>
      <c r="AS1539" s="148"/>
      <c r="AT1539" s="148"/>
      <c r="AU1539" s="148"/>
      <c r="AV1539" s="148"/>
      <c r="AW1539" s="148"/>
      <c r="AX1539" s="148"/>
      <c r="AY1539" s="148"/>
      <c r="AZ1539" s="148"/>
      <c r="BA1539" s="148"/>
      <c r="BB1539" s="148"/>
      <c r="BC1539" s="148"/>
      <c r="BD1539" s="148"/>
      <c r="BE1539" s="148"/>
      <c r="BF1539" s="148"/>
      <c r="BG1539" s="148"/>
      <c r="BH1539" s="148"/>
    </row>
    <row r="1540" spans="1:60" outlineLevel="2" x14ac:dyDescent="0.2">
      <c r="A1540" s="155"/>
      <c r="B1540" s="156"/>
      <c r="C1540" s="295" t="s">
        <v>2163</v>
      </c>
      <c r="D1540" s="296"/>
      <c r="E1540" s="296"/>
      <c r="F1540" s="296"/>
      <c r="G1540" s="296"/>
      <c r="H1540" s="159"/>
      <c r="I1540" s="159"/>
      <c r="J1540" s="159"/>
      <c r="K1540" s="159"/>
      <c r="L1540" s="159"/>
      <c r="M1540" s="159"/>
      <c r="N1540" s="158"/>
      <c r="O1540" s="158"/>
      <c r="P1540" s="158"/>
      <c r="Q1540" s="158"/>
      <c r="R1540" s="159"/>
      <c r="S1540" s="159"/>
      <c r="T1540" s="159"/>
      <c r="U1540" s="159"/>
      <c r="V1540" s="159"/>
      <c r="W1540" s="159"/>
      <c r="X1540" s="159"/>
      <c r="Y1540" s="159"/>
      <c r="Z1540" s="148"/>
      <c r="AA1540" s="148"/>
      <c r="AB1540" s="148"/>
      <c r="AC1540" s="148"/>
      <c r="AD1540" s="148"/>
      <c r="AE1540" s="148"/>
      <c r="AF1540" s="148"/>
      <c r="AG1540" s="148" t="s">
        <v>383</v>
      </c>
      <c r="AH1540" s="148"/>
      <c r="AI1540" s="148"/>
      <c r="AJ1540" s="148"/>
      <c r="AK1540" s="148"/>
      <c r="AL1540" s="148"/>
      <c r="AM1540" s="148"/>
      <c r="AN1540" s="148"/>
      <c r="AO1540" s="148"/>
      <c r="AP1540" s="148"/>
      <c r="AQ1540" s="148"/>
      <c r="AR1540" s="148"/>
      <c r="AS1540" s="148"/>
      <c r="AT1540" s="148"/>
      <c r="AU1540" s="148"/>
      <c r="AV1540" s="148"/>
      <c r="AW1540" s="148"/>
      <c r="AX1540" s="148"/>
      <c r="AY1540" s="148"/>
      <c r="AZ1540" s="148"/>
      <c r="BA1540" s="148"/>
      <c r="BB1540" s="148"/>
      <c r="BC1540" s="148"/>
      <c r="BD1540" s="148"/>
      <c r="BE1540" s="148"/>
      <c r="BF1540" s="148"/>
      <c r="BG1540" s="148"/>
      <c r="BH1540" s="148"/>
    </row>
    <row r="1541" spans="1:60" outlineLevel="2" x14ac:dyDescent="0.2">
      <c r="A1541" s="155"/>
      <c r="B1541" s="156"/>
      <c r="C1541" s="194" t="s">
        <v>2164</v>
      </c>
      <c r="D1541" s="185"/>
      <c r="E1541" s="186">
        <v>241.18</v>
      </c>
      <c r="F1541" s="159"/>
      <c r="G1541" s="159"/>
      <c r="H1541" s="159"/>
      <c r="I1541" s="159"/>
      <c r="J1541" s="159"/>
      <c r="K1541" s="159"/>
      <c r="L1541" s="159"/>
      <c r="M1541" s="159"/>
      <c r="N1541" s="158"/>
      <c r="O1541" s="158"/>
      <c r="P1541" s="158"/>
      <c r="Q1541" s="158"/>
      <c r="R1541" s="159"/>
      <c r="S1541" s="159"/>
      <c r="T1541" s="159"/>
      <c r="U1541" s="159"/>
      <c r="V1541" s="159"/>
      <c r="W1541" s="159"/>
      <c r="X1541" s="159"/>
      <c r="Y1541" s="159"/>
      <c r="Z1541" s="148"/>
      <c r="AA1541" s="148"/>
      <c r="AB1541" s="148"/>
      <c r="AC1541" s="148"/>
      <c r="AD1541" s="148"/>
      <c r="AE1541" s="148"/>
      <c r="AF1541" s="148"/>
      <c r="AG1541" s="148" t="s">
        <v>435</v>
      </c>
      <c r="AH1541" s="148">
        <v>0</v>
      </c>
      <c r="AI1541" s="148"/>
      <c r="AJ1541" s="148"/>
      <c r="AK1541" s="148"/>
      <c r="AL1541" s="148"/>
      <c r="AM1541" s="148"/>
      <c r="AN1541" s="148"/>
      <c r="AO1541" s="148"/>
      <c r="AP1541" s="148"/>
      <c r="AQ1541" s="148"/>
      <c r="AR1541" s="148"/>
      <c r="AS1541" s="148"/>
      <c r="AT1541" s="148"/>
      <c r="AU1541" s="148"/>
      <c r="AV1541" s="148"/>
      <c r="AW1541" s="148"/>
      <c r="AX1541" s="148"/>
      <c r="AY1541" s="148"/>
      <c r="AZ1541" s="148"/>
      <c r="BA1541" s="148"/>
      <c r="BB1541" s="148"/>
      <c r="BC1541" s="148"/>
      <c r="BD1541" s="148"/>
      <c r="BE1541" s="148"/>
      <c r="BF1541" s="148"/>
      <c r="BG1541" s="148"/>
      <c r="BH1541" s="148"/>
    </row>
    <row r="1542" spans="1:60" outlineLevel="3" x14ac:dyDescent="0.2">
      <c r="A1542" s="155"/>
      <c r="B1542" s="156"/>
      <c r="C1542" s="194" t="s">
        <v>2165</v>
      </c>
      <c r="D1542" s="185"/>
      <c r="E1542" s="186">
        <v>190.4</v>
      </c>
      <c r="F1542" s="159"/>
      <c r="G1542" s="159"/>
      <c r="H1542" s="159"/>
      <c r="I1542" s="159"/>
      <c r="J1542" s="159"/>
      <c r="K1542" s="159"/>
      <c r="L1542" s="159"/>
      <c r="M1542" s="159"/>
      <c r="N1542" s="158"/>
      <c r="O1542" s="158"/>
      <c r="P1542" s="158"/>
      <c r="Q1542" s="158"/>
      <c r="R1542" s="159"/>
      <c r="S1542" s="159"/>
      <c r="T1542" s="159"/>
      <c r="U1542" s="159"/>
      <c r="V1542" s="159"/>
      <c r="W1542" s="159"/>
      <c r="X1542" s="159"/>
      <c r="Y1542" s="159"/>
      <c r="Z1542" s="148"/>
      <c r="AA1542" s="148"/>
      <c r="AB1542" s="148"/>
      <c r="AC1542" s="148"/>
      <c r="AD1542" s="148"/>
      <c r="AE1542" s="148"/>
      <c r="AF1542" s="148"/>
      <c r="AG1542" s="148" t="s">
        <v>435</v>
      </c>
      <c r="AH1542" s="148">
        <v>0</v>
      </c>
      <c r="AI1542" s="148"/>
      <c r="AJ1542" s="148"/>
      <c r="AK1542" s="148"/>
      <c r="AL1542" s="148"/>
      <c r="AM1542" s="148"/>
      <c r="AN1542" s="148"/>
      <c r="AO1542" s="148"/>
      <c r="AP1542" s="148"/>
      <c r="AQ1542" s="148"/>
      <c r="AR1542" s="148"/>
      <c r="AS1542" s="148"/>
      <c r="AT1542" s="148"/>
      <c r="AU1542" s="148"/>
      <c r="AV1542" s="148"/>
      <c r="AW1542" s="148"/>
      <c r="AX1542" s="148"/>
      <c r="AY1542" s="148"/>
      <c r="AZ1542" s="148"/>
      <c r="BA1542" s="148"/>
      <c r="BB1542" s="148"/>
      <c r="BC1542" s="148"/>
      <c r="BD1542" s="148"/>
      <c r="BE1542" s="148"/>
      <c r="BF1542" s="148"/>
      <c r="BG1542" s="148"/>
      <c r="BH1542" s="148"/>
    </row>
    <row r="1543" spans="1:60" outlineLevel="3" x14ac:dyDescent="0.2">
      <c r="A1543" s="155"/>
      <c r="B1543" s="156"/>
      <c r="C1543" s="194" t="s">
        <v>2166</v>
      </c>
      <c r="D1543" s="185"/>
      <c r="E1543" s="186">
        <v>164.16</v>
      </c>
      <c r="F1543" s="159"/>
      <c r="G1543" s="159"/>
      <c r="H1543" s="159"/>
      <c r="I1543" s="159"/>
      <c r="J1543" s="159"/>
      <c r="K1543" s="159"/>
      <c r="L1543" s="159"/>
      <c r="M1543" s="159"/>
      <c r="N1543" s="158"/>
      <c r="O1543" s="158"/>
      <c r="P1543" s="158"/>
      <c r="Q1543" s="158"/>
      <c r="R1543" s="159"/>
      <c r="S1543" s="159"/>
      <c r="T1543" s="159"/>
      <c r="U1543" s="159"/>
      <c r="V1543" s="159"/>
      <c r="W1543" s="159"/>
      <c r="X1543" s="159"/>
      <c r="Y1543" s="159"/>
      <c r="Z1543" s="148"/>
      <c r="AA1543" s="148"/>
      <c r="AB1543" s="148"/>
      <c r="AC1543" s="148"/>
      <c r="AD1543" s="148"/>
      <c r="AE1543" s="148"/>
      <c r="AF1543" s="148"/>
      <c r="AG1543" s="148" t="s">
        <v>435</v>
      </c>
      <c r="AH1543" s="148">
        <v>0</v>
      </c>
      <c r="AI1543" s="148"/>
      <c r="AJ1543" s="148"/>
      <c r="AK1543" s="148"/>
      <c r="AL1543" s="148"/>
      <c r="AM1543" s="148"/>
      <c r="AN1543" s="148"/>
      <c r="AO1543" s="148"/>
      <c r="AP1543" s="148"/>
      <c r="AQ1543" s="148"/>
      <c r="AR1543" s="148"/>
      <c r="AS1543" s="148"/>
      <c r="AT1543" s="148"/>
      <c r="AU1543" s="148"/>
      <c r="AV1543" s="148"/>
      <c r="AW1543" s="148"/>
      <c r="AX1543" s="148"/>
      <c r="AY1543" s="148"/>
      <c r="AZ1543" s="148"/>
      <c r="BA1543" s="148"/>
      <c r="BB1543" s="148"/>
      <c r="BC1543" s="148"/>
      <c r="BD1543" s="148"/>
      <c r="BE1543" s="148"/>
      <c r="BF1543" s="148"/>
      <c r="BG1543" s="148"/>
      <c r="BH1543" s="148"/>
    </row>
    <row r="1544" spans="1:60" ht="22.5" outlineLevel="1" x14ac:dyDescent="0.2">
      <c r="A1544" s="172">
        <v>309</v>
      </c>
      <c r="B1544" s="173" t="s">
        <v>2167</v>
      </c>
      <c r="C1544" s="181" t="s">
        <v>2168</v>
      </c>
      <c r="D1544" s="174" t="s">
        <v>671</v>
      </c>
      <c r="E1544" s="175">
        <v>82</v>
      </c>
      <c r="F1544" s="176"/>
      <c r="G1544" s="177">
        <f>ROUND(E1544*F1544,2)</f>
        <v>0</v>
      </c>
      <c r="H1544" s="176"/>
      <c r="I1544" s="177">
        <f>ROUND(E1544*H1544,2)</f>
        <v>0</v>
      </c>
      <c r="J1544" s="176"/>
      <c r="K1544" s="177">
        <f>ROUND(E1544*J1544,2)</f>
        <v>0</v>
      </c>
      <c r="L1544" s="177">
        <v>21</v>
      </c>
      <c r="M1544" s="177">
        <f>G1544*(1+L1544/100)</f>
        <v>0</v>
      </c>
      <c r="N1544" s="175">
        <v>1.5200000000000001E-3</v>
      </c>
      <c r="O1544" s="175">
        <f>ROUND(E1544*N1544,2)</f>
        <v>0.12</v>
      </c>
      <c r="P1544" s="175">
        <v>0</v>
      </c>
      <c r="Q1544" s="175">
        <f>ROUND(E1544*P1544,2)</f>
        <v>0</v>
      </c>
      <c r="R1544" s="177" t="s">
        <v>2037</v>
      </c>
      <c r="S1544" s="177" t="s">
        <v>378</v>
      </c>
      <c r="T1544" s="178" t="s">
        <v>378</v>
      </c>
      <c r="U1544" s="159">
        <v>0.252</v>
      </c>
      <c r="V1544" s="159">
        <f>ROUND(E1544*U1544,2)</f>
        <v>20.66</v>
      </c>
      <c r="W1544" s="159"/>
      <c r="X1544" s="159" t="s">
        <v>429</v>
      </c>
      <c r="Y1544" s="159" t="s">
        <v>1209</v>
      </c>
      <c r="Z1544" s="214">
        <v>0.32</v>
      </c>
      <c r="AA1544" s="215">
        <f t="shared" ref="AA1544" si="602">G1544*Z1544</f>
        <v>0</v>
      </c>
      <c r="AB1544" s="215">
        <f t="shared" ref="AB1544" si="603">G1544-AA1544</f>
        <v>0</v>
      </c>
      <c r="AC1544" s="148"/>
      <c r="AD1544" s="148"/>
      <c r="AE1544" s="148"/>
      <c r="AF1544" s="148"/>
      <c r="AG1544" s="148" t="s">
        <v>431</v>
      </c>
      <c r="AH1544" s="148"/>
      <c r="AI1544" s="148"/>
      <c r="AJ1544" s="148"/>
      <c r="AK1544" s="148"/>
      <c r="AL1544" s="148"/>
      <c r="AM1544" s="148"/>
      <c r="AN1544" s="148"/>
      <c r="AO1544" s="148"/>
      <c r="AP1544" s="148"/>
      <c r="AQ1544" s="148"/>
      <c r="AR1544" s="148"/>
      <c r="AS1544" s="148"/>
      <c r="AT1544" s="148"/>
      <c r="AU1544" s="148"/>
      <c r="AV1544" s="148"/>
      <c r="AW1544" s="148"/>
      <c r="AX1544" s="148"/>
      <c r="AY1544" s="148"/>
      <c r="AZ1544" s="148"/>
      <c r="BA1544" s="148"/>
      <c r="BB1544" s="148"/>
      <c r="BC1544" s="148"/>
      <c r="BD1544" s="148"/>
      <c r="BE1544" s="148"/>
      <c r="BF1544" s="148"/>
      <c r="BG1544" s="148"/>
      <c r="BH1544" s="148"/>
    </row>
    <row r="1545" spans="1:60" outlineLevel="2" x14ac:dyDescent="0.2">
      <c r="A1545" s="155"/>
      <c r="B1545" s="156"/>
      <c r="C1545" s="306" t="s">
        <v>2169</v>
      </c>
      <c r="D1545" s="307"/>
      <c r="E1545" s="307"/>
      <c r="F1545" s="307"/>
      <c r="G1545" s="307"/>
      <c r="H1545" s="159"/>
      <c r="I1545" s="159"/>
      <c r="J1545" s="159"/>
      <c r="K1545" s="159"/>
      <c r="L1545" s="159"/>
      <c r="M1545" s="159"/>
      <c r="N1545" s="158"/>
      <c r="O1545" s="158"/>
      <c r="P1545" s="158"/>
      <c r="Q1545" s="158"/>
      <c r="R1545" s="159"/>
      <c r="S1545" s="159"/>
      <c r="T1545" s="159"/>
      <c r="U1545" s="159"/>
      <c r="V1545" s="159"/>
      <c r="W1545" s="159"/>
      <c r="X1545" s="159"/>
      <c r="Y1545" s="159"/>
      <c r="Z1545" s="148"/>
      <c r="AA1545" s="148"/>
      <c r="AB1545" s="148"/>
      <c r="AC1545" s="148"/>
      <c r="AD1545" s="148"/>
      <c r="AE1545" s="148"/>
      <c r="AF1545" s="148"/>
      <c r="AG1545" s="148" t="s">
        <v>433</v>
      </c>
      <c r="AH1545" s="148"/>
      <c r="AI1545" s="148"/>
      <c r="AJ1545" s="148"/>
      <c r="AK1545" s="148"/>
      <c r="AL1545" s="148"/>
      <c r="AM1545" s="148"/>
      <c r="AN1545" s="148"/>
      <c r="AO1545" s="148"/>
      <c r="AP1545" s="148"/>
      <c r="AQ1545" s="148"/>
      <c r="AR1545" s="148"/>
      <c r="AS1545" s="148"/>
      <c r="AT1545" s="148"/>
      <c r="AU1545" s="148"/>
      <c r="AV1545" s="148"/>
      <c r="AW1545" s="148"/>
      <c r="AX1545" s="148"/>
      <c r="AY1545" s="148"/>
      <c r="AZ1545" s="148"/>
      <c r="BA1545" s="148"/>
      <c r="BB1545" s="148"/>
      <c r="BC1545" s="148"/>
      <c r="BD1545" s="148"/>
      <c r="BE1545" s="148"/>
      <c r="BF1545" s="148"/>
      <c r="BG1545" s="148"/>
      <c r="BH1545" s="148"/>
    </row>
    <row r="1546" spans="1:60" outlineLevel="2" x14ac:dyDescent="0.2">
      <c r="A1546" s="155"/>
      <c r="B1546" s="156"/>
      <c r="C1546" s="304" t="s">
        <v>2170</v>
      </c>
      <c r="D1546" s="305"/>
      <c r="E1546" s="305"/>
      <c r="F1546" s="305"/>
      <c r="G1546" s="305"/>
      <c r="H1546" s="159"/>
      <c r="I1546" s="159"/>
      <c r="J1546" s="159"/>
      <c r="K1546" s="159"/>
      <c r="L1546" s="159"/>
      <c r="M1546" s="159"/>
      <c r="N1546" s="158"/>
      <c r="O1546" s="158"/>
      <c r="P1546" s="158"/>
      <c r="Q1546" s="158"/>
      <c r="R1546" s="159"/>
      <c r="S1546" s="159"/>
      <c r="T1546" s="159"/>
      <c r="U1546" s="159"/>
      <c r="V1546" s="159"/>
      <c r="W1546" s="159"/>
      <c r="X1546" s="159"/>
      <c r="Y1546" s="159"/>
      <c r="Z1546" s="148"/>
      <c r="AA1546" s="148"/>
      <c r="AB1546" s="148"/>
      <c r="AC1546" s="148"/>
      <c r="AD1546" s="148"/>
      <c r="AE1546" s="148"/>
      <c r="AF1546" s="148"/>
      <c r="AG1546" s="148" t="s">
        <v>383</v>
      </c>
      <c r="AH1546" s="148"/>
      <c r="AI1546" s="148"/>
      <c r="AJ1546" s="148"/>
      <c r="AK1546" s="148"/>
      <c r="AL1546" s="148"/>
      <c r="AM1546" s="148"/>
      <c r="AN1546" s="148"/>
      <c r="AO1546" s="148"/>
      <c r="AP1546" s="148"/>
      <c r="AQ1546" s="148"/>
      <c r="AR1546" s="148"/>
      <c r="AS1546" s="148"/>
      <c r="AT1546" s="148"/>
      <c r="AU1546" s="148"/>
      <c r="AV1546" s="148"/>
      <c r="AW1546" s="148"/>
      <c r="AX1546" s="148"/>
      <c r="AY1546" s="148"/>
      <c r="AZ1546" s="148"/>
      <c r="BA1546" s="148"/>
      <c r="BB1546" s="148"/>
      <c r="BC1546" s="148"/>
      <c r="BD1546" s="148"/>
      <c r="BE1546" s="148"/>
      <c r="BF1546" s="148"/>
      <c r="BG1546" s="148"/>
      <c r="BH1546" s="148"/>
    </row>
    <row r="1547" spans="1:60" outlineLevel="2" x14ac:dyDescent="0.2">
      <c r="A1547" s="155"/>
      <c r="B1547" s="156"/>
      <c r="C1547" s="194" t="s">
        <v>2171</v>
      </c>
      <c r="D1547" s="185"/>
      <c r="E1547" s="186">
        <v>82</v>
      </c>
      <c r="F1547" s="159"/>
      <c r="G1547" s="159"/>
      <c r="H1547" s="159"/>
      <c r="I1547" s="159"/>
      <c r="J1547" s="159"/>
      <c r="K1547" s="159"/>
      <c r="L1547" s="159"/>
      <c r="M1547" s="159"/>
      <c r="N1547" s="158"/>
      <c r="O1547" s="158"/>
      <c r="P1547" s="158"/>
      <c r="Q1547" s="158"/>
      <c r="R1547" s="159"/>
      <c r="S1547" s="159"/>
      <c r="T1547" s="159"/>
      <c r="U1547" s="159"/>
      <c r="V1547" s="159"/>
      <c r="W1547" s="159"/>
      <c r="X1547" s="159"/>
      <c r="Y1547" s="159"/>
      <c r="Z1547" s="148"/>
      <c r="AA1547" s="148"/>
      <c r="AB1547" s="148"/>
      <c r="AC1547" s="148"/>
      <c r="AD1547" s="148"/>
      <c r="AE1547" s="148"/>
      <c r="AF1547" s="148"/>
      <c r="AG1547" s="148" t="s">
        <v>435</v>
      </c>
      <c r="AH1547" s="148">
        <v>0</v>
      </c>
      <c r="AI1547" s="148"/>
      <c r="AJ1547" s="148"/>
      <c r="AK1547" s="148"/>
      <c r="AL1547" s="148"/>
      <c r="AM1547" s="148"/>
      <c r="AN1547" s="148"/>
      <c r="AO1547" s="148"/>
      <c r="AP1547" s="148"/>
      <c r="AQ1547" s="148"/>
      <c r="AR1547" s="148"/>
      <c r="AS1547" s="148"/>
      <c r="AT1547" s="148"/>
      <c r="AU1547" s="148"/>
      <c r="AV1547" s="148"/>
      <c r="AW1547" s="148"/>
      <c r="AX1547" s="148"/>
      <c r="AY1547" s="148"/>
      <c r="AZ1547" s="148"/>
      <c r="BA1547" s="148"/>
      <c r="BB1547" s="148"/>
      <c r="BC1547" s="148"/>
      <c r="BD1547" s="148"/>
      <c r="BE1547" s="148"/>
      <c r="BF1547" s="148"/>
      <c r="BG1547" s="148"/>
      <c r="BH1547" s="148"/>
    </row>
    <row r="1548" spans="1:60" ht="22.5" outlineLevel="1" x14ac:dyDescent="0.2">
      <c r="A1548" s="172">
        <v>310</v>
      </c>
      <c r="B1548" s="173" t="s">
        <v>2172</v>
      </c>
      <c r="C1548" s="181" t="s">
        <v>2173</v>
      </c>
      <c r="D1548" s="174" t="s">
        <v>671</v>
      </c>
      <c r="E1548" s="175">
        <v>653.79999999999995</v>
      </c>
      <c r="F1548" s="176"/>
      <c r="G1548" s="177">
        <f>ROUND(E1548*F1548,2)</f>
        <v>0</v>
      </c>
      <c r="H1548" s="176"/>
      <c r="I1548" s="177">
        <f>ROUND(E1548*H1548,2)</f>
        <v>0</v>
      </c>
      <c r="J1548" s="176"/>
      <c r="K1548" s="177">
        <f>ROUND(E1548*J1548,2)</f>
        <v>0</v>
      </c>
      <c r="L1548" s="177">
        <v>21</v>
      </c>
      <c r="M1548" s="177">
        <f>G1548*(1+L1548/100)</f>
        <v>0</v>
      </c>
      <c r="N1548" s="175">
        <v>1.8400000000000001E-3</v>
      </c>
      <c r="O1548" s="175">
        <f>ROUND(E1548*N1548,2)</f>
        <v>1.2</v>
      </c>
      <c r="P1548" s="175">
        <v>0</v>
      </c>
      <c r="Q1548" s="175">
        <f>ROUND(E1548*P1548,2)</f>
        <v>0</v>
      </c>
      <c r="R1548" s="177" t="s">
        <v>2037</v>
      </c>
      <c r="S1548" s="177" t="s">
        <v>378</v>
      </c>
      <c r="T1548" s="178" t="s">
        <v>378</v>
      </c>
      <c r="U1548" s="159">
        <v>0.252</v>
      </c>
      <c r="V1548" s="159">
        <f>ROUND(E1548*U1548,2)</f>
        <v>164.76</v>
      </c>
      <c r="W1548" s="159"/>
      <c r="X1548" s="159" t="s">
        <v>429</v>
      </c>
      <c r="Y1548" s="159" t="s">
        <v>1209</v>
      </c>
      <c r="Z1548" s="214">
        <v>0.32</v>
      </c>
      <c r="AA1548" s="215">
        <f t="shared" ref="AA1548" si="604">G1548*Z1548</f>
        <v>0</v>
      </c>
      <c r="AB1548" s="215">
        <f t="shared" ref="AB1548" si="605">G1548-AA1548</f>
        <v>0</v>
      </c>
      <c r="AC1548" s="148"/>
      <c r="AD1548" s="148"/>
      <c r="AE1548" s="148"/>
      <c r="AF1548" s="148"/>
      <c r="AG1548" s="148" t="s">
        <v>431</v>
      </c>
      <c r="AH1548" s="148"/>
      <c r="AI1548" s="148"/>
      <c r="AJ1548" s="148"/>
      <c r="AK1548" s="148"/>
      <c r="AL1548" s="148"/>
      <c r="AM1548" s="148"/>
      <c r="AN1548" s="148"/>
      <c r="AO1548" s="148"/>
      <c r="AP1548" s="148"/>
      <c r="AQ1548" s="148"/>
      <c r="AR1548" s="148"/>
      <c r="AS1548" s="148"/>
      <c r="AT1548" s="148"/>
      <c r="AU1548" s="148"/>
      <c r="AV1548" s="148"/>
      <c r="AW1548" s="148"/>
      <c r="AX1548" s="148"/>
      <c r="AY1548" s="148"/>
      <c r="AZ1548" s="148"/>
      <c r="BA1548" s="148"/>
      <c r="BB1548" s="148"/>
      <c r="BC1548" s="148"/>
      <c r="BD1548" s="148"/>
      <c r="BE1548" s="148"/>
      <c r="BF1548" s="148"/>
      <c r="BG1548" s="148"/>
      <c r="BH1548" s="148"/>
    </row>
    <row r="1549" spans="1:60" outlineLevel="2" x14ac:dyDescent="0.2">
      <c r="A1549" s="155"/>
      <c r="B1549" s="156"/>
      <c r="C1549" s="306" t="s">
        <v>2169</v>
      </c>
      <c r="D1549" s="307"/>
      <c r="E1549" s="307"/>
      <c r="F1549" s="307"/>
      <c r="G1549" s="307"/>
      <c r="H1549" s="159"/>
      <c r="I1549" s="159"/>
      <c r="J1549" s="159"/>
      <c r="K1549" s="159"/>
      <c r="L1549" s="159"/>
      <c r="M1549" s="159"/>
      <c r="N1549" s="158"/>
      <c r="O1549" s="158"/>
      <c r="P1549" s="158"/>
      <c r="Q1549" s="158"/>
      <c r="R1549" s="159"/>
      <c r="S1549" s="159"/>
      <c r="T1549" s="159"/>
      <c r="U1549" s="159"/>
      <c r="V1549" s="159"/>
      <c r="W1549" s="159"/>
      <c r="X1549" s="159"/>
      <c r="Y1549" s="159"/>
      <c r="Z1549" s="148"/>
      <c r="AA1549" s="148"/>
      <c r="AB1549" s="148"/>
      <c r="AC1549" s="148"/>
      <c r="AD1549" s="148"/>
      <c r="AE1549" s="148"/>
      <c r="AF1549" s="148"/>
      <c r="AG1549" s="148" t="s">
        <v>433</v>
      </c>
      <c r="AH1549" s="148"/>
      <c r="AI1549" s="148"/>
      <c r="AJ1549" s="148"/>
      <c r="AK1549" s="148"/>
      <c r="AL1549" s="148"/>
      <c r="AM1549" s="148"/>
      <c r="AN1549" s="148"/>
      <c r="AO1549" s="148"/>
      <c r="AP1549" s="148"/>
      <c r="AQ1549" s="148"/>
      <c r="AR1549" s="148"/>
      <c r="AS1549" s="148"/>
      <c r="AT1549" s="148"/>
      <c r="AU1549" s="148"/>
      <c r="AV1549" s="148"/>
      <c r="AW1549" s="148"/>
      <c r="AX1549" s="148"/>
      <c r="AY1549" s="148"/>
      <c r="AZ1549" s="148"/>
      <c r="BA1549" s="148"/>
      <c r="BB1549" s="148"/>
      <c r="BC1549" s="148"/>
      <c r="BD1549" s="148"/>
      <c r="BE1549" s="148"/>
      <c r="BF1549" s="148"/>
      <c r="BG1549" s="148"/>
      <c r="BH1549" s="148"/>
    </row>
    <row r="1550" spans="1:60" outlineLevel="2" x14ac:dyDescent="0.2">
      <c r="A1550" s="155"/>
      <c r="B1550" s="156"/>
      <c r="C1550" s="304" t="s">
        <v>2170</v>
      </c>
      <c r="D1550" s="305"/>
      <c r="E1550" s="305"/>
      <c r="F1550" s="305"/>
      <c r="G1550" s="305"/>
      <c r="H1550" s="159"/>
      <c r="I1550" s="159"/>
      <c r="J1550" s="159"/>
      <c r="K1550" s="159"/>
      <c r="L1550" s="159"/>
      <c r="M1550" s="159"/>
      <c r="N1550" s="158"/>
      <c r="O1550" s="158"/>
      <c r="P1550" s="158"/>
      <c r="Q1550" s="158"/>
      <c r="R1550" s="159"/>
      <c r="S1550" s="159"/>
      <c r="T1550" s="159"/>
      <c r="U1550" s="159"/>
      <c r="V1550" s="159"/>
      <c r="W1550" s="159"/>
      <c r="X1550" s="159"/>
      <c r="Y1550" s="159"/>
      <c r="Z1550" s="148"/>
      <c r="AA1550" s="148"/>
      <c r="AB1550" s="148"/>
      <c r="AC1550" s="148"/>
      <c r="AD1550" s="148"/>
      <c r="AE1550" s="148"/>
      <c r="AF1550" s="148"/>
      <c r="AG1550" s="148" t="s">
        <v>383</v>
      </c>
      <c r="AH1550" s="148"/>
      <c r="AI1550" s="148"/>
      <c r="AJ1550" s="148"/>
      <c r="AK1550" s="148"/>
      <c r="AL1550" s="148"/>
      <c r="AM1550" s="148"/>
      <c r="AN1550" s="148"/>
      <c r="AO1550" s="148"/>
      <c r="AP1550" s="148"/>
      <c r="AQ1550" s="148"/>
      <c r="AR1550" s="148"/>
      <c r="AS1550" s="148"/>
      <c r="AT1550" s="148"/>
      <c r="AU1550" s="148"/>
      <c r="AV1550" s="148"/>
      <c r="AW1550" s="148"/>
      <c r="AX1550" s="148"/>
      <c r="AY1550" s="148"/>
      <c r="AZ1550" s="148"/>
      <c r="BA1550" s="148"/>
      <c r="BB1550" s="148"/>
      <c r="BC1550" s="148"/>
      <c r="BD1550" s="148"/>
      <c r="BE1550" s="148"/>
      <c r="BF1550" s="148"/>
      <c r="BG1550" s="148"/>
      <c r="BH1550" s="148"/>
    </row>
    <row r="1551" spans="1:60" outlineLevel="2" x14ac:dyDescent="0.2">
      <c r="A1551" s="155"/>
      <c r="B1551" s="156"/>
      <c r="C1551" s="194" t="s">
        <v>2174</v>
      </c>
      <c r="D1551" s="185"/>
      <c r="E1551" s="186">
        <v>653.79999999999995</v>
      </c>
      <c r="F1551" s="159"/>
      <c r="G1551" s="159"/>
      <c r="H1551" s="159"/>
      <c r="I1551" s="159"/>
      <c r="J1551" s="159"/>
      <c r="K1551" s="159"/>
      <c r="L1551" s="159"/>
      <c r="M1551" s="159"/>
      <c r="N1551" s="158"/>
      <c r="O1551" s="158"/>
      <c r="P1551" s="158"/>
      <c r="Q1551" s="158"/>
      <c r="R1551" s="159"/>
      <c r="S1551" s="159"/>
      <c r="T1551" s="159"/>
      <c r="U1551" s="159"/>
      <c r="V1551" s="159"/>
      <c r="W1551" s="159"/>
      <c r="X1551" s="159"/>
      <c r="Y1551" s="159"/>
      <c r="Z1551" s="148"/>
      <c r="AA1551" s="148"/>
      <c r="AB1551" s="148"/>
      <c r="AC1551" s="148"/>
      <c r="AD1551" s="148"/>
      <c r="AE1551" s="148"/>
      <c r="AF1551" s="148"/>
      <c r="AG1551" s="148" t="s">
        <v>435</v>
      </c>
      <c r="AH1551" s="148">
        <v>0</v>
      </c>
      <c r="AI1551" s="148"/>
      <c r="AJ1551" s="148"/>
      <c r="AK1551" s="148"/>
      <c r="AL1551" s="148"/>
      <c r="AM1551" s="148"/>
      <c r="AN1551" s="148"/>
      <c r="AO1551" s="148"/>
      <c r="AP1551" s="148"/>
      <c r="AQ1551" s="148"/>
      <c r="AR1551" s="148"/>
      <c r="AS1551" s="148"/>
      <c r="AT1551" s="148"/>
      <c r="AU1551" s="148"/>
      <c r="AV1551" s="148"/>
      <c r="AW1551" s="148"/>
      <c r="AX1551" s="148"/>
      <c r="AY1551" s="148"/>
      <c r="AZ1551" s="148"/>
      <c r="BA1551" s="148"/>
      <c r="BB1551" s="148"/>
      <c r="BC1551" s="148"/>
      <c r="BD1551" s="148"/>
      <c r="BE1551" s="148"/>
      <c r="BF1551" s="148"/>
      <c r="BG1551" s="148"/>
      <c r="BH1551" s="148"/>
    </row>
    <row r="1552" spans="1:60" ht="22.5" outlineLevel="1" x14ac:dyDescent="0.2">
      <c r="A1552" s="172">
        <v>311</v>
      </c>
      <c r="B1552" s="173" t="s">
        <v>2175</v>
      </c>
      <c r="C1552" s="181" t="s">
        <v>2176</v>
      </c>
      <c r="D1552" s="174" t="s">
        <v>671</v>
      </c>
      <c r="E1552" s="175">
        <v>653.79999999999995</v>
      </c>
      <c r="F1552" s="176"/>
      <c r="G1552" s="177">
        <f>ROUND(E1552*F1552,2)</f>
        <v>0</v>
      </c>
      <c r="H1552" s="176"/>
      <c r="I1552" s="177">
        <f>ROUND(E1552*H1552,2)</f>
        <v>0</v>
      </c>
      <c r="J1552" s="176"/>
      <c r="K1552" s="177">
        <f>ROUND(E1552*J1552,2)</f>
        <v>0</v>
      </c>
      <c r="L1552" s="177">
        <v>21</v>
      </c>
      <c r="M1552" s="177">
        <f>G1552*(1+L1552/100)</f>
        <v>0</v>
      </c>
      <c r="N1552" s="175">
        <v>1.2199999999999999E-3</v>
      </c>
      <c r="O1552" s="175">
        <f>ROUND(E1552*N1552,2)</f>
        <v>0.8</v>
      </c>
      <c r="P1552" s="175">
        <v>0</v>
      </c>
      <c r="Q1552" s="175">
        <f>ROUND(E1552*P1552,2)</f>
        <v>0</v>
      </c>
      <c r="R1552" s="177" t="s">
        <v>2037</v>
      </c>
      <c r="S1552" s="177" t="s">
        <v>394</v>
      </c>
      <c r="T1552" s="178" t="s">
        <v>379</v>
      </c>
      <c r="U1552" s="159">
        <v>0.252</v>
      </c>
      <c r="V1552" s="159">
        <f>ROUND(E1552*U1552,2)</f>
        <v>164.76</v>
      </c>
      <c r="W1552" s="159"/>
      <c r="X1552" s="159" t="s">
        <v>429</v>
      </c>
      <c r="Y1552" s="159" t="s">
        <v>1209</v>
      </c>
      <c r="Z1552" s="214">
        <v>0.32</v>
      </c>
      <c r="AA1552" s="215">
        <f t="shared" ref="AA1552" si="606">G1552*Z1552</f>
        <v>0</v>
      </c>
      <c r="AB1552" s="215">
        <f t="shared" ref="AB1552" si="607">G1552-AA1552</f>
        <v>0</v>
      </c>
      <c r="AC1552" s="148"/>
      <c r="AD1552" s="148"/>
      <c r="AE1552" s="148"/>
      <c r="AF1552" s="148"/>
      <c r="AG1552" s="148" t="s">
        <v>431</v>
      </c>
      <c r="AH1552" s="148"/>
      <c r="AI1552" s="148"/>
      <c r="AJ1552" s="148"/>
      <c r="AK1552" s="148"/>
      <c r="AL1552" s="148"/>
      <c r="AM1552" s="148"/>
      <c r="AN1552" s="148"/>
      <c r="AO1552" s="148"/>
      <c r="AP1552" s="148"/>
      <c r="AQ1552" s="148"/>
      <c r="AR1552" s="148"/>
      <c r="AS1552" s="148"/>
      <c r="AT1552" s="148"/>
      <c r="AU1552" s="148"/>
      <c r="AV1552" s="148"/>
      <c r="AW1552" s="148"/>
      <c r="AX1552" s="148"/>
      <c r="AY1552" s="148"/>
      <c r="AZ1552" s="148"/>
      <c r="BA1552" s="148"/>
      <c r="BB1552" s="148"/>
      <c r="BC1552" s="148"/>
      <c r="BD1552" s="148"/>
      <c r="BE1552" s="148"/>
      <c r="BF1552" s="148"/>
      <c r="BG1552" s="148"/>
      <c r="BH1552" s="148"/>
    </row>
    <row r="1553" spans="1:60" outlineLevel="2" x14ac:dyDescent="0.2">
      <c r="A1553" s="155"/>
      <c r="B1553" s="156"/>
      <c r="C1553" s="306" t="s">
        <v>2169</v>
      </c>
      <c r="D1553" s="307"/>
      <c r="E1553" s="307"/>
      <c r="F1553" s="307"/>
      <c r="G1553" s="307"/>
      <c r="H1553" s="159"/>
      <c r="I1553" s="159"/>
      <c r="J1553" s="159"/>
      <c r="K1553" s="159"/>
      <c r="L1553" s="159"/>
      <c r="M1553" s="159"/>
      <c r="N1553" s="158"/>
      <c r="O1553" s="158"/>
      <c r="P1553" s="158"/>
      <c r="Q1553" s="158"/>
      <c r="R1553" s="159"/>
      <c r="S1553" s="159"/>
      <c r="T1553" s="159"/>
      <c r="U1553" s="159"/>
      <c r="V1553" s="159"/>
      <c r="W1553" s="159"/>
      <c r="X1553" s="159"/>
      <c r="Y1553" s="159"/>
      <c r="Z1553" s="148"/>
      <c r="AA1553" s="148"/>
      <c r="AB1553" s="148"/>
      <c r="AC1553" s="148"/>
      <c r="AD1553" s="148"/>
      <c r="AE1553" s="148"/>
      <c r="AF1553" s="148"/>
      <c r="AG1553" s="148" t="s">
        <v>433</v>
      </c>
      <c r="AH1553" s="148"/>
      <c r="AI1553" s="148"/>
      <c r="AJ1553" s="148"/>
      <c r="AK1553" s="148"/>
      <c r="AL1553" s="148"/>
      <c r="AM1553" s="148"/>
      <c r="AN1553" s="148"/>
      <c r="AO1553" s="148"/>
      <c r="AP1553" s="148"/>
      <c r="AQ1553" s="148"/>
      <c r="AR1553" s="148"/>
      <c r="AS1553" s="148"/>
      <c r="AT1553" s="148"/>
      <c r="AU1553" s="148"/>
      <c r="AV1553" s="148"/>
      <c r="AW1553" s="148"/>
      <c r="AX1553" s="148"/>
      <c r="AY1553" s="148"/>
      <c r="AZ1553" s="148"/>
      <c r="BA1553" s="148"/>
      <c r="BB1553" s="148"/>
      <c r="BC1553" s="148"/>
      <c r="BD1553" s="148"/>
      <c r="BE1553" s="148"/>
      <c r="BF1553" s="148"/>
      <c r="BG1553" s="148"/>
      <c r="BH1553" s="148"/>
    </row>
    <row r="1554" spans="1:60" outlineLevel="2" x14ac:dyDescent="0.2">
      <c r="A1554" s="155"/>
      <c r="B1554" s="156"/>
      <c r="C1554" s="304" t="s">
        <v>2170</v>
      </c>
      <c r="D1554" s="305"/>
      <c r="E1554" s="305"/>
      <c r="F1554" s="305"/>
      <c r="G1554" s="305"/>
      <c r="H1554" s="159"/>
      <c r="I1554" s="159"/>
      <c r="J1554" s="159"/>
      <c r="K1554" s="159"/>
      <c r="L1554" s="159"/>
      <c r="M1554" s="159"/>
      <c r="N1554" s="158"/>
      <c r="O1554" s="158"/>
      <c r="P1554" s="158"/>
      <c r="Q1554" s="158"/>
      <c r="R1554" s="159"/>
      <c r="S1554" s="159"/>
      <c r="T1554" s="159"/>
      <c r="U1554" s="159"/>
      <c r="V1554" s="159"/>
      <c r="W1554" s="159"/>
      <c r="X1554" s="159"/>
      <c r="Y1554" s="159"/>
      <c r="Z1554" s="148"/>
      <c r="AA1554" s="148"/>
      <c r="AB1554" s="148"/>
      <c r="AC1554" s="148"/>
      <c r="AD1554" s="148"/>
      <c r="AE1554" s="148"/>
      <c r="AF1554" s="148"/>
      <c r="AG1554" s="148" t="s">
        <v>383</v>
      </c>
      <c r="AH1554" s="148"/>
      <c r="AI1554" s="148"/>
      <c r="AJ1554" s="148"/>
      <c r="AK1554" s="148"/>
      <c r="AL1554" s="148"/>
      <c r="AM1554" s="148"/>
      <c r="AN1554" s="148"/>
      <c r="AO1554" s="148"/>
      <c r="AP1554" s="148"/>
      <c r="AQ1554" s="148"/>
      <c r="AR1554" s="148"/>
      <c r="AS1554" s="148"/>
      <c r="AT1554" s="148"/>
      <c r="AU1554" s="148"/>
      <c r="AV1554" s="148"/>
      <c r="AW1554" s="148"/>
      <c r="AX1554" s="148"/>
      <c r="AY1554" s="148"/>
      <c r="AZ1554" s="148"/>
      <c r="BA1554" s="148"/>
      <c r="BB1554" s="148"/>
      <c r="BC1554" s="148"/>
      <c r="BD1554" s="148"/>
      <c r="BE1554" s="148"/>
      <c r="BF1554" s="148"/>
      <c r="BG1554" s="148"/>
      <c r="BH1554" s="148"/>
    </row>
    <row r="1555" spans="1:60" outlineLevel="2" x14ac:dyDescent="0.2">
      <c r="A1555" s="155"/>
      <c r="B1555" s="156"/>
      <c r="C1555" s="194" t="s">
        <v>2177</v>
      </c>
      <c r="D1555" s="185"/>
      <c r="E1555" s="186">
        <v>653.79999999999995</v>
      </c>
      <c r="F1555" s="159"/>
      <c r="G1555" s="159"/>
      <c r="H1555" s="159"/>
      <c r="I1555" s="159"/>
      <c r="J1555" s="159"/>
      <c r="K1555" s="159"/>
      <c r="L1555" s="159"/>
      <c r="M1555" s="159"/>
      <c r="N1555" s="158"/>
      <c r="O1555" s="158"/>
      <c r="P1555" s="158"/>
      <c r="Q1555" s="158"/>
      <c r="R1555" s="159"/>
      <c r="S1555" s="159"/>
      <c r="T1555" s="159"/>
      <c r="U1555" s="159"/>
      <c r="V1555" s="159"/>
      <c r="W1555" s="159"/>
      <c r="X1555" s="159"/>
      <c r="Y1555" s="159"/>
      <c r="Z1555" s="148"/>
      <c r="AA1555" s="148"/>
      <c r="AB1555" s="148"/>
      <c r="AC1555" s="148"/>
      <c r="AD1555" s="148"/>
      <c r="AE1555" s="148"/>
      <c r="AF1555" s="148"/>
      <c r="AG1555" s="148" t="s">
        <v>435</v>
      </c>
      <c r="AH1555" s="148">
        <v>0</v>
      </c>
      <c r="AI1555" s="148"/>
      <c r="AJ1555" s="148"/>
      <c r="AK1555" s="148"/>
      <c r="AL1555" s="148"/>
      <c r="AM1555" s="148"/>
      <c r="AN1555" s="148"/>
      <c r="AO1555" s="148"/>
      <c r="AP1555" s="148"/>
      <c r="AQ1555" s="148"/>
      <c r="AR1555" s="148"/>
      <c r="AS1555" s="148"/>
      <c r="AT1555" s="148"/>
      <c r="AU1555" s="148"/>
      <c r="AV1555" s="148"/>
      <c r="AW1555" s="148"/>
      <c r="AX1555" s="148"/>
      <c r="AY1555" s="148"/>
      <c r="AZ1555" s="148"/>
      <c r="BA1555" s="148"/>
      <c r="BB1555" s="148"/>
      <c r="BC1555" s="148"/>
      <c r="BD1555" s="148"/>
      <c r="BE1555" s="148"/>
      <c r="BF1555" s="148"/>
      <c r="BG1555" s="148"/>
      <c r="BH1555" s="148"/>
    </row>
    <row r="1556" spans="1:60" ht="22.5" outlineLevel="1" x14ac:dyDescent="0.2">
      <c r="A1556" s="172">
        <v>312</v>
      </c>
      <c r="B1556" s="173" t="s">
        <v>2178</v>
      </c>
      <c r="C1556" s="181" t="s">
        <v>2179</v>
      </c>
      <c r="D1556" s="174" t="s">
        <v>671</v>
      </c>
      <c r="E1556" s="175">
        <v>352.2</v>
      </c>
      <c r="F1556" s="176"/>
      <c r="G1556" s="177">
        <f>ROUND(E1556*F1556,2)</f>
        <v>0</v>
      </c>
      <c r="H1556" s="176"/>
      <c r="I1556" s="177">
        <f>ROUND(E1556*H1556,2)</f>
        <v>0</v>
      </c>
      <c r="J1556" s="176"/>
      <c r="K1556" s="177">
        <f>ROUND(E1556*J1556,2)</f>
        <v>0</v>
      </c>
      <c r="L1556" s="177">
        <v>21</v>
      </c>
      <c r="M1556" s="177">
        <f>G1556*(1+L1556/100)</f>
        <v>0</v>
      </c>
      <c r="N1556" s="175">
        <v>5.8E-4</v>
      </c>
      <c r="O1556" s="175">
        <f>ROUND(E1556*N1556,2)</f>
        <v>0.2</v>
      </c>
      <c r="P1556" s="175">
        <v>0</v>
      </c>
      <c r="Q1556" s="175">
        <f>ROUND(E1556*P1556,2)</f>
        <v>0</v>
      </c>
      <c r="R1556" s="177" t="s">
        <v>2037</v>
      </c>
      <c r="S1556" s="177" t="s">
        <v>378</v>
      </c>
      <c r="T1556" s="178" t="s">
        <v>378</v>
      </c>
      <c r="U1556" s="159">
        <v>0.189</v>
      </c>
      <c r="V1556" s="159">
        <f>ROUND(E1556*U1556,2)</f>
        <v>66.569999999999993</v>
      </c>
      <c r="W1556" s="159"/>
      <c r="X1556" s="159" t="s">
        <v>429</v>
      </c>
      <c r="Y1556" s="159" t="s">
        <v>1209</v>
      </c>
      <c r="Z1556" s="214">
        <v>0.32</v>
      </c>
      <c r="AA1556" s="215">
        <f t="shared" ref="AA1556" si="608">G1556*Z1556</f>
        <v>0</v>
      </c>
      <c r="AB1556" s="215">
        <f t="shared" ref="AB1556" si="609">G1556-AA1556</f>
        <v>0</v>
      </c>
      <c r="AC1556" s="148"/>
      <c r="AD1556" s="148"/>
      <c r="AE1556" s="148"/>
      <c r="AF1556" s="148"/>
      <c r="AG1556" s="148" t="s">
        <v>431</v>
      </c>
      <c r="AH1556" s="148"/>
      <c r="AI1556" s="148"/>
      <c r="AJ1556" s="148"/>
      <c r="AK1556" s="148"/>
      <c r="AL1556" s="148"/>
      <c r="AM1556" s="148"/>
      <c r="AN1556" s="148"/>
      <c r="AO1556" s="148"/>
      <c r="AP1556" s="148"/>
      <c r="AQ1556" s="148"/>
      <c r="AR1556" s="148"/>
      <c r="AS1556" s="148"/>
      <c r="AT1556" s="148"/>
      <c r="AU1556" s="148"/>
      <c r="AV1556" s="148"/>
      <c r="AW1556" s="148"/>
      <c r="AX1556" s="148"/>
      <c r="AY1556" s="148"/>
      <c r="AZ1556" s="148"/>
      <c r="BA1556" s="148"/>
      <c r="BB1556" s="148"/>
      <c r="BC1556" s="148"/>
      <c r="BD1556" s="148"/>
      <c r="BE1556" s="148"/>
      <c r="BF1556" s="148"/>
      <c r="BG1556" s="148"/>
      <c r="BH1556" s="148"/>
    </row>
    <row r="1557" spans="1:60" outlineLevel="2" x14ac:dyDescent="0.2">
      <c r="A1557" s="155"/>
      <c r="B1557" s="156"/>
      <c r="C1557" s="306" t="s">
        <v>2169</v>
      </c>
      <c r="D1557" s="307"/>
      <c r="E1557" s="307"/>
      <c r="F1557" s="307"/>
      <c r="G1557" s="307"/>
      <c r="H1557" s="159"/>
      <c r="I1557" s="159"/>
      <c r="J1557" s="159"/>
      <c r="K1557" s="159"/>
      <c r="L1557" s="159"/>
      <c r="M1557" s="159"/>
      <c r="N1557" s="158"/>
      <c r="O1557" s="158"/>
      <c r="P1557" s="158"/>
      <c r="Q1557" s="158"/>
      <c r="R1557" s="159"/>
      <c r="S1557" s="159"/>
      <c r="T1557" s="159"/>
      <c r="U1557" s="159"/>
      <c r="V1557" s="159"/>
      <c r="W1557" s="159"/>
      <c r="X1557" s="159"/>
      <c r="Y1557" s="159"/>
      <c r="Z1557" s="148"/>
      <c r="AA1557" s="148"/>
      <c r="AB1557" s="148"/>
      <c r="AC1557" s="148"/>
      <c r="AD1557" s="148"/>
      <c r="AE1557" s="148"/>
      <c r="AF1557" s="148"/>
      <c r="AG1557" s="148" t="s">
        <v>433</v>
      </c>
      <c r="AH1557" s="148"/>
      <c r="AI1557" s="148"/>
      <c r="AJ1557" s="148"/>
      <c r="AK1557" s="148"/>
      <c r="AL1557" s="148"/>
      <c r="AM1557" s="148"/>
      <c r="AN1557" s="148"/>
      <c r="AO1557" s="148"/>
      <c r="AP1557" s="148"/>
      <c r="AQ1557" s="148"/>
      <c r="AR1557" s="148"/>
      <c r="AS1557" s="148"/>
      <c r="AT1557" s="148"/>
      <c r="AU1557" s="148"/>
      <c r="AV1557" s="148"/>
      <c r="AW1557" s="148"/>
      <c r="AX1557" s="148"/>
      <c r="AY1557" s="148"/>
      <c r="AZ1557" s="148"/>
      <c r="BA1557" s="148"/>
      <c r="BB1557" s="148"/>
      <c r="BC1557" s="148"/>
      <c r="BD1557" s="148"/>
      <c r="BE1557" s="148"/>
      <c r="BF1557" s="148"/>
      <c r="BG1557" s="148"/>
      <c r="BH1557" s="148"/>
    </row>
    <row r="1558" spans="1:60" outlineLevel="2" x14ac:dyDescent="0.2">
      <c r="A1558" s="155"/>
      <c r="B1558" s="156"/>
      <c r="C1558" s="304" t="s">
        <v>2180</v>
      </c>
      <c r="D1558" s="305"/>
      <c r="E1558" s="305"/>
      <c r="F1558" s="305"/>
      <c r="G1558" s="305"/>
      <c r="H1558" s="159"/>
      <c r="I1558" s="159"/>
      <c r="J1558" s="159"/>
      <c r="K1558" s="159"/>
      <c r="L1558" s="159"/>
      <c r="M1558" s="159"/>
      <c r="N1558" s="158"/>
      <c r="O1558" s="158"/>
      <c r="P1558" s="158"/>
      <c r="Q1558" s="158"/>
      <c r="R1558" s="159"/>
      <c r="S1558" s="159"/>
      <c r="T1558" s="159"/>
      <c r="U1558" s="159"/>
      <c r="V1558" s="159"/>
      <c r="W1558" s="159"/>
      <c r="X1558" s="159"/>
      <c r="Y1558" s="159"/>
      <c r="Z1558" s="148"/>
      <c r="AA1558" s="148"/>
      <c r="AB1558" s="148"/>
      <c r="AC1558" s="148"/>
      <c r="AD1558" s="148"/>
      <c r="AE1558" s="148"/>
      <c r="AF1558" s="148"/>
      <c r="AG1558" s="148" t="s">
        <v>383</v>
      </c>
      <c r="AH1558" s="148"/>
      <c r="AI1558" s="148"/>
      <c r="AJ1558" s="148"/>
      <c r="AK1558" s="148"/>
      <c r="AL1558" s="148"/>
      <c r="AM1558" s="148"/>
      <c r="AN1558" s="148"/>
      <c r="AO1558" s="148"/>
      <c r="AP1558" s="148"/>
      <c r="AQ1558" s="148"/>
      <c r="AR1558" s="148"/>
      <c r="AS1558" s="148"/>
      <c r="AT1558" s="148"/>
      <c r="AU1558" s="148"/>
      <c r="AV1558" s="148"/>
      <c r="AW1558" s="148"/>
      <c r="AX1558" s="148"/>
      <c r="AY1558" s="148"/>
      <c r="AZ1558" s="148"/>
      <c r="BA1558" s="148"/>
      <c r="BB1558" s="148"/>
      <c r="BC1558" s="148"/>
      <c r="BD1558" s="148"/>
      <c r="BE1558" s="148"/>
      <c r="BF1558" s="148"/>
      <c r="BG1558" s="148"/>
      <c r="BH1558" s="148"/>
    </row>
    <row r="1559" spans="1:60" outlineLevel="2" x14ac:dyDescent="0.2">
      <c r="A1559" s="155"/>
      <c r="B1559" s="156"/>
      <c r="C1559" s="194" t="s">
        <v>2181</v>
      </c>
      <c r="D1559" s="185"/>
      <c r="E1559" s="186">
        <v>352.2</v>
      </c>
      <c r="F1559" s="159"/>
      <c r="G1559" s="159"/>
      <c r="H1559" s="159"/>
      <c r="I1559" s="159"/>
      <c r="J1559" s="159"/>
      <c r="K1559" s="159"/>
      <c r="L1559" s="159"/>
      <c r="M1559" s="159"/>
      <c r="N1559" s="158"/>
      <c r="O1559" s="158"/>
      <c r="P1559" s="158"/>
      <c r="Q1559" s="158"/>
      <c r="R1559" s="159"/>
      <c r="S1559" s="159"/>
      <c r="T1559" s="159"/>
      <c r="U1559" s="159"/>
      <c r="V1559" s="159"/>
      <c r="W1559" s="159"/>
      <c r="X1559" s="159"/>
      <c r="Y1559" s="159"/>
      <c r="Z1559" s="148"/>
      <c r="AA1559" s="148"/>
      <c r="AB1559" s="148"/>
      <c r="AC1559" s="148"/>
      <c r="AD1559" s="148"/>
      <c r="AE1559" s="148"/>
      <c r="AF1559" s="148"/>
      <c r="AG1559" s="148" t="s">
        <v>435</v>
      </c>
      <c r="AH1559" s="148">
        <v>0</v>
      </c>
      <c r="AI1559" s="148"/>
      <c r="AJ1559" s="148"/>
      <c r="AK1559" s="148"/>
      <c r="AL1559" s="148"/>
      <c r="AM1559" s="148"/>
      <c r="AN1559" s="148"/>
      <c r="AO1559" s="148"/>
      <c r="AP1559" s="148"/>
      <c r="AQ1559" s="148"/>
      <c r="AR1559" s="148"/>
      <c r="AS1559" s="148"/>
      <c r="AT1559" s="148"/>
      <c r="AU1559" s="148"/>
      <c r="AV1559" s="148"/>
      <c r="AW1559" s="148"/>
      <c r="AX1559" s="148"/>
      <c r="AY1559" s="148"/>
      <c r="AZ1559" s="148"/>
      <c r="BA1559" s="148"/>
      <c r="BB1559" s="148"/>
      <c r="BC1559" s="148"/>
      <c r="BD1559" s="148"/>
      <c r="BE1559" s="148"/>
      <c r="BF1559" s="148"/>
      <c r="BG1559" s="148"/>
      <c r="BH1559" s="148"/>
    </row>
    <row r="1560" spans="1:60" ht="22.5" outlineLevel="1" x14ac:dyDescent="0.2">
      <c r="A1560" s="172">
        <v>313</v>
      </c>
      <c r="B1560" s="173" t="s">
        <v>2182</v>
      </c>
      <c r="C1560" s="181" t="s">
        <v>2183</v>
      </c>
      <c r="D1560" s="174" t="s">
        <v>671</v>
      </c>
      <c r="E1560" s="175">
        <v>18.600000000000001</v>
      </c>
      <c r="F1560" s="176"/>
      <c r="G1560" s="177">
        <f>ROUND(E1560*F1560,2)</f>
        <v>0</v>
      </c>
      <c r="H1560" s="176"/>
      <c r="I1560" s="177">
        <f>ROUND(E1560*H1560,2)</f>
        <v>0</v>
      </c>
      <c r="J1560" s="176"/>
      <c r="K1560" s="177">
        <f>ROUND(E1560*J1560,2)</f>
        <v>0</v>
      </c>
      <c r="L1560" s="177">
        <v>21</v>
      </c>
      <c r="M1560" s="177">
        <f>G1560*(1+L1560/100)</f>
        <v>0</v>
      </c>
      <c r="N1560" s="175">
        <v>5.8E-4</v>
      </c>
      <c r="O1560" s="175">
        <f>ROUND(E1560*N1560,2)</f>
        <v>0.01</v>
      </c>
      <c r="P1560" s="175">
        <v>0</v>
      </c>
      <c r="Q1560" s="175">
        <f>ROUND(E1560*P1560,2)</f>
        <v>0</v>
      </c>
      <c r="R1560" s="177" t="s">
        <v>2037</v>
      </c>
      <c r="S1560" s="177" t="s">
        <v>394</v>
      </c>
      <c r="T1560" s="178" t="s">
        <v>379</v>
      </c>
      <c r="U1560" s="159">
        <v>0.189</v>
      </c>
      <c r="V1560" s="159">
        <f>ROUND(E1560*U1560,2)</f>
        <v>3.52</v>
      </c>
      <c r="W1560" s="159"/>
      <c r="X1560" s="159" t="s">
        <v>429</v>
      </c>
      <c r="Y1560" s="159" t="s">
        <v>1209</v>
      </c>
      <c r="Z1560" s="214">
        <v>0.32</v>
      </c>
      <c r="AA1560" s="215">
        <f t="shared" ref="AA1560" si="610">G1560*Z1560</f>
        <v>0</v>
      </c>
      <c r="AB1560" s="215">
        <f t="shared" ref="AB1560" si="611">G1560-AA1560</f>
        <v>0</v>
      </c>
      <c r="AC1560" s="148"/>
      <c r="AD1560" s="148"/>
      <c r="AE1560" s="148"/>
      <c r="AF1560" s="148"/>
      <c r="AG1560" s="148" t="s">
        <v>431</v>
      </c>
      <c r="AH1560" s="148"/>
      <c r="AI1560" s="148"/>
      <c r="AJ1560" s="148"/>
      <c r="AK1560" s="148"/>
      <c r="AL1560" s="148"/>
      <c r="AM1560" s="148"/>
      <c r="AN1560" s="148"/>
      <c r="AO1560" s="148"/>
      <c r="AP1560" s="148"/>
      <c r="AQ1560" s="148"/>
      <c r="AR1560" s="148"/>
      <c r="AS1560" s="148"/>
      <c r="AT1560" s="148"/>
      <c r="AU1560" s="148"/>
      <c r="AV1560" s="148"/>
      <c r="AW1560" s="148"/>
      <c r="AX1560" s="148"/>
      <c r="AY1560" s="148"/>
      <c r="AZ1560" s="148"/>
      <c r="BA1560" s="148"/>
      <c r="BB1560" s="148"/>
      <c r="BC1560" s="148"/>
      <c r="BD1560" s="148"/>
      <c r="BE1560" s="148"/>
      <c r="BF1560" s="148"/>
      <c r="BG1560" s="148"/>
      <c r="BH1560" s="148"/>
    </row>
    <row r="1561" spans="1:60" outlineLevel="2" x14ac:dyDescent="0.2">
      <c r="A1561" s="155"/>
      <c r="B1561" s="156"/>
      <c r="C1561" s="306" t="s">
        <v>2169</v>
      </c>
      <c r="D1561" s="307"/>
      <c r="E1561" s="307"/>
      <c r="F1561" s="307"/>
      <c r="G1561" s="307"/>
      <c r="H1561" s="159"/>
      <c r="I1561" s="159"/>
      <c r="J1561" s="159"/>
      <c r="K1561" s="159"/>
      <c r="L1561" s="159"/>
      <c r="M1561" s="159"/>
      <c r="N1561" s="158"/>
      <c r="O1561" s="158"/>
      <c r="P1561" s="158"/>
      <c r="Q1561" s="158"/>
      <c r="R1561" s="159"/>
      <c r="S1561" s="159"/>
      <c r="T1561" s="159"/>
      <c r="U1561" s="159"/>
      <c r="V1561" s="159"/>
      <c r="W1561" s="159"/>
      <c r="X1561" s="159"/>
      <c r="Y1561" s="159"/>
      <c r="Z1561" s="148"/>
      <c r="AA1561" s="148"/>
      <c r="AB1561" s="148"/>
      <c r="AC1561" s="148"/>
      <c r="AD1561" s="148"/>
      <c r="AE1561" s="148"/>
      <c r="AF1561" s="148"/>
      <c r="AG1561" s="148" t="s">
        <v>433</v>
      </c>
      <c r="AH1561" s="148"/>
      <c r="AI1561" s="148"/>
      <c r="AJ1561" s="148"/>
      <c r="AK1561" s="148"/>
      <c r="AL1561" s="148"/>
      <c r="AM1561" s="148"/>
      <c r="AN1561" s="148"/>
      <c r="AO1561" s="148"/>
      <c r="AP1561" s="148"/>
      <c r="AQ1561" s="148"/>
      <c r="AR1561" s="148"/>
      <c r="AS1561" s="148"/>
      <c r="AT1561" s="148"/>
      <c r="AU1561" s="148"/>
      <c r="AV1561" s="148"/>
      <c r="AW1561" s="148"/>
      <c r="AX1561" s="148"/>
      <c r="AY1561" s="148"/>
      <c r="AZ1561" s="148"/>
      <c r="BA1561" s="148"/>
      <c r="BB1561" s="148"/>
      <c r="BC1561" s="148"/>
      <c r="BD1561" s="148"/>
      <c r="BE1561" s="148"/>
      <c r="BF1561" s="148"/>
      <c r="BG1561" s="148"/>
      <c r="BH1561" s="148"/>
    </row>
    <row r="1562" spans="1:60" outlineLevel="2" x14ac:dyDescent="0.2">
      <c r="A1562" s="155"/>
      <c r="B1562" s="156"/>
      <c r="C1562" s="304" t="s">
        <v>2180</v>
      </c>
      <c r="D1562" s="305"/>
      <c r="E1562" s="305"/>
      <c r="F1562" s="305"/>
      <c r="G1562" s="305"/>
      <c r="H1562" s="159"/>
      <c r="I1562" s="159"/>
      <c r="J1562" s="159"/>
      <c r="K1562" s="159"/>
      <c r="L1562" s="159"/>
      <c r="M1562" s="159"/>
      <c r="N1562" s="158"/>
      <c r="O1562" s="158"/>
      <c r="P1562" s="158"/>
      <c r="Q1562" s="158"/>
      <c r="R1562" s="159"/>
      <c r="S1562" s="159"/>
      <c r="T1562" s="159"/>
      <c r="U1562" s="159"/>
      <c r="V1562" s="159"/>
      <c r="W1562" s="159"/>
      <c r="X1562" s="159"/>
      <c r="Y1562" s="159"/>
      <c r="Z1562" s="148"/>
      <c r="AA1562" s="148"/>
      <c r="AB1562" s="148"/>
      <c r="AC1562" s="148"/>
      <c r="AD1562" s="148"/>
      <c r="AE1562" s="148"/>
      <c r="AF1562" s="148"/>
      <c r="AG1562" s="148" t="s">
        <v>383</v>
      </c>
      <c r="AH1562" s="148"/>
      <c r="AI1562" s="148"/>
      <c r="AJ1562" s="148"/>
      <c r="AK1562" s="148"/>
      <c r="AL1562" s="148"/>
      <c r="AM1562" s="148"/>
      <c r="AN1562" s="148"/>
      <c r="AO1562" s="148"/>
      <c r="AP1562" s="148"/>
      <c r="AQ1562" s="148"/>
      <c r="AR1562" s="148"/>
      <c r="AS1562" s="148"/>
      <c r="AT1562" s="148"/>
      <c r="AU1562" s="148"/>
      <c r="AV1562" s="148"/>
      <c r="AW1562" s="148"/>
      <c r="AX1562" s="148"/>
      <c r="AY1562" s="148"/>
      <c r="AZ1562" s="148"/>
      <c r="BA1562" s="148"/>
      <c r="BB1562" s="148"/>
      <c r="BC1562" s="148"/>
      <c r="BD1562" s="148"/>
      <c r="BE1562" s="148"/>
      <c r="BF1562" s="148"/>
      <c r="BG1562" s="148"/>
      <c r="BH1562" s="148"/>
    </row>
    <row r="1563" spans="1:60" outlineLevel="2" x14ac:dyDescent="0.2">
      <c r="A1563" s="155"/>
      <c r="B1563" s="156"/>
      <c r="C1563" s="194" t="s">
        <v>2184</v>
      </c>
      <c r="D1563" s="185"/>
      <c r="E1563" s="186">
        <v>18.600000000000001</v>
      </c>
      <c r="F1563" s="159"/>
      <c r="G1563" s="159"/>
      <c r="H1563" s="159"/>
      <c r="I1563" s="159"/>
      <c r="J1563" s="159"/>
      <c r="K1563" s="159"/>
      <c r="L1563" s="159"/>
      <c r="M1563" s="159"/>
      <c r="N1563" s="158"/>
      <c r="O1563" s="158"/>
      <c r="P1563" s="158"/>
      <c r="Q1563" s="158"/>
      <c r="R1563" s="159"/>
      <c r="S1563" s="159"/>
      <c r="T1563" s="159"/>
      <c r="U1563" s="159"/>
      <c r="V1563" s="159"/>
      <c r="W1563" s="159"/>
      <c r="X1563" s="159"/>
      <c r="Y1563" s="159"/>
      <c r="Z1563" s="148"/>
      <c r="AA1563" s="148"/>
      <c r="AB1563" s="148"/>
      <c r="AC1563" s="148"/>
      <c r="AD1563" s="148"/>
      <c r="AE1563" s="148"/>
      <c r="AF1563" s="148"/>
      <c r="AG1563" s="148" t="s">
        <v>435</v>
      </c>
      <c r="AH1563" s="148">
        <v>0</v>
      </c>
      <c r="AI1563" s="148"/>
      <c r="AJ1563" s="148"/>
      <c r="AK1563" s="148"/>
      <c r="AL1563" s="148"/>
      <c r="AM1563" s="148"/>
      <c r="AN1563" s="148"/>
      <c r="AO1563" s="148"/>
      <c r="AP1563" s="148"/>
      <c r="AQ1563" s="148"/>
      <c r="AR1563" s="148"/>
      <c r="AS1563" s="148"/>
      <c r="AT1563" s="148"/>
      <c r="AU1563" s="148"/>
      <c r="AV1563" s="148"/>
      <c r="AW1563" s="148"/>
      <c r="AX1563" s="148"/>
      <c r="AY1563" s="148"/>
      <c r="AZ1563" s="148"/>
      <c r="BA1563" s="148"/>
      <c r="BB1563" s="148"/>
      <c r="BC1563" s="148"/>
      <c r="BD1563" s="148"/>
      <c r="BE1563" s="148"/>
      <c r="BF1563" s="148"/>
      <c r="BG1563" s="148"/>
      <c r="BH1563" s="148"/>
    </row>
    <row r="1564" spans="1:60" ht="22.5" outlineLevel="1" x14ac:dyDescent="0.2">
      <c r="A1564" s="172">
        <v>314</v>
      </c>
      <c r="B1564" s="173" t="s">
        <v>2185</v>
      </c>
      <c r="C1564" s="181" t="s">
        <v>2186</v>
      </c>
      <c r="D1564" s="174" t="s">
        <v>671</v>
      </c>
      <c r="E1564" s="175">
        <v>236.6</v>
      </c>
      <c r="F1564" s="176"/>
      <c r="G1564" s="177">
        <f>ROUND(E1564*F1564,2)</f>
        <v>0</v>
      </c>
      <c r="H1564" s="176"/>
      <c r="I1564" s="177">
        <f>ROUND(E1564*H1564,2)</f>
        <v>0</v>
      </c>
      <c r="J1564" s="176"/>
      <c r="K1564" s="177">
        <f>ROUND(E1564*J1564,2)</f>
        <v>0</v>
      </c>
      <c r="L1564" s="177">
        <v>21</v>
      </c>
      <c r="M1564" s="177">
        <f>G1564*(1+L1564/100)</f>
        <v>0</v>
      </c>
      <c r="N1564" s="175">
        <v>7.6000000000000004E-4</v>
      </c>
      <c r="O1564" s="175">
        <f>ROUND(E1564*N1564,2)</f>
        <v>0.18</v>
      </c>
      <c r="P1564" s="175">
        <v>0</v>
      </c>
      <c r="Q1564" s="175">
        <f>ROUND(E1564*P1564,2)</f>
        <v>0</v>
      </c>
      <c r="R1564" s="177" t="s">
        <v>2037</v>
      </c>
      <c r="S1564" s="177" t="s">
        <v>378</v>
      </c>
      <c r="T1564" s="178" t="s">
        <v>378</v>
      </c>
      <c r="U1564" s="159">
        <v>0.189</v>
      </c>
      <c r="V1564" s="159">
        <f>ROUND(E1564*U1564,2)</f>
        <v>44.72</v>
      </c>
      <c r="W1564" s="159"/>
      <c r="X1564" s="159" t="s">
        <v>429</v>
      </c>
      <c r="Y1564" s="159" t="s">
        <v>1209</v>
      </c>
      <c r="Z1564" s="214">
        <v>0.32</v>
      </c>
      <c r="AA1564" s="215">
        <f t="shared" ref="AA1564" si="612">G1564*Z1564</f>
        <v>0</v>
      </c>
      <c r="AB1564" s="215">
        <f t="shared" ref="AB1564" si="613">G1564-AA1564</f>
        <v>0</v>
      </c>
      <c r="AC1564" s="148"/>
      <c r="AD1564" s="148"/>
      <c r="AE1564" s="148"/>
      <c r="AF1564" s="148"/>
      <c r="AG1564" s="148" t="s">
        <v>431</v>
      </c>
      <c r="AH1564" s="148"/>
      <c r="AI1564" s="148"/>
      <c r="AJ1564" s="148"/>
      <c r="AK1564" s="148"/>
      <c r="AL1564" s="148"/>
      <c r="AM1564" s="148"/>
      <c r="AN1564" s="148"/>
      <c r="AO1564" s="148"/>
      <c r="AP1564" s="148"/>
      <c r="AQ1564" s="148"/>
      <c r="AR1564" s="148"/>
      <c r="AS1564" s="148"/>
      <c r="AT1564" s="148"/>
      <c r="AU1564" s="148"/>
      <c r="AV1564" s="148"/>
      <c r="AW1564" s="148"/>
      <c r="AX1564" s="148"/>
      <c r="AY1564" s="148"/>
      <c r="AZ1564" s="148"/>
      <c r="BA1564" s="148"/>
      <c r="BB1564" s="148"/>
      <c r="BC1564" s="148"/>
      <c r="BD1564" s="148"/>
      <c r="BE1564" s="148"/>
      <c r="BF1564" s="148"/>
      <c r="BG1564" s="148"/>
      <c r="BH1564" s="148"/>
    </row>
    <row r="1565" spans="1:60" outlineLevel="2" x14ac:dyDescent="0.2">
      <c r="A1565" s="155"/>
      <c r="B1565" s="156"/>
      <c r="C1565" s="306" t="s">
        <v>2169</v>
      </c>
      <c r="D1565" s="307"/>
      <c r="E1565" s="307"/>
      <c r="F1565" s="307"/>
      <c r="G1565" s="307"/>
      <c r="H1565" s="159"/>
      <c r="I1565" s="159"/>
      <c r="J1565" s="159"/>
      <c r="K1565" s="159"/>
      <c r="L1565" s="159"/>
      <c r="M1565" s="159"/>
      <c r="N1565" s="158"/>
      <c r="O1565" s="158"/>
      <c r="P1565" s="158"/>
      <c r="Q1565" s="158"/>
      <c r="R1565" s="159"/>
      <c r="S1565" s="159"/>
      <c r="T1565" s="159"/>
      <c r="U1565" s="159"/>
      <c r="V1565" s="159"/>
      <c r="W1565" s="159"/>
      <c r="X1565" s="159"/>
      <c r="Y1565" s="159"/>
      <c r="Z1565" s="148"/>
      <c r="AA1565" s="148"/>
      <c r="AB1565" s="148"/>
      <c r="AC1565" s="148"/>
      <c r="AD1565" s="148"/>
      <c r="AE1565" s="148"/>
      <c r="AF1565" s="148"/>
      <c r="AG1565" s="148" t="s">
        <v>433</v>
      </c>
      <c r="AH1565" s="148"/>
      <c r="AI1565" s="148"/>
      <c r="AJ1565" s="148"/>
      <c r="AK1565" s="148"/>
      <c r="AL1565" s="148"/>
      <c r="AM1565" s="148"/>
      <c r="AN1565" s="148"/>
      <c r="AO1565" s="148"/>
      <c r="AP1565" s="148"/>
      <c r="AQ1565" s="148"/>
      <c r="AR1565" s="148"/>
      <c r="AS1565" s="148"/>
      <c r="AT1565" s="148"/>
      <c r="AU1565" s="148"/>
      <c r="AV1565" s="148"/>
      <c r="AW1565" s="148"/>
      <c r="AX1565" s="148"/>
      <c r="AY1565" s="148"/>
      <c r="AZ1565" s="148"/>
      <c r="BA1565" s="148"/>
      <c r="BB1565" s="148"/>
      <c r="BC1565" s="148"/>
      <c r="BD1565" s="148"/>
      <c r="BE1565" s="148"/>
      <c r="BF1565" s="148"/>
      <c r="BG1565" s="148"/>
      <c r="BH1565" s="148"/>
    </row>
    <row r="1566" spans="1:60" outlineLevel="2" x14ac:dyDescent="0.2">
      <c r="A1566" s="155"/>
      <c r="B1566" s="156"/>
      <c r="C1566" s="304" t="s">
        <v>2187</v>
      </c>
      <c r="D1566" s="305"/>
      <c r="E1566" s="305"/>
      <c r="F1566" s="305"/>
      <c r="G1566" s="305"/>
      <c r="H1566" s="159"/>
      <c r="I1566" s="159"/>
      <c r="J1566" s="159"/>
      <c r="K1566" s="159"/>
      <c r="L1566" s="159"/>
      <c r="M1566" s="159"/>
      <c r="N1566" s="158"/>
      <c r="O1566" s="158"/>
      <c r="P1566" s="158"/>
      <c r="Q1566" s="158"/>
      <c r="R1566" s="159"/>
      <c r="S1566" s="159"/>
      <c r="T1566" s="159"/>
      <c r="U1566" s="159"/>
      <c r="V1566" s="159"/>
      <c r="W1566" s="159"/>
      <c r="X1566" s="159"/>
      <c r="Y1566" s="159"/>
      <c r="Z1566" s="148"/>
      <c r="AA1566" s="148"/>
      <c r="AB1566" s="148"/>
      <c r="AC1566" s="148"/>
      <c r="AD1566" s="148"/>
      <c r="AE1566" s="148"/>
      <c r="AF1566" s="148"/>
      <c r="AG1566" s="148" t="s">
        <v>383</v>
      </c>
      <c r="AH1566" s="148"/>
      <c r="AI1566" s="148"/>
      <c r="AJ1566" s="148"/>
      <c r="AK1566" s="148"/>
      <c r="AL1566" s="148"/>
      <c r="AM1566" s="148"/>
      <c r="AN1566" s="148"/>
      <c r="AO1566" s="148"/>
      <c r="AP1566" s="148"/>
      <c r="AQ1566" s="148"/>
      <c r="AR1566" s="148"/>
      <c r="AS1566" s="148"/>
      <c r="AT1566" s="148"/>
      <c r="AU1566" s="148"/>
      <c r="AV1566" s="148"/>
      <c r="AW1566" s="148"/>
      <c r="AX1566" s="148"/>
      <c r="AY1566" s="148"/>
      <c r="AZ1566" s="148"/>
      <c r="BA1566" s="148"/>
      <c r="BB1566" s="148"/>
      <c r="BC1566" s="148"/>
      <c r="BD1566" s="148"/>
      <c r="BE1566" s="148"/>
      <c r="BF1566" s="148"/>
      <c r="BG1566" s="148"/>
      <c r="BH1566" s="148"/>
    </row>
    <row r="1567" spans="1:60" outlineLevel="2" x14ac:dyDescent="0.2">
      <c r="A1567" s="155"/>
      <c r="B1567" s="156"/>
      <c r="C1567" s="194" t="s">
        <v>2188</v>
      </c>
      <c r="D1567" s="185"/>
      <c r="E1567" s="186">
        <v>236.6</v>
      </c>
      <c r="F1567" s="159"/>
      <c r="G1567" s="159"/>
      <c r="H1567" s="159"/>
      <c r="I1567" s="159"/>
      <c r="J1567" s="159"/>
      <c r="K1567" s="159"/>
      <c r="L1567" s="159"/>
      <c r="M1567" s="159"/>
      <c r="N1567" s="158"/>
      <c r="O1567" s="158"/>
      <c r="P1567" s="158"/>
      <c r="Q1567" s="158"/>
      <c r="R1567" s="159"/>
      <c r="S1567" s="159"/>
      <c r="T1567" s="159"/>
      <c r="U1567" s="159"/>
      <c r="V1567" s="159"/>
      <c r="W1567" s="159"/>
      <c r="X1567" s="159"/>
      <c r="Y1567" s="159"/>
      <c r="Z1567" s="148"/>
      <c r="AA1567" s="148"/>
      <c r="AB1567" s="148"/>
      <c r="AC1567" s="148"/>
      <c r="AD1567" s="148"/>
      <c r="AE1567" s="148"/>
      <c r="AF1567" s="148"/>
      <c r="AG1567" s="148" t="s">
        <v>435</v>
      </c>
      <c r="AH1567" s="148">
        <v>0</v>
      </c>
      <c r="AI1567" s="148"/>
      <c r="AJ1567" s="148"/>
      <c r="AK1567" s="148"/>
      <c r="AL1567" s="148"/>
      <c r="AM1567" s="148"/>
      <c r="AN1567" s="148"/>
      <c r="AO1567" s="148"/>
      <c r="AP1567" s="148"/>
      <c r="AQ1567" s="148"/>
      <c r="AR1567" s="148"/>
      <c r="AS1567" s="148"/>
      <c r="AT1567" s="148"/>
      <c r="AU1567" s="148"/>
      <c r="AV1567" s="148"/>
      <c r="AW1567" s="148"/>
      <c r="AX1567" s="148"/>
      <c r="AY1567" s="148"/>
      <c r="AZ1567" s="148"/>
      <c r="BA1567" s="148"/>
      <c r="BB1567" s="148"/>
      <c r="BC1567" s="148"/>
      <c r="BD1567" s="148"/>
      <c r="BE1567" s="148"/>
      <c r="BF1567" s="148"/>
      <c r="BG1567" s="148"/>
      <c r="BH1567" s="148"/>
    </row>
    <row r="1568" spans="1:60" ht="22.5" outlineLevel="1" x14ac:dyDescent="0.2">
      <c r="A1568" s="172">
        <v>315</v>
      </c>
      <c r="B1568" s="173" t="s">
        <v>2189</v>
      </c>
      <c r="C1568" s="181" t="s">
        <v>2190</v>
      </c>
      <c r="D1568" s="174" t="s">
        <v>671</v>
      </c>
      <c r="E1568" s="175">
        <v>657.6</v>
      </c>
      <c r="F1568" s="176"/>
      <c r="G1568" s="177">
        <f>ROUND(E1568*F1568,2)</f>
        <v>0</v>
      </c>
      <c r="H1568" s="176"/>
      <c r="I1568" s="177">
        <f>ROUND(E1568*H1568,2)</f>
        <v>0</v>
      </c>
      <c r="J1568" s="176"/>
      <c r="K1568" s="177">
        <f>ROUND(E1568*J1568,2)</f>
        <v>0</v>
      </c>
      <c r="L1568" s="177">
        <v>21</v>
      </c>
      <c r="M1568" s="177">
        <f>G1568*(1+L1568/100)</f>
        <v>0</v>
      </c>
      <c r="N1568" s="175">
        <v>7.6000000000000004E-4</v>
      </c>
      <c r="O1568" s="175">
        <f>ROUND(E1568*N1568,2)</f>
        <v>0.5</v>
      </c>
      <c r="P1568" s="175">
        <v>0</v>
      </c>
      <c r="Q1568" s="175">
        <f>ROUND(E1568*P1568,2)</f>
        <v>0</v>
      </c>
      <c r="R1568" s="177" t="s">
        <v>2037</v>
      </c>
      <c r="S1568" s="177" t="s">
        <v>378</v>
      </c>
      <c r="T1568" s="178" t="s">
        <v>378</v>
      </c>
      <c r="U1568" s="159">
        <v>0.189</v>
      </c>
      <c r="V1568" s="159">
        <f>ROUND(E1568*U1568,2)</f>
        <v>124.29</v>
      </c>
      <c r="W1568" s="159"/>
      <c r="X1568" s="159" t="s">
        <v>429</v>
      </c>
      <c r="Y1568" s="159" t="s">
        <v>1209</v>
      </c>
      <c r="Z1568" s="214">
        <v>0.32</v>
      </c>
      <c r="AA1568" s="215">
        <f t="shared" ref="AA1568" si="614">G1568*Z1568</f>
        <v>0</v>
      </c>
      <c r="AB1568" s="215">
        <f t="shared" ref="AB1568" si="615">G1568-AA1568</f>
        <v>0</v>
      </c>
      <c r="AC1568" s="148"/>
      <c r="AD1568" s="148"/>
      <c r="AE1568" s="148"/>
      <c r="AF1568" s="148"/>
      <c r="AG1568" s="148" t="s">
        <v>431</v>
      </c>
      <c r="AH1568" s="148"/>
      <c r="AI1568" s="148"/>
      <c r="AJ1568" s="148"/>
      <c r="AK1568" s="148"/>
      <c r="AL1568" s="148"/>
      <c r="AM1568" s="148"/>
      <c r="AN1568" s="148"/>
      <c r="AO1568" s="148"/>
      <c r="AP1568" s="148"/>
      <c r="AQ1568" s="148"/>
      <c r="AR1568" s="148"/>
      <c r="AS1568" s="148"/>
      <c r="AT1568" s="148"/>
      <c r="AU1568" s="148"/>
      <c r="AV1568" s="148"/>
      <c r="AW1568" s="148"/>
      <c r="AX1568" s="148"/>
      <c r="AY1568" s="148"/>
      <c r="AZ1568" s="148"/>
      <c r="BA1568" s="148"/>
      <c r="BB1568" s="148"/>
      <c r="BC1568" s="148"/>
      <c r="BD1568" s="148"/>
      <c r="BE1568" s="148"/>
      <c r="BF1568" s="148"/>
      <c r="BG1568" s="148"/>
      <c r="BH1568" s="148"/>
    </row>
    <row r="1569" spans="1:60" outlineLevel="2" x14ac:dyDescent="0.2">
      <c r="A1569" s="155"/>
      <c r="B1569" s="156"/>
      <c r="C1569" s="306" t="s">
        <v>2169</v>
      </c>
      <c r="D1569" s="307"/>
      <c r="E1569" s="307"/>
      <c r="F1569" s="307"/>
      <c r="G1569" s="307"/>
      <c r="H1569" s="159"/>
      <c r="I1569" s="159"/>
      <c r="J1569" s="159"/>
      <c r="K1569" s="159"/>
      <c r="L1569" s="159"/>
      <c r="M1569" s="159"/>
      <c r="N1569" s="158"/>
      <c r="O1569" s="158"/>
      <c r="P1569" s="158"/>
      <c r="Q1569" s="158"/>
      <c r="R1569" s="159"/>
      <c r="S1569" s="159"/>
      <c r="T1569" s="159"/>
      <c r="U1569" s="159"/>
      <c r="V1569" s="159"/>
      <c r="W1569" s="159"/>
      <c r="X1569" s="159"/>
      <c r="Y1569" s="159"/>
      <c r="Z1569" s="148"/>
      <c r="AA1569" s="148"/>
      <c r="AB1569" s="148"/>
      <c r="AC1569" s="148"/>
      <c r="AD1569" s="148"/>
      <c r="AE1569" s="148"/>
      <c r="AF1569" s="148"/>
      <c r="AG1569" s="148" t="s">
        <v>433</v>
      </c>
      <c r="AH1569" s="148"/>
      <c r="AI1569" s="148"/>
      <c r="AJ1569" s="148"/>
      <c r="AK1569" s="148"/>
      <c r="AL1569" s="148"/>
      <c r="AM1569" s="148"/>
      <c r="AN1569" s="148"/>
      <c r="AO1569" s="148"/>
      <c r="AP1569" s="148"/>
      <c r="AQ1569" s="148"/>
      <c r="AR1569" s="148"/>
      <c r="AS1569" s="148"/>
      <c r="AT1569" s="148"/>
      <c r="AU1569" s="148"/>
      <c r="AV1569" s="148"/>
      <c r="AW1569" s="148"/>
      <c r="AX1569" s="148"/>
      <c r="AY1569" s="148"/>
      <c r="AZ1569" s="148"/>
      <c r="BA1569" s="148"/>
      <c r="BB1569" s="148"/>
      <c r="BC1569" s="148"/>
      <c r="BD1569" s="148"/>
      <c r="BE1569" s="148"/>
      <c r="BF1569" s="148"/>
      <c r="BG1569" s="148"/>
      <c r="BH1569" s="148"/>
    </row>
    <row r="1570" spans="1:60" outlineLevel="2" x14ac:dyDescent="0.2">
      <c r="A1570" s="155"/>
      <c r="B1570" s="156"/>
      <c r="C1570" s="304" t="s">
        <v>2187</v>
      </c>
      <c r="D1570" s="305"/>
      <c r="E1570" s="305"/>
      <c r="F1570" s="305"/>
      <c r="G1570" s="305"/>
      <c r="H1570" s="159"/>
      <c r="I1570" s="159"/>
      <c r="J1570" s="159"/>
      <c r="K1570" s="159"/>
      <c r="L1570" s="159"/>
      <c r="M1570" s="159"/>
      <c r="N1570" s="158"/>
      <c r="O1570" s="158"/>
      <c r="P1570" s="158"/>
      <c r="Q1570" s="158"/>
      <c r="R1570" s="159"/>
      <c r="S1570" s="159"/>
      <c r="T1570" s="159"/>
      <c r="U1570" s="159"/>
      <c r="V1570" s="159"/>
      <c r="W1570" s="159"/>
      <c r="X1570" s="159"/>
      <c r="Y1570" s="159"/>
      <c r="Z1570" s="148"/>
      <c r="AA1570" s="148"/>
      <c r="AB1570" s="148"/>
      <c r="AC1570" s="148"/>
      <c r="AD1570" s="148"/>
      <c r="AE1570" s="148"/>
      <c r="AF1570" s="148"/>
      <c r="AG1570" s="148" t="s">
        <v>383</v>
      </c>
      <c r="AH1570" s="148"/>
      <c r="AI1570" s="148"/>
      <c r="AJ1570" s="148"/>
      <c r="AK1570" s="148"/>
      <c r="AL1570" s="148"/>
      <c r="AM1570" s="148"/>
      <c r="AN1570" s="148"/>
      <c r="AO1570" s="148"/>
      <c r="AP1570" s="148"/>
      <c r="AQ1570" s="148"/>
      <c r="AR1570" s="148"/>
      <c r="AS1570" s="148"/>
      <c r="AT1570" s="148"/>
      <c r="AU1570" s="148"/>
      <c r="AV1570" s="148"/>
      <c r="AW1570" s="148"/>
      <c r="AX1570" s="148"/>
      <c r="AY1570" s="148"/>
      <c r="AZ1570" s="148"/>
      <c r="BA1570" s="148"/>
      <c r="BB1570" s="148"/>
      <c r="BC1570" s="148"/>
      <c r="BD1570" s="148"/>
      <c r="BE1570" s="148"/>
      <c r="BF1570" s="148"/>
      <c r="BG1570" s="148"/>
      <c r="BH1570" s="148"/>
    </row>
    <row r="1571" spans="1:60" outlineLevel="2" x14ac:dyDescent="0.2">
      <c r="A1571" s="155"/>
      <c r="B1571" s="156"/>
      <c r="C1571" s="194" t="s">
        <v>2191</v>
      </c>
      <c r="D1571" s="185"/>
      <c r="E1571" s="186">
        <v>657.6</v>
      </c>
      <c r="F1571" s="159"/>
      <c r="G1571" s="159"/>
      <c r="H1571" s="159"/>
      <c r="I1571" s="159"/>
      <c r="J1571" s="159"/>
      <c r="K1571" s="159"/>
      <c r="L1571" s="159"/>
      <c r="M1571" s="159"/>
      <c r="N1571" s="158"/>
      <c r="O1571" s="158"/>
      <c r="P1571" s="158"/>
      <c r="Q1571" s="158"/>
      <c r="R1571" s="159"/>
      <c r="S1571" s="159"/>
      <c r="T1571" s="159"/>
      <c r="U1571" s="159"/>
      <c r="V1571" s="159"/>
      <c r="W1571" s="159"/>
      <c r="X1571" s="159"/>
      <c r="Y1571" s="159"/>
      <c r="Z1571" s="148"/>
      <c r="AA1571" s="148"/>
      <c r="AB1571" s="148"/>
      <c r="AC1571" s="148"/>
      <c r="AD1571" s="148"/>
      <c r="AE1571" s="148"/>
      <c r="AF1571" s="148"/>
      <c r="AG1571" s="148" t="s">
        <v>435</v>
      </c>
      <c r="AH1571" s="148">
        <v>0</v>
      </c>
      <c r="AI1571" s="148"/>
      <c r="AJ1571" s="148"/>
      <c r="AK1571" s="148"/>
      <c r="AL1571" s="148"/>
      <c r="AM1571" s="148"/>
      <c r="AN1571" s="148"/>
      <c r="AO1571" s="148"/>
      <c r="AP1571" s="148"/>
      <c r="AQ1571" s="148"/>
      <c r="AR1571" s="148"/>
      <c r="AS1571" s="148"/>
      <c r="AT1571" s="148"/>
      <c r="AU1571" s="148"/>
      <c r="AV1571" s="148"/>
      <c r="AW1571" s="148"/>
      <c r="AX1571" s="148"/>
      <c r="AY1571" s="148"/>
      <c r="AZ1571" s="148"/>
      <c r="BA1571" s="148"/>
      <c r="BB1571" s="148"/>
      <c r="BC1571" s="148"/>
      <c r="BD1571" s="148"/>
      <c r="BE1571" s="148"/>
      <c r="BF1571" s="148"/>
      <c r="BG1571" s="148"/>
      <c r="BH1571" s="148"/>
    </row>
    <row r="1572" spans="1:60" outlineLevel="1" x14ac:dyDescent="0.2">
      <c r="A1572" s="155">
        <v>316</v>
      </c>
      <c r="B1572" s="156" t="s">
        <v>2192</v>
      </c>
      <c r="C1572" s="197" t="s">
        <v>2193</v>
      </c>
      <c r="D1572" s="157" t="s">
        <v>0</v>
      </c>
      <c r="E1572" s="196"/>
      <c r="F1572" s="160"/>
      <c r="G1572" s="159">
        <f>ROUND(E1572*F1572,2)</f>
        <v>0</v>
      </c>
      <c r="H1572" s="160"/>
      <c r="I1572" s="159">
        <f>ROUND(E1572*H1572,2)</f>
        <v>0</v>
      </c>
      <c r="J1572" s="160"/>
      <c r="K1572" s="159">
        <f>ROUND(E1572*J1572,2)</f>
        <v>0</v>
      </c>
      <c r="L1572" s="159">
        <v>21</v>
      </c>
      <c r="M1572" s="159">
        <f>G1572*(1+L1572/100)</f>
        <v>0</v>
      </c>
      <c r="N1572" s="158">
        <v>0</v>
      </c>
      <c r="O1572" s="158">
        <f>ROUND(E1572*N1572,2)</f>
        <v>0</v>
      </c>
      <c r="P1572" s="158">
        <v>0</v>
      </c>
      <c r="Q1572" s="158">
        <f>ROUND(E1572*P1572,2)</f>
        <v>0</v>
      </c>
      <c r="R1572" s="159" t="s">
        <v>2037</v>
      </c>
      <c r="S1572" s="159" t="s">
        <v>378</v>
      </c>
      <c r="T1572" s="159" t="s">
        <v>378</v>
      </c>
      <c r="U1572" s="159">
        <v>0</v>
      </c>
      <c r="V1572" s="159">
        <f>ROUND(E1572*U1572,2)</f>
        <v>0</v>
      </c>
      <c r="W1572" s="159"/>
      <c r="X1572" s="159" t="s">
        <v>618</v>
      </c>
      <c r="Y1572" s="159" t="s">
        <v>381</v>
      </c>
      <c r="Z1572" s="214">
        <v>0.32</v>
      </c>
      <c r="AA1572" s="215">
        <f t="shared" ref="AA1572" si="616">G1572*Z1572</f>
        <v>0</v>
      </c>
      <c r="AB1572" s="215">
        <f t="shared" ref="AB1572" si="617">G1572-AA1572</f>
        <v>0</v>
      </c>
      <c r="AC1572" s="148"/>
      <c r="AD1572" s="148"/>
      <c r="AE1572" s="148"/>
      <c r="AF1572" s="148"/>
      <c r="AG1572" s="148" t="s">
        <v>619</v>
      </c>
      <c r="AH1572" s="148"/>
      <c r="AI1572" s="148"/>
      <c r="AJ1572" s="148"/>
      <c r="AK1572" s="148"/>
      <c r="AL1572" s="148"/>
      <c r="AM1572" s="148"/>
      <c r="AN1572" s="148"/>
      <c r="AO1572" s="148"/>
      <c r="AP1572" s="148"/>
      <c r="AQ1572" s="148"/>
      <c r="AR1572" s="148"/>
      <c r="AS1572" s="148"/>
      <c r="AT1572" s="148"/>
      <c r="AU1572" s="148"/>
      <c r="AV1572" s="148"/>
      <c r="AW1572" s="148"/>
      <c r="AX1572" s="148"/>
      <c r="AY1572" s="148"/>
      <c r="AZ1572" s="148"/>
      <c r="BA1572" s="148"/>
      <c r="BB1572" s="148"/>
      <c r="BC1572" s="148"/>
      <c r="BD1572" s="148"/>
      <c r="BE1572" s="148"/>
      <c r="BF1572" s="148"/>
      <c r="BG1572" s="148"/>
      <c r="BH1572" s="148"/>
    </row>
    <row r="1573" spans="1:60" outlineLevel="2" x14ac:dyDescent="0.2">
      <c r="A1573" s="155"/>
      <c r="B1573" s="156"/>
      <c r="C1573" s="308" t="s">
        <v>2194</v>
      </c>
      <c r="D1573" s="309"/>
      <c r="E1573" s="309"/>
      <c r="F1573" s="309"/>
      <c r="G1573" s="309"/>
      <c r="H1573" s="159"/>
      <c r="I1573" s="159"/>
      <c r="J1573" s="159"/>
      <c r="K1573" s="159"/>
      <c r="L1573" s="159"/>
      <c r="M1573" s="159"/>
      <c r="N1573" s="158"/>
      <c r="O1573" s="158"/>
      <c r="P1573" s="158"/>
      <c r="Q1573" s="158"/>
      <c r="R1573" s="159"/>
      <c r="S1573" s="159"/>
      <c r="T1573" s="159"/>
      <c r="U1573" s="159"/>
      <c r="V1573" s="159"/>
      <c r="W1573" s="159"/>
      <c r="X1573" s="159"/>
      <c r="Y1573" s="159"/>
      <c r="Z1573" s="148"/>
      <c r="AA1573" s="148"/>
      <c r="AB1573" s="148"/>
      <c r="AC1573" s="148"/>
      <c r="AD1573" s="148"/>
      <c r="AE1573" s="148"/>
      <c r="AF1573" s="148"/>
      <c r="AG1573" s="148" t="s">
        <v>433</v>
      </c>
      <c r="AH1573" s="148"/>
      <c r="AI1573" s="148"/>
      <c r="AJ1573" s="148"/>
      <c r="AK1573" s="148"/>
      <c r="AL1573" s="148"/>
      <c r="AM1573" s="148"/>
      <c r="AN1573" s="148"/>
      <c r="AO1573" s="148"/>
      <c r="AP1573" s="148"/>
      <c r="AQ1573" s="148"/>
      <c r="AR1573" s="148"/>
      <c r="AS1573" s="148"/>
      <c r="AT1573" s="148"/>
      <c r="AU1573" s="148"/>
      <c r="AV1573" s="148"/>
      <c r="AW1573" s="148"/>
      <c r="AX1573" s="148"/>
      <c r="AY1573" s="148"/>
      <c r="AZ1573" s="148"/>
      <c r="BA1573" s="148"/>
      <c r="BB1573" s="148"/>
      <c r="BC1573" s="148"/>
      <c r="BD1573" s="148"/>
      <c r="BE1573" s="148"/>
      <c r="BF1573" s="148"/>
      <c r="BG1573" s="148"/>
      <c r="BH1573" s="148"/>
    </row>
    <row r="1574" spans="1:60" x14ac:dyDescent="0.2">
      <c r="A1574" s="162" t="s">
        <v>373</v>
      </c>
      <c r="B1574" s="163" t="s">
        <v>293</v>
      </c>
      <c r="C1574" s="180" t="s">
        <v>294</v>
      </c>
      <c r="D1574" s="164"/>
      <c r="E1574" s="165"/>
      <c r="F1574" s="166"/>
      <c r="G1574" s="166">
        <f>SUMIF(AG1575:AG1655,"&lt;&gt;NOR",G1575:G1655)</f>
        <v>0</v>
      </c>
      <c r="H1574" s="166"/>
      <c r="I1574" s="166">
        <f>SUM(I1575:I1655)</f>
        <v>0</v>
      </c>
      <c r="J1574" s="166"/>
      <c r="K1574" s="166">
        <f>SUM(K1575:K1655)</f>
        <v>0</v>
      </c>
      <c r="L1574" s="166"/>
      <c r="M1574" s="166">
        <f>SUM(M1575:M1655)</f>
        <v>0</v>
      </c>
      <c r="N1574" s="165"/>
      <c r="O1574" s="165">
        <f>SUM(O1575:O1655)</f>
        <v>43.569999999999993</v>
      </c>
      <c r="P1574" s="165"/>
      <c r="Q1574" s="165">
        <f>SUM(Q1575:Q1655)</f>
        <v>0</v>
      </c>
      <c r="R1574" s="166"/>
      <c r="S1574" s="166"/>
      <c r="T1574" s="167"/>
      <c r="U1574" s="161"/>
      <c r="V1574" s="161">
        <f>SUM(V1575:V1655)</f>
        <v>1856.61</v>
      </c>
      <c r="W1574" s="161"/>
      <c r="X1574" s="161"/>
      <c r="Y1574" s="161"/>
      <c r="Z1574" s="166"/>
      <c r="AA1574" s="166"/>
      <c r="AB1574" s="167"/>
      <c r="AG1574" t="s">
        <v>374</v>
      </c>
    </row>
    <row r="1575" spans="1:60" outlineLevel="1" x14ac:dyDescent="0.2">
      <c r="A1575" s="172">
        <v>317</v>
      </c>
      <c r="B1575" s="173" t="s">
        <v>2195</v>
      </c>
      <c r="C1575" s="181" t="s">
        <v>2196</v>
      </c>
      <c r="D1575" s="174" t="s">
        <v>492</v>
      </c>
      <c r="E1575" s="175">
        <v>1757.12</v>
      </c>
      <c r="F1575" s="176"/>
      <c r="G1575" s="177">
        <f>ROUND(E1575*F1575,2)</f>
        <v>0</v>
      </c>
      <c r="H1575" s="176"/>
      <c r="I1575" s="177">
        <f>ROUND(E1575*H1575,2)</f>
        <v>0</v>
      </c>
      <c r="J1575" s="176"/>
      <c r="K1575" s="177">
        <f>ROUND(E1575*J1575,2)</f>
        <v>0</v>
      </c>
      <c r="L1575" s="177">
        <v>21</v>
      </c>
      <c r="M1575" s="177">
        <f>G1575*(1+L1575/100)</f>
        <v>0</v>
      </c>
      <c r="N1575" s="175">
        <v>0</v>
      </c>
      <c r="O1575" s="175">
        <f>ROUND(E1575*N1575,2)</f>
        <v>0</v>
      </c>
      <c r="P1575" s="175">
        <v>0</v>
      </c>
      <c r="Q1575" s="175">
        <f>ROUND(E1575*P1575,2)</f>
        <v>0</v>
      </c>
      <c r="R1575" s="177" t="s">
        <v>2197</v>
      </c>
      <c r="S1575" s="177" t="s">
        <v>378</v>
      </c>
      <c r="T1575" s="178" t="s">
        <v>378</v>
      </c>
      <c r="U1575" s="159">
        <v>0.08</v>
      </c>
      <c r="V1575" s="159">
        <f>ROUND(E1575*U1575,2)</f>
        <v>140.57</v>
      </c>
      <c r="W1575" s="159"/>
      <c r="X1575" s="159" t="s">
        <v>429</v>
      </c>
      <c r="Y1575" s="159" t="s">
        <v>430</v>
      </c>
      <c r="Z1575" s="214">
        <v>0.32</v>
      </c>
      <c r="AA1575" s="215">
        <f t="shared" ref="AA1575" si="618">G1575*Z1575</f>
        <v>0</v>
      </c>
      <c r="AB1575" s="215">
        <f t="shared" ref="AB1575" si="619">G1575-AA1575</f>
        <v>0</v>
      </c>
      <c r="AC1575" s="148"/>
      <c r="AD1575" s="148"/>
      <c r="AE1575" s="148"/>
      <c r="AF1575" s="148"/>
      <c r="AG1575" s="148" t="s">
        <v>431</v>
      </c>
      <c r="AH1575" s="148"/>
      <c r="AI1575" s="148"/>
      <c r="AJ1575" s="148"/>
      <c r="AK1575" s="148"/>
      <c r="AL1575" s="148"/>
      <c r="AM1575" s="148"/>
      <c r="AN1575" s="148"/>
      <c r="AO1575" s="148"/>
      <c r="AP1575" s="148"/>
      <c r="AQ1575" s="148"/>
      <c r="AR1575" s="148"/>
      <c r="AS1575" s="148"/>
      <c r="AT1575" s="148"/>
      <c r="AU1575" s="148"/>
      <c r="AV1575" s="148"/>
      <c r="AW1575" s="148"/>
      <c r="AX1575" s="148"/>
      <c r="AY1575" s="148"/>
      <c r="AZ1575" s="148"/>
      <c r="BA1575" s="148"/>
      <c r="BB1575" s="148"/>
      <c r="BC1575" s="148"/>
      <c r="BD1575" s="148"/>
      <c r="BE1575" s="148"/>
      <c r="BF1575" s="148"/>
      <c r="BG1575" s="148"/>
      <c r="BH1575" s="148"/>
    </row>
    <row r="1576" spans="1:60" outlineLevel="2" x14ac:dyDescent="0.2">
      <c r="A1576" s="155"/>
      <c r="B1576" s="156"/>
      <c r="C1576" s="194" t="s">
        <v>1680</v>
      </c>
      <c r="D1576" s="185"/>
      <c r="E1576" s="186">
        <v>98.79</v>
      </c>
      <c r="F1576" s="159"/>
      <c r="G1576" s="159"/>
      <c r="H1576" s="159"/>
      <c r="I1576" s="159"/>
      <c r="J1576" s="159"/>
      <c r="K1576" s="159"/>
      <c r="L1576" s="159"/>
      <c r="M1576" s="159"/>
      <c r="N1576" s="158"/>
      <c r="O1576" s="158"/>
      <c r="P1576" s="158"/>
      <c r="Q1576" s="158"/>
      <c r="R1576" s="159"/>
      <c r="S1576" s="159"/>
      <c r="T1576" s="159"/>
      <c r="U1576" s="159"/>
      <c r="V1576" s="159"/>
      <c r="W1576" s="159"/>
      <c r="X1576" s="159"/>
      <c r="Y1576" s="159"/>
      <c r="Z1576" s="148"/>
      <c r="AA1576" s="148"/>
      <c r="AB1576" s="148"/>
      <c r="AC1576" s="148"/>
      <c r="AD1576" s="148"/>
      <c r="AE1576" s="148"/>
      <c r="AF1576" s="148"/>
      <c r="AG1576" s="148" t="s">
        <v>435</v>
      </c>
      <c r="AH1576" s="148">
        <v>0</v>
      </c>
      <c r="AI1576" s="148"/>
      <c r="AJ1576" s="148"/>
      <c r="AK1576" s="148"/>
      <c r="AL1576" s="148"/>
      <c r="AM1576" s="148"/>
      <c r="AN1576" s="148"/>
      <c r="AO1576" s="148"/>
      <c r="AP1576" s="148"/>
      <c r="AQ1576" s="148"/>
      <c r="AR1576" s="148"/>
      <c r="AS1576" s="148"/>
      <c r="AT1576" s="148"/>
      <c r="AU1576" s="148"/>
      <c r="AV1576" s="148"/>
      <c r="AW1576" s="148"/>
      <c r="AX1576" s="148"/>
      <c r="AY1576" s="148"/>
      <c r="AZ1576" s="148"/>
      <c r="BA1576" s="148"/>
      <c r="BB1576" s="148"/>
      <c r="BC1576" s="148"/>
      <c r="BD1576" s="148"/>
      <c r="BE1576" s="148"/>
      <c r="BF1576" s="148"/>
      <c r="BG1576" s="148"/>
      <c r="BH1576" s="148"/>
    </row>
    <row r="1577" spans="1:60" outlineLevel="3" x14ac:dyDescent="0.2">
      <c r="A1577" s="155"/>
      <c r="B1577" s="156"/>
      <c r="C1577" s="194" t="s">
        <v>1681</v>
      </c>
      <c r="D1577" s="185"/>
      <c r="E1577" s="186">
        <v>121.53</v>
      </c>
      <c r="F1577" s="159"/>
      <c r="G1577" s="159"/>
      <c r="H1577" s="159"/>
      <c r="I1577" s="159"/>
      <c r="J1577" s="159"/>
      <c r="K1577" s="159"/>
      <c r="L1577" s="159"/>
      <c r="M1577" s="159"/>
      <c r="N1577" s="158"/>
      <c r="O1577" s="158"/>
      <c r="P1577" s="158"/>
      <c r="Q1577" s="158"/>
      <c r="R1577" s="159"/>
      <c r="S1577" s="159"/>
      <c r="T1577" s="159"/>
      <c r="U1577" s="159"/>
      <c r="V1577" s="159"/>
      <c r="W1577" s="159"/>
      <c r="X1577" s="159"/>
      <c r="Y1577" s="159"/>
      <c r="Z1577" s="148"/>
      <c r="AA1577" s="148"/>
      <c r="AB1577" s="148"/>
      <c r="AC1577" s="148"/>
      <c r="AD1577" s="148"/>
      <c r="AE1577" s="148"/>
      <c r="AF1577" s="148"/>
      <c r="AG1577" s="148" t="s">
        <v>435</v>
      </c>
      <c r="AH1577" s="148">
        <v>0</v>
      </c>
      <c r="AI1577" s="148"/>
      <c r="AJ1577" s="148"/>
      <c r="AK1577" s="148"/>
      <c r="AL1577" s="148"/>
      <c r="AM1577" s="148"/>
      <c r="AN1577" s="148"/>
      <c r="AO1577" s="148"/>
      <c r="AP1577" s="148"/>
      <c r="AQ1577" s="148"/>
      <c r="AR1577" s="148"/>
      <c r="AS1577" s="148"/>
      <c r="AT1577" s="148"/>
      <c r="AU1577" s="148"/>
      <c r="AV1577" s="148"/>
      <c r="AW1577" s="148"/>
      <c r="AX1577" s="148"/>
      <c r="AY1577" s="148"/>
      <c r="AZ1577" s="148"/>
      <c r="BA1577" s="148"/>
      <c r="BB1577" s="148"/>
      <c r="BC1577" s="148"/>
      <c r="BD1577" s="148"/>
      <c r="BE1577" s="148"/>
      <c r="BF1577" s="148"/>
      <c r="BG1577" s="148"/>
      <c r="BH1577" s="148"/>
    </row>
    <row r="1578" spans="1:60" outlineLevel="3" x14ac:dyDescent="0.2">
      <c r="A1578" s="155"/>
      <c r="B1578" s="156"/>
      <c r="C1578" s="194" t="s">
        <v>2198</v>
      </c>
      <c r="D1578" s="185"/>
      <c r="E1578" s="186">
        <v>102.6</v>
      </c>
      <c r="F1578" s="159"/>
      <c r="G1578" s="159"/>
      <c r="H1578" s="159"/>
      <c r="I1578" s="159"/>
      <c r="J1578" s="159"/>
      <c r="K1578" s="159"/>
      <c r="L1578" s="159"/>
      <c r="M1578" s="159"/>
      <c r="N1578" s="158"/>
      <c r="O1578" s="158"/>
      <c r="P1578" s="158"/>
      <c r="Q1578" s="158"/>
      <c r="R1578" s="159"/>
      <c r="S1578" s="159"/>
      <c r="T1578" s="159"/>
      <c r="U1578" s="159"/>
      <c r="V1578" s="159"/>
      <c r="W1578" s="159"/>
      <c r="X1578" s="159"/>
      <c r="Y1578" s="159"/>
      <c r="Z1578" s="148"/>
      <c r="AA1578" s="148"/>
      <c r="AB1578" s="148"/>
      <c r="AC1578" s="148"/>
      <c r="AD1578" s="148"/>
      <c r="AE1578" s="148"/>
      <c r="AF1578" s="148"/>
      <c r="AG1578" s="148" t="s">
        <v>435</v>
      </c>
      <c r="AH1578" s="148">
        <v>0</v>
      </c>
      <c r="AI1578" s="148"/>
      <c r="AJ1578" s="148"/>
      <c r="AK1578" s="148"/>
      <c r="AL1578" s="148"/>
      <c r="AM1578" s="148"/>
      <c r="AN1578" s="148"/>
      <c r="AO1578" s="148"/>
      <c r="AP1578" s="148"/>
      <c r="AQ1578" s="148"/>
      <c r="AR1578" s="148"/>
      <c r="AS1578" s="148"/>
      <c r="AT1578" s="148"/>
      <c r="AU1578" s="148"/>
      <c r="AV1578" s="148"/>
      <c r="AW1578" s="148"/>
      <c r="AX1578" s="148"/>
      <c r="AY1578" s="148"/>
      <c r="AZ1578" s="148"/>
      <c r="BA1578" s="148"/>
      <c r="BB1578" s="148"/>
      <c r="BC1578" s="148"/>
      <c r="BD1578" s="148"/>
      <c r="BE1578" s="148"/>
      <c r="BF1578" s="148"/>
      <c r="BG1578" s="148"/>
      <c r="BH1578" s="148"/>
    </row>
    <row r="1579" spans="1:60" outlineLevel="3" x14ac:dyDescent="0.2">
      <c r="A1579" s="155"/>
      <c r="B1579" s="156"/>
      <c r="C1579" s="194" t="s">
        <v>2199</v>
      </c>
      <c r="D1579" s="185"/>
      <c r="E1579" s="186">
        <v>873.9</v>
      </c>
      <c r="F1579" s="159"/>
      <c r="G1579" s="159"/>
      <c r="H1579" s="159"/>
      <c r="I1579" s="159"/>
      <c r="J1579" s="159"/>
      <c r="K1579" s="159"/>
      <c r="L1579" s="159"/>
      <c r="M1579" s="159"/>
      <c r="N1579" s="158"/>
      <c r="O1579" s="158"/>
      <c r="P1579" s="158"/>
      <c r="Q1579" s="158"/>
      <c r="R1579" s="159"/>
      <c r="S1579" s="159"/>
      <c r="T1579" s="159"/>
      <c r="U1579" s="159"/>
      <c r="V1579" s="159"/>
      <c r="W1579" s="159"/>
      <c r="X1579" s="159"/>
      <c r="Y1579" s="159"/>
      <c r="Z1579" s="148"/>
      <c r="AA1579" s="148"/>
      <c r="AB1579" s="148"/>
      <c r="AC1579" s="148"/>
      <c r="AD1579" s="148"/>
      <c r="AE1579" s="148"/>
      <c r="AF1579" s="148"/>
      <c r="AG1579" s="148" t="s">
        <v>435</v>
      </c>
      <c r="AH1579" s="148">
        <v>0</v>
      </c>
      <c r="AI1579" s="148"/>
      <c r="AJ1579" s="148"/>
      <c r="AK1579" s="148"/>
      <c r="AL1579" s="148"/>
      <c r="AM1579" s="148"/>
      <c r="AN1579" s="148"/>
      <c r="AO1579" s="148"/>
      <c r="AP1579" s="148"/>
      <c r="AQ1579" s="148"/>
      <c r="AR1579" s="148"/>
      <c r="AS1579" s="148"/>
      <c r="AT1579" s="148"/>
      <c r="AU1579" s="148"/>
      <c r="AV1579" s="148"/>
      <c r="AW1579" s="148"/>
      <c r="AX1579" s="148"/>
      <c r="AY1579" s="148"/>
      <c r="AZ1579" s="148"/>
      <c r="BA1579" s="148"/>
      <c r="BB1579" s="148"/>
      <c r="BC1579" s="148"/>
      <c r="BD1579" s="148"/>
      <c r="BE1579" s="148"/>
      <c r="BF1579" s="148"/>
      <c r="BG1579" s="148"/>
      <c r="BH1579" s="148"/>
    </row>
    <row r="1580" spans="1:60" ht="33.75" outlineLevel="3" x14ac:dyDescent="0.2">
      <c r="A1580" s="155"/>
      <c r="B1580" s="156"/>
      <c r="C1580" s="194" t="s">
        <v>2200</v>
      </c>
      <c r="D1580" s="185"/>
      <c r="E1580" s="186">
        <v>560.29999999999995</v>
      </c>
      <c r="F1580" s="159"/>
      <c r="G1580" s="159"/>
      <c r="H1580" s="159"/>
      <c r="I1580" s="159"/>
      <c r="J1580" s="159"/>
      <c r="K1580" s="159"/>
      <c r="L1580" s="159"/>
      <c r="M1580" s="159"/>
      <c r="N1580" s="158"/>
      <c r="O1580" s="158"/>
      <c r="P1580" s="158"/>
      <c r="Q1580" s="158"/>
      <c r="R1580" s="159"/>
      <c r="S1580" s="159"/>
      <c r="T1580" s="159"/>
      <c r="U1580" s="159"/>
      <c r="V1580" s="159"/>
      <c r="W1580" s="159"/>
      <c r="X1580" s="159"/>
      <c r="Y1580" s="159"/>
      <c r="Z1580" s="148"/>
      <c r="AA1580" s="148"/>
      <c r="AB1580" s="148"/>
      <c r="AC1580" s="148"/>
      <c r="AD1580" s="148"/>
      <c r="AE1580" s="148"/>
      <c r="AF1580" s="148"/>
      <c r="AG1580" s="148" t="s">
        <v>435</v>
      </c>
      <c r="AH1580" s="148">
        <v>0</v>
      </c>
      <c r="AI1580" s="148"/>
      <c r="AJ1580" s="148"/>
      <c r="AK1580" s="148"/>
      <c r="AL1580" s="148"/>
      <c r="AM1580" s="148"/>
      <c r="AN1580" s="148"/>
      <c r="AO1580" s="148"/>
      <c r="AP1580" s="148"/>
      <c r="AQ1580" s="148"/>
      <c r="AR1580" s="148"/>
      <c r="AS1580" s="148"/>
      <c r="AT1580" s="148"/>
      <c r="AU1580" s="148"/>
      <c r="AV1580" s="148"/>
      <c r="AW1580" s="148"/>
      <c r="AX1580" s="148"/>
      <c r="AY1580" s="148"/>
      <c r="AZ1580" s="148"/>
      <c r="BA1580" s="148"/>
      <c r="BB1580" s="148"/>
      <c r="BC1580" s="148"/>
      <c r="BD1580" s="148"/>
      <c r="BE1580" s="148"/>
      <c r="BF1580" s="148"/>
      <c r="BG1580" s="148"/>
      <c r="BH1580" s="148"/>
    </row>
    <row r="1581" spans="1:60" outlineLevel="1" x14ac:dyDescent="0.2">
      <c r="A1581" s="172">
        <v>318</v>
      </c>
      <c r="B1581" s="173" t="s">
        <v>2201</v>
      </c>
      <c r="C1581" s="181" t="s">
        <v>2202</v>
      </c>
      <c r="D1581" s="174" t="s">
        <v>492</v>
      </c>
      <c r="E1581" s="175">
        <v>1523.19</v>
      </c>
      <c r="F1581" s="176"/>
      <c r="G1581" s="177">
        <f>ROUND(E1581*F1581,2)</f>
        <v>0</v>
      </c>
      <c r="H1581" s="176"/>
      <c r="I1581" s="177">
        <f>ROUND(E1581*H1581,2)</f>
        <v>0</v>
      </c>
      <c r="J1581" s="176"/>
      <c r="K1581" s="177">
        <f>ROUND(E1581*J1581,2)</f>
        <v>0</v>
      </c>
      <c r="L1581" s="177">
        <v>21</v>
      </c>
      <c r="M1581" s="177">
        <f>G1581*(1+L1581/100)</f>
        <v>0</v>
      </c>
      <c r="N1581" s="175">
        <v>0</v>
      </c>
      <c r="O1581" s="175">
        <f>ROUND(E1581*N1581,2)</f>
        <v>0</v>
      </c>
      <c r="P1581" s="175">
        <v>0</v>
      </c>
      <c r="Q1581" s="175">
        <f>ROUND(E1581*P1581,2)</f>
        <v>0</v>
      </c>
      <c r="R1581" s="177" t="s">
        <v>2197</v>
      </c>
      <c r="S1581" s="177" t="s">
        <v>378</v>
      </c>
      <c r="T1581" s="178" t="s">
        <v>378</v>
      </c>
      <c r="U1581" s="159">
        <v>0.15</v>
      </c>
      <c r="V1581" s="159">
        <f>ROUND(E1581*U1581,2)</f>
        <v>228.48</v>
      </c>
      <c r="W1581" s="159"/>
      <c r="X1581" s="159" t="s">
        <v>429</v>
      </c>
      <c r="Y1581" s="159" t="s">
        <v>430</v>
      </c>
      <c r="Z1581" s="214">
        <v>0.32</v>
      </c>
      <c r="AA1581" s="215">
        <f t="shared" ref="AA1581" si="620">G1581*Z1581</f>
        <v>0</v>
      </c>
      <c r="AB1581" s="215">
        <f t="shared" ref="AB1581" si="621">G1581-AA1581</f>
        <v>0</v>
      </c>
      <c r="AC1581" s="148"/>
      <c r="AD1581" s="148"/>
      <c r="AE1581" s="148"/>
      <c r="AF1581" s="148"/>
      <c r="AG1581" s="148" t="s">
        <v>431</v>
      </c>
      <c r="AH1581" s="148"/>
      <c r="AI1581" s="148"/>
      <c r="AJ1581" s="148"/>
      <c r="AK1581" s="148"/>
      <c r="AL1581" s="148"/>
      <c r="AM1581" s="148"/>
      <c r="AN1581" s="148"/>
      <c r="AO1581" s="148"/>
      <c r="AP1581" s="148"/>
      <c r="AQ1581" s="148"/>
      <c r="AR1581" s="148"/>
      <c r="AS1581" s="148"/>
      <c r="AT1581" s="148"/>
      <c r="AU1581" s="148"/>
      <c r="AV1581" s="148"/>
      <c r="AW1581" s="148"/>
      <c r="AX1581" s="148"/>
      <c r="AY1581" s="148"/>
      <c r="AZ1581" s="148"/>
      <c r="BA1581" s="148"/>
      <c r="BB1581" s="148"/>
      <c r="BC1581" s="148"/>
      <c r="BD1581" s="148"/>
      <c r="BE1581" s="148"/>
      <c r="BF1581" s="148"/>
      <c r="BG1581" s="148"/>
      <c r="BH1581" s="148"/>
    </row>
    <row r="1582" spans="1:60" outlineLevel="2" x14ac:dyDescent="0.2">
      <c r="A1582" s="155"/>
      <c r="B1582" s="156"/>
      <c r="C1582" s="194" t="s">
        <v>2203</v>
      </c>
      <c r="D1582" s="185"/>
      <c r="E1582" s="186">
        <v>1061.8800000000001</v>
      </c>
      <c r="F1582" s="159"/>
      <c r="G1582" s="159"/>
      <c r="H1582" s="159"/>
      <c r="I1582" s="159"/>
      <c r="J1582" s="159"/>
      <c r="K1582" s="159"/>
      <c r="L1582" s="159"/>
      <c r="M1582" s="159"/>
      <c r="N1582" s="158"/>
      <c r="O1582" s="158"/>
      <c r="P1582" s="158"/>
      <c r="Q1582" s="158"/>
      <c r="R1582" s="159"/>
      <c r="S1582" s="159"/>
      <c r="T1582" s="159"/>
      <c r="U1582" s="159"/>
      <c r="V1582" s="159"/>
      <c r="W1582" s="159"/>
      <c r="X1582" s="159"/>
      <c r="Y1582" s="159"/>
      <c r="Z1582" s="148"/>
      <c r="AA1582" s="148"/>
      <c r="AB1582" s="148"/>
      <c r="AC1582" s="148"/>
      <c r="AD1582" s="148"/>
      <c r="AE1582" s="148"/>
      <c r="AF1582" s="148"/>
      <c r="AG1582" s="148" t="s">
        <v>435</v>
      </c>
      <c r="AH1582" s="148">
        <v>0</v>
      </c>
      <c r="AI1582" s="148"/>
      <c r="AJ1582" s="148"/>
      <c r="AK1582" s="148"/>
      <c r="AL1582" s="148"/>
      <c r="AM1582" s="148"/>
      <c r="AN1582" s="148"/>
      <c r="AO1582" s="148"/>
      <c r="AP1582" s="148"/>
      <c r="AQ1582" s="148"/>
      <c r="AR1582" s="148"/>
      <c r="AS1582" s="148"/>
      <c r="AT1582" s="148"/>
      <c r="AU1582" s="148"/>
      <c r="AV1582" s="148"/>
      <c r="AW1582" s="148"/>
      <c r="AX1582" s="148"/>
      <c r="AY1582" s="148"/>
      <c r="AZ1582" s="148"/>
      <c r="BA1582" s="148"/>
      <c r="BB1582" s="148"/>
      <c r="BC1582" s="148"/>
      <c r="BD1582" s="148"/>
      <c r="BE1582" s="148"/>
      <c r="BF1582" s="148"/>
      <c r="BG1582" s="148"/>
      <c r="BH1582" s="148"/>
    </row>
    <row r="1583" spans="1:60" outlineLevel="3" x14ac:dyDescent="0.2">
      <c r="A1583" s="155"/>
      <c r="B1583" s="156"/>
      <c r="C1583" s="194" t="s">
        <v>2204</v>
      </c>
      <c r="D1583" s="185"/>
      <c r="E1583" s="186">
        <v>461.31</v>
      </c>
      <c r="F1583" s="159"/>
      <c r="G1583" s="159"/>
      <c r="H1583" s="159"/>
      <c r="I1583" s="159"/>
      <c r="J1583" s="159"/>
      <c r="K1583" s="159"/>
      <c r="L1583" s="159"/>
      <c r="M1583" s="159"/>
      <c r="N1583" s="158"/>
      <c r="O1583" s="158"/>
      <c r="P1583" s="158"/>
      <c r="Q1583" s="158"/>
      <c r="R1583" s="159"/>
      <c r="S1583" s="159"/>
      <c r="T1583" s="159"/>
      <c r="U1583" s="159"/>
      <c r="V1583" s="159"/>
      <c r="W1583" s="159"/>
      <c r="X1583" s="159"/>
      <c r="Y1583" s="159"/>
      <c r="Z1583" s="148"/>
      <c r="AA1583" s="148"/>
      <c r="AB1583" s="148"/>
      <c r="AC1583" s="148"/>
      <c r="AD1583" s="148"/>
      <c r="AE1583" s="148"/>
      <c r="AF1583" s="148"/>
      <c r="AG1583" s="148" t="s">
        <v>435</v>
      </c>
      <c r="AH1583" s="148">
        <v>0</v>
      </c>
      <c r="AI1583" s="148"/>
      <c r="AJ1583" s="148"/>
      <c r="AK1583" s="148"/>
      <c r="AL1583" s="148"/>
      <c r="AM1583" s="148"/>
      <c r="AN1583" s="148"/>
      <c r="AO1583" s="148"/>
      <c r="AP1583" s="148"/>
      <c r="AQ1583" s="148"/>
      <c r="AR1583" s="148"/>
      <c r="AS1583" s="148"/>
      <c r="AT1583" s="148"/>
      <c r="AU1583" s="148"/>
      <c r="AV1583" s="148"/>
      <c r="AW1583" s="148"/>
      <c r="AX1583" s="148"/>
      <c r="AY1583" s="148"/>
      <c r="AZ1583" s="148"/>
      <c r="BA1583" s="148"/>
      <c r="BB1583" s="148"/>
      <c r="BC1583" s="148"/>
      <c r="BD1583" s="148"/>
      <c r="BE1583" s="148"/>
      <c r="BF1583" s="148"/>
      <c r="BG1583" s="148"/>
      <c r="BH1583" s="148"/>
    </row>
    <row r="1584" spans="1:60" outlineLevel="1" x14ac:dyDescent="0.2">
      <c r="A1584" s="172">
        <v>319</v>
      </c>
      <c r="B1584" s="173" t="s">
        <v>2205</v>
      </c>
      <c r="C1584" s="181" t="s">
        <v>2206</v>
      </c>
      <c r="D1584" s="174" t="s">
        <v>492</v>
      </c>
      <c r="E1584" s="175">
        <v>2303.81</v>
      </c>
      <c r="F1584" s="176"/>
      <c r="G1584" s="177">
        <f>ROUND(E1584*F1584,2)</f>
        <v>0</v>
      </c>
      <c r="H1584" s="176"/>
      <c r="I1584" s="177">
        <f>ROUND(E1584*H1584,2)</f>
        <v>0</v>
      </c>
      <c r="J1584" s="176"/>
      <c r="K1584" s="177">
        <f>ROUND(E1584*J1584,2)</f>
        <v>0</v>
      </c>
      <c r="L1584" s="177">
        <v>21</v>
      </c>
      <c r="M1584" s="177">
        <f>G1584*(1+L1584/100)</f>
        <v>0</v>
      </c>
      <c r="N1584" s="175">
        <v>2.0000000000000002E-5</v>
      </c>
      <c r="O1584" s="175">
        <f>ROUND(E1584*N1584,2)</f>
        <v>0.05</v>
      </c>
      <c r="P1584" s="175">
        <v>0</v>
      </c>
      <c r="Q1584" s="175">
        <f>ROUND(E1584*P1584,2)</f>
        <v>0</v>
      </c>
      <c r="R1584" s="177"/>
      <c r="S1584" s="177" t="s">
        <v>394</v>
      </c>
      <c r="T1584" s="178" t="s">
        <v>379</v>
      </c>
      <c r="U1584" s="159">
        <v>7.0000000000000007E-2</v>
      </c>
      <c r="V1584" s="159">
        <f>ROUND(E1584*U1584,2)</f>
        <v>161.27000000000001</v>
      </c>
      <c r="W1584" s="159"/>
      <c r="X1584" s="159" t="s">
        <v>429</v>
      </c>
      <c r="Y1584" s="159" t="s">
        <v>430</v>
      </c>
      <c r="Z1584" s="214">
        <v>0.32</v>
      </c>
      <c r="AA1584" s="215">
        <f t="shared" ref="AA1584" si="622">G1584*Z1584</f>
        <v>0</v>
      </c>
      <c r="AB1584" s="215">
        <f t="shared" ref="AB1584" si="623">G1584-AA1584</f>
        <v>0</v>
      </c>
      <c r="AC1584" s="148"/>
      <c r="AD1584" s="148"/>
      <c r="AE1584" s="148"/>
      <c r="AF1584" s="148"/>
      <c r="AG1584" s="148" t="s">
        <v>431</v>
      </c>
      <c r="AH1584" s="148"/>
      <c r="AI1584" s="148"/>
      <c r="AJ1584" s="148"/>
      <c r="AK1584" s="148"/>
      <c r="AL1584" s="148"/>
      <c r="AM1584" s="148"/>
      <c r="AN1584" s="148"/>
      <c r="AO1584" s="148"/>
      <c r="AP1584" s="148"/>
      <c r="AQ1584" s="148"/>
      <c r="AR1584" s="148"/>
      <c r="AS1584" s="148"/>
      <c r="AT1584" s="148"/>
      <c r="AU1584" s="148"/>
      <c r="AV1584" s="148"/>
      <c r="AW1584" s="148"/>
      <c r="AX1584" s="148"/>
      <c r="AY1584" s="148"/>
      <c r="AZ1584" s="148"/>
      <c r="BA1584" s="148"/>
      <c r="BB1584" s="148"/>
      <c r="BC1584" s="148"/>
      <c r="BD1584" s="148"/>
      <c r="BE1584" s="148"/>
      <c r="BF1584" s="148"/>
      <c r="BG1584" s="148"/>
      <c r="BH1584" s="148"/>
    </row>
    <row r="1585" spans="1:60" outlineLevel="2" x14ac:dyDescent="0.2">
      <c r="A1585" s="155"/>
      <c r="B1585" s="156"/>
      <c r="C1585" s="194" t="s">
        <v>1680</v>
      </c>
      <c r="D1585" s="185"/>
      <c r="E1585" s="186">
        <v>98.79</v>
      </c>
      <c r="F1585" s="159"/>
      <c r="G1585" s="159"/>
      <c r="H1585" s="159"/>
      <c r="I1585" s="159"/>
      <c r="J1585" s="159"/>
      <c r="K1585" s="159"/>
      <c r="L1585" s="159"/>
      <c r="M1585" s="159"/>
      <c r="N1585" s="158"/>
      <c r="O1585" s="158"/>
      <c r="P1585" s="158"/>
      <c r="Q1585" s="158"/>
      <c r="R1585" s="159"/>
      <c r="S1585" s="159"/>
      <c r="T1585" s="159"/>
      <c r="U1585" s="159"/>
      <c r="V1585" s="159"/>
      <c r="W1585" s="159"/>
      <c r="X1585" s="159"/>
      <c r="Y1585" s="159"/>
      <c r="Z1585" s="148"/>
      <c r="AA1585" s="148"/>
      <c r="AB1585" s="148"/>
      <c r="AC1585" s="148"/>
      <c r="AD1585" s="148"/>
      <c r="AE1585" s="148"/>
      <c r="AF1585" s="148"/>
      <c r="AG1585" s="148" t="s">
        <v>435</v>
      </c>
      <c r="AH1585" s="148">
        <v>0</v>
      </c>
      <c r="AI1585" s="148"/>
      <c r="AJ1585" s="148"/>
      <c r="AK1585" s="148"/>
      <c r="AL1585" s="148"/>
      <c r="AM1585" s="148"/>
      <c r="AN1585" s="148"/>
      <c r="AO1585" s="148"/>
      <c r="AP1585" s="148"/>
      <c r="AQ1585" s="148"/>
      <c r="AR1585" s="148"/>
      <c r="AS1585" s="148"/>
      <c r="AT1585" s="148"/>
      <c r="AU1585" s="148"/>
      <c r="AV1585" s="148"/>
      <c r="AW1585" s="148"/>
      <c r="AX1585" s="148"/>
      <c r="AY1585" s="148"/>
      <c r="AZ1585" s="148"/>
      <c r="BA1585" s="148"/>
      <c r="BB1585" s="148"/>
      <c r="BC1585" s="148"/>
      <c r="BD1585" s="148"/>
      <c r="BE1585" s="148"/>
      <c r="BF1585" s="148"/>
      <c r="BG1585" s="148"/>
      <c r="BH1585" s="148"/>
    </row>
    <row r="1586" spans="1:60" outlineLevel="3" x14ac:dyDescent="0.2">
      <c r="A1586" s="155"/>
      <c r="B1586" s="156"/>
      <c r="C1586" s="194" t="s">
        <v>1681</v>
      </c>
      <c r="D1586" s="185"/>
      <c r="E1586" s="186">
        <v>121.53</v>
      </c>
      <c r="F1586" s="159"/>
      <c r="G1586" s="159"/>
      <c r="H1586" s="159"/>
      <c r="I1586" s="159"/>
      <c r="J1586" s="159"/>
      <c r="K1586" s="159"/>
      <c r="L1586" s="159"/>
      <c r="M1586" s="159"/>
      <c r="N1586" s="158"/>
      <c r="O1586" s="158"/>
      <c r="P1586" s="158"/>
      <c r="Q1586" s="158"/>
      <c r="R1586" s="159"/>
      <c r="S1586" s="159"/>
      <c r="T1586" s="159"/>
      <c r="U1586" s="159"/>
      <c r="V1586" s="159"/>
      <c r="W1586" s="159"/>
      <c r="X1586" s="159"/>
      <c r="Y1586" s="159"/>
      <c r="Z1586" s="148"/>
      <c r="AA1586" s="148"/>
      <c r="AB1586" s="148"/>
      <c r="AC1586" s="148"/>
      <c r="AD1586" s="148"/>
      <c r="AE1586" s="148"/>
      <c r="AF1586" s="148"/>
      <c r="AG1586" s="148" t="s">
        <v>435</v>
      </c>
      <c r="AH1586" s="148">
        <v>0</v>
      </c>
      <c r="AI1586" s="148"/>
      <c r="AJ1586" s="148"/>
      <c r="AK1586" s="148"/>
      <c r="AL1586" s="148"/>
      <c r="AM1586" s="148"/>
      <c r="AN1586" s="148"/>
      <c r="AO1586" s="148"/>
      <c r="AP1586" s="148"/>
      <c r="AQ1586" s="148"/>
      <c r="AR1586" s="148"/>
      <c r="AS1586" s="148"/>
      <c r="AT1586" s="148"/>
      <c r="AU1586" s="148"/>
      <c r="AV1586" s="148"/>
      <c r="AW1586" s="148"/>
      <c r="AX1586" s="148"/>
      <c r="AY1586" s="148"/>
      <c r="AZ1586" s="148"/>
      <c r="BA1586" s="148"/>
      <c r="BB1586" s="148"/>
      <c r="BC1586" s="148"/>
      <c r="BD1586" s="148"/>
      <c r="BE1586" s="148"/>
      <c r="BF1586" s="148"/>
      <c r="BG1586" s="148"/>
      <c r="BH1586" s="148"/>
    </row>
    <row r="1587" spans="1:60" outlineLevel="3" x14ac:dyDescent="0.2">
      <c r="A1587" s="155"/>
      <c r="B1587" s="156"/>
      <c r="C1587" s="194" t="s">
        <v>2203</v>
      </c>
      <c r="D1587" s="185"/>
      <c r="E1587" s="186">
        <v>1061.8800000000001</v>
      </c>
      <c r="F1587" s="159"/>
      <c r="G1587" s="159"/>
      <c r="H1587" s="159"/>
      <c r="I1587" s="159"/>
      <c r="J1587" s="159"/>
      <c r="K1587" s="159"/>
      <c r="L1587" s="159"/>
      <c r="M1587" s="159"/>
      <c r="N1587" s="158"/>
      <c r="O1587" s="158"/>
      <c r="P1587" s="158"/>
      <c r="Q1587" s="158"/>
      <c r="R1587" s="159"/>
      <c r="S1587" s="159"/>
      <c r="T1587" s="159"/>
      <c r="U1587" s="159"/>
      <c r="V1587" s="159"/>
      <c r="W1587" s="159"/>
      <c r="X1587" s="159"/>
      <c r="Y1587" s="159"/>
      <c r="Z1587" s="148"/>
      <c r="AA1587" s="148"/>
      <c r="AB1587" s="148"/>
      <c r="AC1587" s="148"/>
      <c r="AD1587" s="148"/>
      <c r="AE1587" s="148"/>
      <c r="AF1587" s="148"/>
      <c r="AG1587" s="148" t="s">
        <v>435</v>
      </c>
      <c r="AH1587" s="148">
        <v>0</v>
      </c>
      <c r="AI1587" s="148"/>
      <c r="AJ1587" s="148"/>
      <c r="AK1587" s="148"/>
      <c r="AL1587" s="148"/>
      <c r="AM1587" s="148"/>
      <c r="AN1587" s="148"/>
      <c r="AO1587" s="148"/>
      <c r="AP1587" s="148"/>
      <c r="AQ1587" s="148"/>
      <c r="AR1587" s="148"/>
      <c r="AS1587" s="148"/>
      <c r="AT1587" s="148"/>
      <c r="AU1587" s="148"/>
      <c r="AV1587" s="148"/>
      <c r="AW1587" s="148"/>
      <c r="AX1587" s="148"/>
      <c r="AY1587" s="148"/>
      <c r="AZ1587" s="148"/>
      <c r="BA1587" s="148"/>
      <c r="BB1587" s="148"/>
      <c r="BC1587" s="148"/>
      <c r="BD1587" s="148"/>
      <c r="BE1587" s="148"/>
      <c r="BF1587" s="148"/>
      <c r="BG1587" s="148"/>
      <c r="BH1587" s="148"/>
    </row>
    <row r="1588" spans="1:60" ht="33.75" outlineLevel="3" x14ac:dyDescent="0.2">
      <c r="A1588" s="155"/>
      <c r="B1588" s="156"/>
      <c r="C1588" s="194" t="s">
        <v>2200</v>
      </c>
      <c r="D1588" s="185"/>
      <c r="E1588" s="186">
        <v>560.29999999999995</v>
      </c>
      <c r="F1588" s="159"/>
      <c r="G1588" s="159"/>
      <c r="H1588" s="159"/>
      <c r="I1588" s="159"/>
      <c r="J1588" s="159"/>
      <c r="K1588" s="159"/>
      <c r="L1588" s="159"/>
      <c r="M1588" s="159"/>
      <c r="N1588" s="158"/>
      <c r="O1588" s="158"/>
      <c r="P1588" s="158"/>
      <c r="Q1588" s="158"/>
      <c r="R1588" s="159"/>
      <c r="S1588" s="159"/>
      <c r="T1588" s="159"/>
      <c r="U1588" s="159"/>
      <c r="V1588" s="159"/>
      <c r="W1588" s="159"/>
      <c r="X1588" s="159"/>
      <c r="Y1588" s="159"/>
      <c r="Z1588" s="148"/>
      <c r="AA1588" s="148"/>
      <c r="AB1588" s="148"/>
      <c r="AC1588" s="148"/>
      <c r="AD1588" s="148"/>
      <c r="AE1588" s="148"/>
      <c r="AF1588" s="148"/>
      <c r="AG1588" s="148" t="s">
        <v>435</v>
      </c>
      <c r="AH1588" s="148">
        <v>0</v>
      </c>
      <c r="AI1588" s="148"/>
      <c r="AJ1588" s="148"/>
      <c r="AK1588" s="148"/>
      <c r="AL1588" s="148"/>
      <c r="AM1588" s="148"/>
      <c r="AN1588" s="148"/>
      <c r="AO1588" s="148"/>
      <c r="AP1588" s="148"/>
      <c r="AQ1588" s="148"/>
      <c r="AR1588" s="148"/>
      <c r="AS1588" s="148"/>
      <c r="AT1588" s="148"/>
      <c r="AU1588" s="148"/>
      <c r="AV1588" s="148"/>
      <c r="AW1588" s="148"/>
      <c r="AX1588" s="148"/>
      <c r="AY1588" s="148"/>
      <c r="AZ1588" s="148"/>
      <c r="BA1588" s="148"/>
      <c r="BB1588" s="148"/>
      <c r="BC1588" s="148"/>
      <c r="BD1588" s="148"/>
      <c r="BE1588" s="148"/>
      <c r="BF1588" s="148"/>
      <c r="BG1588" s="148"/>
      <c r="BH1588" s="148"/>
    </row>
    <row r="1589" spans="1:60" outlineLevel="3" x14ac:dyDescent="0.2">
      <c r="A1589" s="155"/>
      <c r="B1589" s="156"/>
      <c r="C1589" s="194" t="s">
        <v>2207</v>
      </c>
      <c r="D1589" s="185"/>
      <c r="E1589" s="186">
        <v>461.31</v>
      </c>
      <c r="F1589" s="159"/>
      <c r="G1589" s="159"/>
      <c r="H1589" s="159"/>
      <c r="I1589" s="159"/>
      <c r="J1589" s="159"/>
      <c r="K1589" s="159"/>
      <c r="L1589" s="159"/>
      <c r="M1589" s="159"/>
      <c r="N1589" s="158"/>
      <c r="O1589" s="158"/>
      <c r="P1589" s="158"/>
      <c r="Q1589" s="158"/>
      <c r="R1589" s="159"/>
      <c r="S1589" s="159"/>
      <c r="T1589" s="159"/>
      <c r="U1589" s="159"/>
      <c r="V1589" s="159"/>
      <c r="W1589" s="159"/>
      <c r="X1589" s="159"/>
      <c r="Y1589" s="159"/>
      <c r="Z1589" s="148"/>
      <c r="AA1589" s="148"/>
      <c r="AB1589" s="148"/>
      <c r="AC1589" s="148"/>
      <c r="AD1589" s="148"/>
      <c r="AE1589" s="148"/>
      <c r="AF1589" s="148"/>
      <c r="AG1589" s="148" t="s">
        <v>435</v>
      </c>
      <c r="AH1589" s="148">
        <v>0</v>
      </c>
      <c r="AI1589" s="148"/>
      <c r="AJ1589" s="148"/>
      <c r="AK1589" s="148"/>
      <c r="AL1589" s="148"/>
      <c r="AM1589" s="148"/>
      <c r="AN1589" s="148"/>
      <c r="AO1589" s="148"/>
      <c r="AP1589" s="148"/>
      <c r="AQ1589" s="148"/>
      <c r="AR1589" s="148"/>
      <c r="AS1589" s="148"/>
      <c r="AT1589" s="148"/>
      <c r="AU1589" s="148"/>
      <c r="AV1589" s="148"/>
      <c r="AW1589" s="148"/>
      <c r="AX1589" s="148"/>
      <c r="AY1589" s="148"/>
      <c r="AZ1589" s="148"/>
      <c r="BA1589" s="148"/>
      <c r="BB1589" s="148"/>
      <c r="BC1589" s="148"/>
      <c r="BD1589" s="148"/>
      <c r="BE1589" s="148"/>
      <c r="BF1589" s="148"/>
      <c r="BG1589" s="148"/>
      <c r="BH1589" s="148"/>
    </row>
    <row r="1590" spans="1:60" ht="22.5" outlineLevel="1" x14ac:dyDescent="0.2">
      <c r="A1590" s="172">
        <v>320</v>
      </c>
      <c r="B1590" s="173" t="s">
        <v>2208</v>
      </c>
      <c r="C1590" s="181" t="s">
        <v>2209</v>
      </c>
      <c r="D1590" s="174" t="s">
        <v>492</v>
      </c>
      <c r="E1590" s="175">
        <v>2549.6837999999998</v>
      </c>
      <c r="F1590" s="176"/>
      <c r="G1590" s="177">
        <f>ROUND(E1590*F1590,2)</f>
        <v>0</v>
      </c>
      <c r="H1590" s="176"/>
      <c r="I1590" s="177">
        <f>ROUND(E1590*H1590,2)</f>
        <v>0</v>
      </c>
      <c r="J1590" s="176"/>
      <c r="K1590" s="177">
        <f>ROUND(E1590*J1590,2)</f>
        <v>0</v>
      </c>
      <c r="L1590" s="177">
        <v>21</v>
      </c>
      <c r="M1590" s="177">
        <f>G1590*(1+L1590/100)</f>
        <v>0</v>
      </c>
      <c r="N1590" s="175">
        <v>5.9999999999999995E-4</v>
      </c>
      <c r="O1590" s="175">
        <f>ROUND(E1590*N1590,2)</f>
        <v>1.53</v>
      </c>
      <c r="P1590" s="175">
        <v>0</v>
      </c>
      <c r="Q1590" s="175">
        <f>ROUND(E1590*P1590,2)</f>
        <v>0</v>
      </c>
      <c r="R1590" s="177" t="s">
        <v>664</v>
      </c>
      <c r="S1590" s="177" t="s">
        <v>378</v>
      </c>
      <c r="T1590" s="178" t="s">
        <v>378</v>
      </c>
      <c r="U1590" s="159">
        <v>0</v>
      </c>
      <c r="V1590" s="159">
        <f>ROUND(E1590*U1590,2)</f>
        <v>0</v>
      </c>
      <c r="W1590" s="159"/>
      <c r="X1590" s="159" t="s">
        <v>614</v>
      </c>
      <c r="Y1590" s="159" t="s">
        <v>430</v>
      </c>
      <c r="Z1590" s="214">
        <v>0.32</v>
      </c>
      <c r="AA1590" s="215">
        <f t="shared" ref="AA1590" si="624">G1590*Z1590</f>
        <v>0</v>
      </c>
      <c r="AB1590" s="215">
        <f t="shared" ref="AB1590" si="625">G1590-AA1590</f>
        <v>0</v>
      </c>
      <c r="AC1590" s="148"/>
      <c r="AD1590" s="148"/>
      <c r="AE1590" s="148"/>
      <c r="AF1590" s="148"/>
      <c r="AG1590" s="148" t="s">
        <v>615</v>
      </c>
      <c r="AH1590" s="148"/>
      <c r="AI1590" s="148"/>
      <c r="AJ1590" s="148"/>
      <c r="AK1590" s="148"/>
      <c r="AL1590" s="148"/>
      <c r="AM1590" s="148"/>
      <c r="AN1590" s="148"/>
      <c r="AO1590" s="148"/>
      <c r="AP1590" s="148"/>
      <c r="AQ1590" s="148"/>
      <c r="AR1590" s="148"/>
      <c r="AS1590" s="148"/>
      <c r="AT1590" s="148"/>
      <c r="AU1590" s="148"/>
      <c r="AV1590" s="148"/>
      <c r="AW1590" s="148"/>
      <c r="AX1590" s="148"/>
      <c r="AY1590" s="148"/>
      <c r="AZ1590" s="148"/>
      <c r="BA1590" s="148"/>
      <c r="BB1590" s="148"/>
      <c r="BC1590" s="148"/>
      <c r="BD1590" s="148"/>
      <c r="BE1590" s="148"/>
      <c r="BF1590" s="148"/>
      <c r="BG1590" s="148"/>
      <c r="BH1590" s="148"/>
    </row>
    <row r="1591" spans="1:60" outlineLevel="2" x14ac:dyDescent="0.2">
      <c r="A1591" s="155"/>
      <c r="B1591" s="156"/>
      <c r="C1591" s="194" t="s">
        <v>2210</v>
      </c>
      <c r="D1591" s="185"/>
      <c r="E1591" s="186">
        <v>1083.1176</v>
      </c>
      <c r="F1591" s="159"/>
      <c r="G1591" s="159"/>
      <c r="H1591" s="159"/>
      <c r="I1591" s="159"/>
      <c r="J1591" s="159"/>
      <c r="K1591" s="159"/>
      <c r="L1591" s="159"/>
      <c r="M1591" s="159"/>
      <c r="N1591" s="158"/>
      <c r="O1591" s="158"/>
      <c r="P1591" s="158"/>
      <c r="Q1591" s="158"/>
      <c r="R1591" s="159"/>
      <c r="S1591" s="159"/>
      <c r="T1591" s="159"/>
      <c r="U1591" s="159"/>
      <c r="V1591" s="159"/>
      <c r="W1591" s="159"/>
      <c r="X1591" s="159"/>
      <c r="Y1591" s="159"/>
      <c r="Z1591" s="148"/>
      <c r="AA1591" s="148"/>
      <c r="AB1591" s="148"/>
      <c r="AC1591" s="148"/>
      <c r="AD1591" s="148"/>
      <c r="AE1591" s="148"/>
      <c r="AF1591" s="148"/>
      <c r="AG1591" s="148" t="s">
        <v>435</v>
      </c>
      <c r="AH1591" s="148">
        <v>0</v>
      </c>
      <c r="AI1591" s="148"/>
      <c r="AJ1591" s="148"/>
      <c r="AK1591" s="148"/>
      <c r="AL1591" s="148"/>
      <c r="AM1591" s="148"/>
      <c r="AN1591" s="148"/>
      <c r="AO1591" s="148"/>
      <c r="AP1591" s="148"/>
      <c r="AQ1591" s="148"/>
      <c r="AR1591" s="148"/>
      <c r="AS1591" s="148"/>
      <c r="AT1591" s="148"/>
      <c r="AU1591" s="148"/>
      <c r="AV1591" s="148"/>
      <c r="AW1591" s="148"/>
      <c r="AX1591" s="148"/>
      <c r="AY1591" s="148"/>
      <c r="AZ1591" s="148"/>
      <c r="BA1591" s="148"/>
      <c r="BB1591" s="148"/>
      <c r="BC1591" s="148"/>
      <c r="BD1591" s="148"/>
      <c r="BE1591" s="148"/>
      <c r="BF1591" s="148"/>
      <c r="BG1591" s="148"/>
      <c r="BH1591" s="148"/>
    </row>
    <row r="1592" spans="1:60" outlineLevel="3" x14ac:dyDescent="0.2">
      <c r="A1592" s="155"/>
      <c r="B1592" s="156"/>
      <c r="C1592" s="194" t="s">
        <v>2211</v>
      </c>
      <c r="D1592" s="185"/>
      <c r="E1592" s="186">
        <v>104.652</v>
      </c>
      <c r="F1592" s="159"/>
      <c r="G1592" s="159"/>
      <c r="H1592" s="159"/>
      <c r="I1592" s="159"/>
      <c r="J1592" s="159"/>
      <c r="K1592" s="159"/>
      <c r="L1592" s="159"/>
      <c r="M1592" s="159"/>
      <c r="N1592" s="158"/>
      <c r="O1592" s="158"/>
      <c r="P1592" s="158"/>
      <c r="Q1592" s="158"/>
      <c r="R1592" s="159"/>
      <c r="S1592" s="159"/>
      <c r="T1592" s="159"/>
      <c r="U1592" s="159"/>
      <c r="V1592" s="159"/>
      <c r="W1592" s="159"/>
      <c r="X1592" s="159"/>
      <c r="Y1592" s="159"/>
      <c r="Z1592" s="148"/>
      <c r="AA1592" s="148"/>
      <c r="AB1592" s="148"/>
      <c r="AC1592" s="148"/>
      <c r="AD1592" s="148"/>
      <c r="AE1592" s="148"/>
      <c r="AF1592" s="148"/>
      <c r="AG1592" s="148" t="s">
        <v>435</v>
      </c>
      <c r="AH1592" s="148">
        <v>0</v>
      </c>
      <c r="AI1592" s="148"/>
      <c r="AJ1592" s="148"/>
      <c r="AK1592" s="148"/>
      <c r="AL1592" s="148"/>
      <c r="AM1592" s="148"/>
      <c r="AN1592" s="148"/>
      <c r="AO1592" s="148"/>
      <c r="AP1592" s="148"/>
      <c r="AQ1592" s="148"/>
      <c r="AR1592" s="148"/>
      <c r="AS1592" s="148"/>
      <c r="AT1592" s="148"/>
      <c r="AU1592" s="148"/>
      <c r="AV1592" s="148"/>
      <c r="AW1592" s="148"/>
      <c r="AX1592" s="148"/>
      <c r="AY1592" s="148"/>
      <c r="AZ1592" s="148"/>
      <c r="BA1592" s="148"/>
      <c r="BB1592" s="148"/>
      <c r="BC1592" s="148"/>
      <c r="BD1592" s="148"/>
      <c r="BE1592" s="148"/>
      <c r="BF1592" s="148"/>
      <c r="BG1592" s="148"/>
      <c r="BH1592" s="148"/>
    </row>
    <row r="1593" spans="1:60" outlineLevel="3" x14ac:dyDescent="0.2">
      <c r="A1593" s="155"/>
      <c r="B1593" s="156"/>
      <c r="C1593" s="194" t="s">
        <v>2212</v>
      </c>
      <c r="D1593" s="185"/>
      <c r="E1593" s="186">
        <v>891.37800000000004</v>
      </c>
      <c r="F1593" s="159"/>
      <c r="G1593" s="159"/>
      <c r="H1593" s="159"/>
      <c r="I1593" s="159"/>
      <c r="J1593" s="159"/>
      <c r="K1593" s="159"/>
      <c r="L1593" s="159"/>
      <c r="M1593" s="159"/>
      <c r="N1593" s="158"/>
      <c r="O1593" s="158"/>
      <c r="P1593" s="158"/>
      <c r="Q1593" s="158"/>
      <c r="R1593" s="159"/>
      <c r="S1593" s="159"/>
      <c r="T1593" s="159"/>
      <c r="U1593" s="159"/>
      <c r="V1593" s="159"/>
      <c r="W1593" s="159"/>
      <c r="X1593" s="159"/>
      <c r="Y1593" s="159"/>
      <c r="Z1593" s="148"/>
      <c r="AA1593" s="148"/>
      <c r="AB1593" s="148"/>
      <c r="AC1593" s="148"/>
      <c r="AD1593" s="148"/>
      <c r="AE1593" s="148"/>
      <c r="AF1593" s="148"/>
      <c r="AG1593" s="148" t="s">
        <v>435</v>
      </c>
      <c r="AH1593" s="148">
        <v>0</v>
      </c>
      <c r="AI1593" s="148"/>
      <c r="AJ1593" s="148"/>
      <c r="AK1593" s="148"/>
      <c r="AL1593" s="148"/>
      <c r="AM1593" s="148"/>
      <c r="AN1593" s="148"/>
      <c r="AO1593" s="148"/>
      <c r="AP1593" s="148"/>
      <c r="AQ1593" s="148"/>
      <c r="AR1593" s="148"/>
      <c r="AS1593" s="148"/>
      <c r="AT1593" s="148"/>
      <c r="AU1593" s="148"/>
      <c r="AV1593" s="148"/>
      <c r="AW1593" s="148"/>
      <c r="AX1593" s="148"/>
      <c r="AY1593" s="148"/>
      <c r="AZ1593" s="148"/>
      <c r="BA1593" s="148"/>
      <c r="BB1593" s="148"/>
      <c r="BC1593" s="148"/>
      <c r="BD1593" s="148"/>
      <c r="BE1593" s="148"/>
      <c r="BF1593" s="148"/>
      <c r="BG1593" s="148"/>
      <c r="BH1593" s="148"/>
    </row>
    <row r="1594" spans="1:60" outlineLevel="3" x14ac:dyDescent="0.2">
      <c r="A1594" s="155"/>
      <c r="B1594" s="156"/>
      <c r="C1594" s="194" t="s">
        <v>2213</v>
      </c>
      <c r="D1594" s="185"/>
      <c r="E1594" s="186">
        <v>470.53620000000001</v>
      </c>
      <c r="F1594" s="159"/>
      <c r="G1594" s="159"/>
      <c r="H1594" s="159"/>
      <c r="I1594" s="159"/>
      <c r="J1594" s="159"/>
      <c r="K1594" s="159"/>
      <c r="L1594" s="159"/>
      <c r="M1594" s="159"/>
      <c r="N1594" s="158"/>
      <c r="O1594" s="158"/>
      <c r="P1594" s="158"/>
      <c r="Q1594" s="158"/>
      <c r="R1594" s="159"/>
      <c r="S1594" s="159"/>
      <c r="T1594" s="159"/>
      <c r="U1594" s="159"/>
      <c r="V1594" s="159"/>
      <c r="W1594" s="159"/>
      <c r="X1594" s="159"/>
      <c r="Y1594" s="159"/>
      <c r="Z1594" s="148"/>
      <c r="AA1594" s="148"/>
      <c r="AB1594" s="148"/>
      <c r="AC1594" s="148"/>
      <c r="AD1594" s="148"/>
      <c r="AE1594" s="148"/>
      <c r="AF1594" s="148"/>
      <c r="AG1594" s="148" t="s">
        <v>435</v>
      </c>
      <c r="AH1594" s="148">
        <v>0</v>
      </c>
      <c r="AI1594" s="148"/>
      <c r="AJ1594" s="148"/>
      <c r="AK1594" s="148"/>
      <c r="AL1594" s="148"/>
      <c r="AM1594" s="148"/>
      <c r="AN1594" s="148"/>
      <c r="AO1594" s="148"/>
      <c r="AP1594" s="148"/>
      <c r="AQ1594" s="148"/>
      <c r="AR1594" s="148"/>
      <c r="AS1594" s="148"/>
      <c r="AT1594" s="148"/>
      <c r="AU1594" s="148"/>
      <c r="AV1594" s="148"/>
      <c r="AW1594" s="148"/>
      <c r="AX1594" s="148"/>
      <c r="AY1594" s="148"/>
      <c r="AZ1594" s="148"/>
      <c r="BA1594" s="148"/>
      <c r="BB1594" s="148"/>
      <c r="BC1594" s="148"/>
      <c r="BD1594" s="148"/>
      <c r="BE1594" s="148"/>
      <c r="BF1594" s="148"/>
      <c r="BG1594" s="148"/>
      <c r="BH1594" s="148"/>
    </row>
    <row r="1595" spans="1:60" ht="22.5" outlineLevel="1" x14ac:dyDescent="0.2">
      <c r="A1595" s="172">
        <v>321</v>
      </c>
      <c r="B1595" s="173" t="s">
        <v>2214</v>
      </c>
      <c r="C1595" s="181" t="s">
        <v>2215</v>
      </c>
      <c r="D1595" s="174" t="s">
        <v>492</v>
      </c>
      <c r="E1595" s="175">
        <v>571.50599999999997</v>
      </c>
      <c r="F1595" s="176"/>
      <c r="G1595" s="177">
        <f>ROUND(E1595*F1595,2)</f>
        <v>0</v>
      </c>
      <c r="H1595" s="176"/>
      <c r="I1595" s="177">
        <f>ROUND(E1595*H1595,2)</f>
        <v>0</v>
      </c>
      <c r="J1595" s="176"/>
      <c r="K1595" s="177">
        <f>ROUND(E1595*J1595,2)</f>
        <v>0</v>
      </c>
      <c r="L1595" s="177">
        <v>21</v>
      </c>
      <c r="M1595" s="177">
        <f>G1595*(1+L1595/100)</f>
        <v>0</v>
      </c>
      <c r="N1595" s="175">
        <v>1.3500000000000001E-3</v>
      </c>
      <c r="O1595" s="175">
        <f>ROUND(E1595*N1595,2)</f>
        <v>0.77</v>
      </c>
      <c r="P1595" s="175">
        <v>0</v>
      </c>
      <c r="Q1595" s="175">
        <f>ROUND(E1595*P1595,2)</f>
        <v>0</v>
      </c>
      <c r="R1595" s="177"/>
      <c r="S1595" s="177" t="s">
        <v>394</v>
      </c>
      <c r="T1595" s="178" t="s">
        <v>379</v>
      </c>
      <c r="U1595" s="159">
        <v>0</v>
      </c>
      <c r="V1595" s="159">
        <f>ROUND(E1595*U1595,2)</f>
        <v>0</v>
      </c>
      <c r="W1595" s="159"/>
      <c r="X1595" s="159" t="s">
        <v>614</v>
      </c>
      <c r="Y1595" s="159" t="s">
        <v>430</v>
      </c>
      <c r="Z1595" s="214">
        <v>0.32</v>
      </c>
      <c r="AA1595" s="215">
        <f t="shared" ref="AA1595" si="626">G1595*Z1595</f>
        <v>0</v>
      </c>
      <c r="AB1595" s="215">
        <f t="shared" ref="AB1595" si="627">G1595-AA1595</f>
        <v>0</v>
      </c>
      <c r="AC1595" s="148"/>
      <c r="AD1595" s="148"/>
      <c r="AE1595" s="148"/>
      <c r="AF1595" s="148"/>
      <c r="AG1595" s="148" t="s">
        <v>615</v>
      </c>
      <c r="AH1595" s="148"/>
      <c r="AI1595" s="148"/>
      <c r="AJ1595" s="148"/>
      <c r="AK1595" s="148"/>
      <c r="AL1595" s="148"/>
      <c r="AM1595" s="148"/>
      <c r="AN1595" s="148"/>
      <c r="AO1595" s="148"/>
      <c r="AP1595" s="148"/>
      <c r="AQ1595" s="148"/>
      <c r="AR1595" s="148"/>
      <c r="AS1595" s="148"/>
      <c r="AT1595" s="148"/>
      <c r="AU1595" s="148"/>
      <c r="AV1595" s="148"/>
      <c r="AW1595" s="148"/>
      <c r="AX1595" s="148"/>
      <c r="AY1595" s="148"/>
      <c r="AZ1595" s="148"/>
      <c r="BA1595" s="148"/>
      <c r="BB1595" s="148"/>
      <c r="BC1595" s="148"/>
      <c r="BD1595" s="148"/>
      <c r="BE1595" s="148"/>
      <c r="BF1595" s="148"/>
      <c r="BG1595" s="148"/>
      <c r="BH1595" s="148"/>
    </row>
    <row r="1596" spans="1:60" outlineLevel="2" x14ac:dyDescent="0.2">
      <c r="A1596" s="155"/>
      <c r="B1596" s="156"/>
      <c r="C1596" s="194" t="s">
        <v>2216</v>
      </c>
      <c r="D1596" s="185"/>
      <c r="E1596" s="186">
        <v>571.50599999999997</v>
      </c>
      <c r="F1596" s="159"/>
      <c r="G1596" s="159"/>
      <c r="H1596" s="159"/>
      <c r="I1596" s="159"/>
      <c r="J1596" s="159"/>
      <c r="K1596" s="159"/>
      <c r="L1596" s="159"/>
      <c r="M1596" s="159"/>
      <c r="N1596" s="158"/>
      <c r="O1596" s="158"/>
      <c r="P1596" s="158"/>
      <c r="Q1596" s="158"/>
      <c r="R1596" s="159"/>
      <c r="S1596" s="159"/>
      <c r="T1596" s="159"/>
      <c r="U1596" s="159"/>
      <c r="V1596" s="159"/>
      <c r="W1596" s="159"/>
      <c r="X1596" s="159"/>
      <c r="Y1596" s="159"/>
      <c r="Z1596" s="148"/>
      <c r="AA1596" s="148"/>
      <c r="AB1596" s="148"/>
      <c r="AC1596" s="148"/>
      <c r="AD1596" s="148"/>
      <c r="AE1596" s="148"/>
      <c r="AF1596" s="148"/>
      <c r="AG1596" s="148" t="s">
        <v>435</v>
      </c>
      <c r="AH1596" s="148">
        <v>0</v>
      </c>
      <c r="AI1596" s="148"/>
      <c r="AJ1596" s="148"/>
      <c r="AK1596" s="148"/>
      <c r="AL1596" s="148"/>
      <c r="AM1596" s="148"/>
      <c r="AN1596" s="148"/>
      <c r="AO1596" s="148"/>
      <c r="AP1596" s="148"/>
      <c r="AQ1596" s="148"/>
      <c r="AR1596" s="148"/>
      <c r="AS1596" s="148"/>
      <c r="AT1596" s="148"/>
      <c r="AU1596" s="148"/>
      <c r="AV1596" s="148"/>
      <c r="AW1596" s="148"/>
      <c r="AX1596" s="148"/>
      <c r="AY1596" s="148"/>
      <c r="AZ1596" s="148"/>
      <c r="BA1596" s="148"/>
      <c r="BB1596" s="148"/>
      <c r="BC1596" s="148"/>
      <c r="BD1596" s="148"/>
      <c r="BE1596" s="148"/>
      <c r="BF1596" s="148"/>
      <c r="BG1596" s="148"/>
      <c r="BH1596" s="148"/>
    </row>
    <row r="1597" spans="1:60" ht="22.5" outlineLevel="1" x14ac:dyDescent="0.2">
      <c r="A1597" s="172">
        <v>322</v>
      </c>
      <c r="B1597" s="173" t="s">
        <v>2217</v>
      </c>
      <c r="C1597" s="181" t="s">
        <v>2218</v>
      </c>
      <c r="D1597" s="174" t="s">
        <v>442</v>
      </c>
      <c r="E1597" s="175">
        <v>95.623159999999999</v>
      </c>
      <c r="F1597" s="176"/>
      <c r="G1597" s="177">
        <f>ROUND(E1597*F1597,2)</f>
        <v>0</v>
      </c>
      <c r="H1597" s="176"/>
      <c r="I1597" s="177">
        <f>ROUND(E1597*H1597,2)</f>
        <v>0</v>
      </c>
      <c r="J1597" s="176"/>
      <c r="K1597" s="177">
        <f>ROUND(E1597*J1597,2)</f>
        <v>0</v>
      </c>
      <c r="L1597" s="177">
        <v>21</v>
      </c>
      <c r="M1597" s="177">
        <f>G1597*(1+L1597/100)</f>
        <v>0</v>
      </c>
      <c r="N1597" s="175">
        <v>2.5000000000000001E-2</v>
      </c>
      <c r="O1597" s="175">
        <f>ROUND(E1597*N1597,2)</f>
        <v>2.39</v>
      </c>
      <c r="P1597" s="175">
        <v>0</v>
      </c>
      <c r="Q1597" s="175">
        <f>ROUND(E1597*P1597,2)</f>
        <v>0</v>
      </c>
      <c r="R1597" s="177" t="s">
        <v>664</v>
      </c>
      <c r="S1597" s="177" t="s">
        <v>378</v>
      </c>
      <c r="T1597" s="178" t="s">
        <v>378</v>
      </c>
      <c r="U1597" s="159">
        <v>0</v>
      </c>
      <c r="V1597" s="159">
        <f>ROUND(E1597*U1597,2)</f>
        <v>0</v>
      </c>
      <c r="W1597" s="159"/>
      <c r="X1597" s="159" t="s">
        <v>614</v>
      </c>
      <c r="Y1597" s="159" t="s">
        <v>430</v>
      </c>
      <c r="Z1597" s="214">
        <v>0.32</v>
      </c>
      <c r="AA1597" s="215">
        <f t="shared" ref="AA1597" si="628">G1597*Z1597</f>
        <v>0</v>
      </c>
      <c r="AB1597" s="215">
        <f t="shared" ref="AB1597" si="629">G1597-AA1597</f>
        <v>0</v>
      </c>
      <c r="AC1597" s="148"/>
      <c r="AD1597" s="148"/>
      <c r="AE1597" s="148"/>
      <c r="AF1597" s="148"/>
      <c r="AG1597" s="148" t="s">
        <v>615</v>
      </c>
      <c r="AH1597" s="148"/>
      <c r="AI1597" s="148"/>
      <c r="AJ1597" s="148"/>
      <c r="AK1597" s="148"/>
      <c r="AL1597" s="148"/>
      <c r="AM1597" s="148"/>
      <c r="AN1597" s="148"/>
      <c r="AO1597" s="148"/>
      <c r="AP1597" s="148"/>
      <c r="AQ1597" s="148"/>
      <c r="AR1597" s="148"/>
      <c r="AS1597" s="148"/>
      <c r="AT1597" s="148"/>
      <c r="AU1597" s="148"/>
      <c r="AV1597" s="148"/>
      <c r="AW1597" s="148"/>
      <c r="AX1597" s="148"/>
      <c r="AY1597" s="148"/>
      <c r="AZ1597" s="148"/>
      <c r="BA1597" s="148"/>
      <c r="BB1597" s="148"/>
      <c r="BC1597" s="148"/>
      <c r="BD1597" s="148"/>
      <c r="BE1597" s="148"/>
      <c r="BF1597" s="148"/>
      <c r="BG1597" s="148"/>
      <c r="BH1597" s="148"/>
    </row>
    <row r="1598" spans="1:60" outlineLevel="2" x14ac:dyDescent="0.2">
      <c r="A1598" s="155"/>
      <c r="B1598" s="156"/>
      <c r="C1598" s="194" t="s">
        <v>2219</v>
      </c>
      <c r="D1598" s="185"/>
      <c r="E1598" s="186">
        <v>16.122530000000001</v>
      </c>
      <c r="F1598" s="159"/>
      <c r="G1598" s="159"/>
      <c r="H1598" s="159"/>
      <c r="I1598" s="159"/>
      <c r="J1598" s="159"/>
      <c r="K1598" s="159"/>
      <c r="L1598" s="159"/>
      <c r="M1598" s="159"/>
      <c r="N1598" s="158"/>
      <c r="O1598" s="158"/>
      <c r="P1598" s="158"/>
      <c r="Q1598" s="158"/>
      <c r="R1598" s="159"/>
      <c r="S1598" s="159"/>
      <c r="T1598" s="159"/>
      <c r="U1598" s="159"/>
      <c r="V1598" s="159"/>
      <c r="W1598" s="159"/>
      <c r="X1598" s="159"/>
      <c r="Y1598" s="159"/>
      <c r="Z1598" s="148"/>
      <c r="AA1598" s="148"/>
      <c r="AB1598" s="148"/>
      <c r="AC1598" s="148"/>
      <c r="AD1598" s="148"/>
      <c r="AE1598" s="148"/>
      <c r="AF1598" s="148"/>
      <c r="AG1598" s="148" t="s">
        <v>435</v>
      </c>
      <c r="AH1598" s="148">
        <v>0</v>
      </c>
      <c r="AI1598" s="148"/>
      <c r="AJ1598" s="148"/>
      <c r="AK1598" s="148"/>
      <c r="AL1598" s="148"/>
      <c r="AM1598" s="148"/>
      <c r="AN1598" s="148"/>
      <c r="AO1598" s="148"/>
      <c r="AP1598" s="148"/>
      <c r="AQ1598" s="148"/>
      <c r="AR1598" s="148"/>
      <c r="AS1598" s="148"/>
      <c r="AT1598" s="148"/>
      <c r="AU1598" s="148"/>
      <c r="AV1598" s="148"/>
      <c r="AW1598" s="148"/>
      <c r="AX1598" s="148"/>
      <c r="AY1598" s="148"/>
      <c r="AZ1598" s="148"/>
      <c r="BA1598" s="148"/>
      <c r="BB1598" s="148"/>
      <c r="BC1598" s="148"/>
      <c r="BD1598" s="148"/>
      <c r="BE1598" s="148"/>
      <c r="BF1598" s="148"/>
      <c r="BG1598" s="148"/>
      <c r="BH1598" s="148"/>
    </row>
    <row r="1599" spans="1:60" outlineLevel="3" x14ac:dyDescent="0.2">
      <c r="A1599" s="155"/>
      <c r="B1599" s="156"/>
      <c r="C1599" s="194" t="s">
        <v>2220</v>
      </c>
      <c r="D1599" s="185"/>
      <c r="E1599" s="186">
        <v>17.354479999999999</v>
      </c>
      <c r="F1599" s="159"/>
      <c r="G1599" s="159"/>
      <c r="H1599" s="159"/>
      <c r="I1599" s="159"/>
      <c r="J1599" s="159"/>
      <c r="K1599" s="159"/>
      <c r="L1599" s="159"/>
      <c r="M1599" s="159"/>
      <c r="N1599" s="158"/>
      <c r="O1599" s="158"/>
      <c r="P1599" s="158"/>
      <c r="Q1599" s="158"/>
      <c r="R1599" s="159"/>
      <c r="S1599" s="159"/>
      <c r="T1599" s="159"/>
      <c r="U1599" s="159"/>
      <c r="V1599" s="159"/>
      <c r="W1599" s="159"/>
      <c r="X1599" s="159"/>
      <c r="Y1599" s="159"/>
      <c r="Z1599" s="148"/>
      <c r="AA1599" s="148"/>
      <c r="AB1599" s="148"/>
      <c r="AC1599" s="148"/>
      <c r="AD1599" s="148"/>
      <c r="AE1599" s="148"/>
      <c r="AF1599" s="148"/>
      <c r="AG1599" s="148" t="s">
        <v>435</v>
      </c>
      <c r="AH1599" s="148">
        <v>0</v>
      </c>
      <c r="AI1599" s="148"/>
      <c r="AJ1599" s="148"/>
      <c r="AK1599" s="148"/>
      <c r="AL1599" s="148"/>
      <c r="AM1599" s="148"/>
      <c r="AN1599" s="148"/>
      <c r="AO1599" s="148"/>
      <c r="AP1599" s="148"/>
      <c r="AQ1599" s="148"/>
      <c r="AR1599" s="148"/>
      <c r="AS1599" s="148"/>
      <c r="AT1599" s="148"/>
      <c r="AU1599" s="148"/>
      <c r="AV1599" s="148"/>
      <c r="AW1599" s="148"/>
      <c r="AX1599" s="148"/>
      <c r="AY1599" s="148"/>
      <c r="AZ1599" s="148"/>
      <c r="BA1599" s="148"/>
      <c r="BB1599" s="148"/>
      <c r="BC1599" s="148"/>
      <c r="BD1599" s="148"/>
      <c r="BE1599" s="148"/>
      <c r="BF1599" s="148"/>
      <c r="BG1599" s="148"/>
      <c r="BH1599" s="148"/>
    </row>
    <row r="1600" spans="1:60" outlineLevel="3" x14ac:dyDescent="0.2">
      <c r="A1600" s="155"/>
      <c r="B1600" s="156"/>
      <c r="C1600" s="194" t="s">
        <v>2221</v>
      </c>
      <c r="D1600" s="185"/>
      <c r="E1600" s="186">
        <v>43.3247</v>
      </c>
      <c r="F1600" s="159"/>
      <c r="G1600" s="159"/>
      <c r="H1600" s="159"/>
      <c r="I1600" s="159"/>
      <c r="J1600" s="159"/>
      <c r="K1600" s="159"/>
      <c r="L1600" s="159"/>
      <c r="M1600" s="159"/>
      <c r="N1600" s="158"/>
      <c r="O1600" s="158"/>
      <c r="P1600" s="158"/>
      <c r="Q1600" s="158"/>
      <c r="R1600" s="159"/>
      <c r="S1600" s="159"/>
      <c r="T1600" s="159"/>
      <c r="U1600" s="159"/>
      <c r="V1600" s="159"/>
      <c r="W1600" s="159"/>
      <c r="X1600" s="159"/>
      <c r="Y1600" s="159"/>
      <c r="Z1600" s="148"/>
      <c r="AA1600" s="148"/>
      <c r="AB1600" s="148"/>
      <c r="AC1600" s="148"/>
      <c r="AD1600" s="148"/>
      <c r="AE1600" s="148"/>
      <c r="AF1600" s="148"/>
      <c r="AG1600" s="148" t="s">
        <v>435</v>
      </c>
      <c r="AH1600" s="148">
        <v>0</v>
      </c>
      <c r="AI1600" s="148"/>
      <c r="AJ1600" s="148"/>
      <c r="AK1600" s="148"/>
      <c r="AL1600" s="148"/>
      <c r="AM1600" s="148"/>
      <c r="AN1600" s="148"/>
      <c r="AO1600" s="148"/>
      <c r="AP1600" s="148"/>
      <c r="AQ1600" s="148"/>
      <c r="AR1600" s="148"/>
      <c r="AS1600" s="148"/>
      <c r="AT1600" s="148"/>
      <c r="AU1600" s="148"/>
      <c r="AV1600" s="148"/>
      <c r="AW1600" s="148"/>
      <c r="AX1600" s="148"/>
      <c r="AY1600" s="148"/>
      <c r="AZ1600" s="148"/>
      <c r="BA1600" s="148"/>
      <c r="BB1600" s="148"/>
      <c r="BC1600" s="148"/>
      <c r="BD1600" s="148"/>
      <c r="BE1600" s="148"/>
      <c r="BF1600" s="148"/>
      <c r="BG1600" s="148"/>
      <c r="BH1600" s="148"/>
    </row>
    <row r="1601" spans="1:60" outlineLevel="3" x14ac:dyDescent="0.2">
      <c r="A1601" s="155"/>
      <c r="B1601" s="156"/>
      <c r="C1601" s="194" t="s">
        <v>2222</v>
      </c>
      <c r="D1601" s="185"/>
      <c r="E1601" s="186">
        <v>18.821449999999999</v>
      </c>
      <c r="F1601" s="159"/>
      <c r="G1601" s="159"/>
      <c r="H1601" s="159"/>
      <c r="I1601" s="159"/>
      <c r="J1601" s="159"/>
      <c r="K1601" s="159"/>
      <c r="L1601" s="159"/>
      <c r="M1601" s="159"/>
      <c r="N1601" s="158"/>
      <c r="O1601" s="158"/>
      <c r="P1601" s="158"/>
      <c r="Q1601" s="158"/>
      <c r="R1601" s="159"/>
      <c r="S1601" s="159"/>
      <c r="T1601" s="159"/>
      <c r="U1601" s="159"/>
      <c r="V1601" s="159"/>
      <c r="W1601" s="159"/>
      <c r="X1601" s="159"/>
      <c r="Y1601" s="159"/>
      <c r="Z1601" s="148"/>
      <c r="AA1601" s="148"/>
      <c r="AB1601" s="148"/>
      <c r="AC1601" s="148"/>
      <c r="AD1601" s="148"/>
      <c r="AE1601" s="148"/>
      <c r="AF1601" s="148"/>
      <c r="AG1601" s="148" t="s">
        <v>435</v>
      </c>
      <c r="AH1601" s="148">
        <v>0</v>
      </c>
      <c r="AI1601" s="148"/>
      <c r="AJ1601" s="148"/>
      <c r="AK1601" s="148"/>
      <c r="AL1601" s="148"/>
      <c r="AM1601" s="148"/>
      <c r="AN1601" s="148"/>
      <c r="AO1601" s="148"/>
      <c r="AP1601" s="148"/>
      <c r="AQ1601" s="148"/>
      <c r="AR1601" s="148"/>
      <c r="AS1601" s="148"/>
      <c r="AT1601" s="148"/>
      <c r="AU1601" s="148"/>
      <c r="AV1601" s="148"/>
      <c r="AW1601" s="148"/>
      <c r="AX1601" s="148"/>
      <c r="AY1601" s="148"/>
      <c r="AZ1601" s="148"/>
      <c r="BA1601" s="148"/>
      <c r="BB1601" s="148"/>
      <c r="BC1601" s="148"/>
      <c r="BD1601" s="148"/>
      <c r="BE1601" s="148"/>
      <c r="BF1601" s="148"/>
      <c r="BG1601" s="148"/>
      <c r="BH1601" s="148"/>
    </row>
    <row r="1602" spans="1:60" outlineLevel="1" x14ac:dyDescent="0.2">
      <c r="A1602" s="172">
        <v>323</v>
      </c>
      <c r="B1602" s="173" t="s">
        <v>2223</v>
      </c>
      <c r="C1602" s="181" t="s">
        <v>2224</v>
      </c>
      <c r="D1602" s="174" t="s">
        <v>492</v>
      </c>
      <c r="E1602" s="175">
        <v>428.52</v>
      </c>
      <c r="F1602" s="176"/>
      <c r="G1602" s="177">
        <f>ROUND(E1602*F1602,2)</f>
        <v>0</v>
      </c>
      <c r="H1602" s="176"/>
      <c r="I1602" s="177">
        <f>ROUND(E1602*H1602,2)</f>
        <v>0</v>
      </c>
      <c r="J1602" s="176"/>
      <c r="K1602" s="177">
        <f>ROUND(E1602*J1602,2)</f>
        <v>0</v>
      </c>
      <c r="L1602" s="177">
        <v>21</v>
      </c>
      <c r="M1602" s="177">
        <f>G1602*(1+L1602/100)</f>
        <v>0</v>
      </c>
      <c r="N1602" s="175">
        <v>5.47E-3</v>
      </c>
      <c r="O1602" s="175">
        <f>ROUND(E1602*N1602,2)</f>
        <v>2.34</v>
      </c>
      <c r="P1602" s="175">
        <v>0</v>
      </c>
      <c r="Q1602" s="175">
        <f>ROUND(E1602*P1602,2)</f>
        <v>0</v>
      </c>
      <c r="R1602" s="177" t="s">
        <v>2197</v>
      </c>
      <c r="S1602" s="177" t="s">
        <v>378</v>
      </c>
      <c r="T1602" s="178" t="s">
        <v>378</v>
      </c>
      <c r="U1602" s="159">
        <v>0.21</v>
      </c>
      <c r="V1602" s="159">
        <f>ROUND(E1602*U1602,2)</f>
        <v>89.99</v>
      </c>
      <c r="W1602" s="159"/>
      <c r="X1602" s="159" t="s">
        <v>429</v>
      </c>
      <c r="Y1602" s="159" t="s">
        <v>430</v>
      </c>
      <c r="Z1602" s="214">
        <v>0.32</v>
      </c>
      <c r="AA1602" s="215">
        <f t="shared" ref="AA1602" si="630">G1602*Z1602</f>
        <v>0</v>
      </c>
      <c r="AB1602" s="215">
        <f t="shared" ref="AB1602" si="631">G1602-AA1602</f>
        <v>0</v>
      </c>
      <c r="AC1602" s="148"/>
      <c r="AD1602" s="148"/>
      <c r="AE1602" s="148"/>
      <c r="AF1602" s="148"/>
      <c r="AG1602" s="148" t="s">
        <v>431</v>
      </c>
      <c r="AH1602" s="148"/>
      <c r="AI1602" s="148"/>
      <c r="AJ1602" s="148"/>
      <c r="AK1602" s="148"/>
      <c r="AL1602" s="148"/>
      <c r="AM1602" s="148"/>
      <c r="AN1602" s="148"/>
      <c r="AO1602" s="148"/>
      <c r="AP1602" s="148"/>
      <c r="AQ1602" s="148"/>
      <c r="AR1602" s="148"/>
      <c r="AS1602" s="148"/>
      <c r="AT1602" s="148"/>
      <c r="AU1602" s="148"/>
      <c r="AV1602" s="148"/>
      <c r="AW1602" s="148"/>
      <c r="AX1602" s="148"/>
      <c r="AY1602" s="148"/>
      <c r="AZ1602" s="148"/>
      <c r="BA1602" s="148"/>
      <c r="BB1602" s="148"/>
      <c r="BC1602" s="148"/>
      <c r="BD1602" s="148"/>
      <c r="BE1602" s="148"/>
      <c r="BF1602" s="148"/>
      <c r="BG1602" s="148"/>
      <c r="BH1602" s="148"/>
    </row>
    <row r="1603" spans="1:60" outlineLevel="2" x14ac:dyDescent="0.2">
      <c r="A1603" s="155"/>
      <c r="B1603" s="156"/>
      <c r="C1603" s="194" t="s">
        <v>1682</v>
      </c>
      <c r="D1603" s="185"/>
      <c r="E1603" s="186">
        <v>428.52</v>
      </c>
      <c r="F1603" s="159"/>
      <c r="G1603" s="159"/>
      <c r="H1603" s="159"/>
      <c r="I1603" s="159"/>
      <c r="J1603" s="159"/>
      <c r="K1603" s="159"/>
      <c r="L1603" s="159"/>
      <c r="M1603" s="159"/>
      <c r="N1603" s="158"/>
      <c r="O1603" s="158"/>
      <c r="P1603" s="158"/>
      <c r="Q1603" s="158"/>
      <c r="R1603" s="159"/>
      <c r="S1603" s="159"/>
      <c r="T1603" s="159"/>
      <c r="U1603" s="159"/>
      <c r="V1603" s="159"/>
      <c r="W1603" s="159"/>
      <c r="X1603" s="159"/>
      <c r="Y1603" s="159"/>
      <c r="Z1603" s="148"/>
      <c r="AA1603" s="148"/>
      <c r="AB1603" s="148"/>
      <c r="AC1603" s="148"/>
      <c r="AD1603" s="148"/>
      <c r="AE1603" s="148"/>
      <c r="AF1603" s="148"/>
      <c r="AG1603" s="148" t="s">
        <v>435</v>
      </c>
      <c r="AH1603" s="148">
        <v>0</v>
      </c>
      <c r="AI1603" s="148"/>
      <c r="AJ1603" s="148"/>
      <c r="AK1603" s="148"/>
      <c r="AL1603" s="148"/>
      <c r="AM1603" s="148"/>
      <c r="AN1603" s="148"/>
      <c r="AO1603" s="148"/>
      <c r="AP1603" s="148"/>
      <c r="AQ1603" s="148"/>
      <c r="AR1603" s="148"/>
      <c r="AS1603" s="148"/>
      <c r="AT1603" s="148"/>
      <c r="AU1603" s="148"/>
      <c r="AV1603" s="148"/>
      <c r="AW1603" s="148"/>
      <c r="AX1603" s="148"/>
      <c r="AY1603" s="148"/>
      <c r="AZ1603" s="148"/>
      <c r="BA1603" s="148"/>
      <c r="BB1603" s="148"/>
      <c r="BC1603" s="148"/>
      <c r="BD1603" s="148"/>
      <c r="BE1603" s="148"/>
      <c r="BF1603" s="148"/>
      <c r="BG1603" s="148"/>
      <c r="BH1603" s="148"/>
    </row>
    <row r="1604" spans="1:60" outlineLevel="1" x14ac:dyDescent="0.2">
      <c r="A1604" s="172">
        <v>324</v>
      </c>
      <c r="B1604" s="173" t="s">
        <v>2225</v>
      </c>
      <c r="C1604" s="181" t="s">
        <v>2226</v>
      </c>
      <c r="D1604" s="174" t="s">
        <v>492</v>
      </c>
      <c r="E1604" s="175">
        <v>97.2</v>
      </c>
      <c r="F1604" s="176"/>
      <c r="G1604" s="177">
        <f>ROUND(E1604*F1604,2)</f>
        <v>0</v>
      </c>
      <c r="H1604" s="176"/>
      <c r="I1604" s="177">
        <f>ROUND(E1604*H1604,2)</f>
        <v>0</v>
      </c>
      <c r="J1604" s="176"/>
      <c r="K1604" s="177">
        <f>ROUND(E1604*J1604,2)</f>
        <v>0</v>
      </c>
      <c r="L1604" s="177">
        <v>21</v>
      </c>
      <c r="M1604" s="177">
        <f>G1604*(1+L1604/100)</f>
        <v>0</v>
      </c>
      <c r="N1604" s="175">
        <v>2.9399999999999999E-3</v>
      </c>
      <c r="O1604" s="175">
        <f>ROUND(E1604*N1604,2)</f>
        <v>0.28999999999999998</v>
      </c>
      <c r="P1604" s="175">
        <v>0</v>
      </c>
      <c r="Q1604" s="175">
        <f>ROUND(E1604*P1604,2)</f>
        <v>0</v>
      </c>
      <c r="R1604" s="177" t="s">
        <v>2197</v>
      </c>
      <c r="S1604" s="177" t="s">
        <v>378</v>
      </c>
      <c r="T1604" s="178" t="s">
        <v>378</v>
      </c>
      <c r="U1604" s="159">
        <v>0.28000000000000003</v>
      </c>
      <c r="V1604" s="159">
        <f>ROUND(E1604*U1604,2)</f>
        <v>27.22</v>
      </c>
      <c r="W1604" s="159"/>
      <c r="X1604" s="159" t="s">
        <v>429</v>
      </c>
      <c r="Y1604" s="159" t="s">
        <v>453</v>
      </c>
      <c r="Z1604" s="214">
        <v>0.32</v>
      </c>
      <c r="AA1604" s="215">
        <f t="shared" ref="AA1604" si="632">G1604*Z1604</f>
        <v>0</v>
      </c>
      <c r="AB1604" s="215">
        <f t="shared" ref="AB1604" si="633">G1604-AA1604</f>
        <v>0</v>
      </c>
      <c r="AC1604" s="148"/>
      <c r="AD1604" s="148"/>
      <c r="AE1604" s="148"/>
      <c r="AF1604" s="148"/>
      <c r="AG1604" s="148" t="s">
        <v>431</v>
      </c>
      <c r="AH1604" s="148"/>
      <c r="AI1604" s="148"/>
      <c r="AJ1604" s="148"/>
      <c r="AK1604" s="148"/>
      <c r="AL1604" s="148"/>
      <c r="AM1604" s="148"/>
      <c r="AN1604" s="148"/>
      <c r="AO1604" s="148"/>
      <c r="AP1604" s="148"/>
      <c r="AQ1604" s="148"/>
      <c r="AR1604" s="148"/>
      <c r="AS1604" s="148"/>
      <c r="AT1604" s="148"/>
      <c r="AU1604" s="148"/>
      <c r="AV1604" s="148"/>
      <c r="AW1604" s="148"/>
      <c r="AX1604" s="148"/>
      <c r="AY1604" s="148"/>
      <c r="AZ1604" s="148"/>
      <c r="BA1604" s="148"/>
      <c r="BB1604" s="148"/>
      <c r="BC1604" s="148"/>
      <c r="BD1604" s="148"/>
      <c r="BE1604" s="148"/>
      <c r="BF1604" s="148"/>
      <c r="BG1604" s="148"/>
      <c r="BH1604" s="148"/>
    </row>
    <row r="1605" spans="1:60" outlineLevel="2" x14ac:dyDescent="0.2">
      <c r="A1605" s="155"/>
      <c r="B1605" s="156"/>
      <c r="C1605" s="295" t="s">
        <v>2227</v>
      </c>
      <c r="D1605" s="296"/>
      <c r="E1605" s="296"/>
      <c r="F1605" s="296"/>
      <c r="G1605" s="296"/>
      <c r="H1605" s="159"/>
      <c r="I1605" s="159"/>
      <c r="J1605" s="159"/>
      <c r="K1605" s="159"/>
      <c r="L1605" s="159"/>
      <c r="M1605" s="159"/>
      <c r="N1605" s="158"/>
      <c r="O1605" s="158"/>
      <c r="P1605" s="158"/>
      <c r="Q1605" s="158"/>
      <c r="R1605" s="159"/>
      <c r="S1605" s="159"/>
      <c r="T1605" s="159"/>
      <c r="U1605" s="159"/>
      <c r="V1605" s="159"/>
      <c r="W1605" s="159"/>
      <c r="X1605" s="159"/>
      <c r="Y1605" s="159"/>
      <c r="Z1605" s="148"/>
      <c r="AA1605" s="148"/>
      <c r="AB1605" s="148"/>
      <c r="AC1605" s="148"/>
      <c r="AD1605" s="148"/>
      <c r="AE1605" s="148"/>
      <c r="AF1605" s="148"/>
      <c r="AG1605" s="148" t="s">
        <v>383</v>
      </c>
      <c r="AH1605" s="148"/>
      <c r="AI1605" s="148"/>
      <c r="AJ1605" s="148"/>
      <c r="AK1605" s="148"/>
      <c r="AL1605" s="148"/>
      <c r="AM1605" s="148"/>
      <c r="AN1605" s="148"/>
      <c r="AO1605" s="148"/>
      <c r="AP1605" s="148"/>
      <c r="AQ1605" s="148"/>
      <c r="AR1605" s="148"/>
      <c r="AS1605" s="148"/>
      <c r="AT1605" s="148"/>
      <c r="AU1605" s="148"/>
      <c r="AV1605" s="148"/>
      <c r="AW1605" s="148"/>
      <c r="AX1605" s="148"/>
      <c r="AY1605" s="148"/>
      <c r="AZ1605" s="148"/>
      <c r="BA1605" s="148"/>
      <c r="BB1605" s="148"/>
      <c r="BC1605" s="148"/>
      <c r="BD1605" s="148"/>
      <c r="BE1605" s="148"/>
      <c r="BF1605" s="148"/>
      <c r="BG1605" s="148"/>
      <c r="BH1605" s="148"/>
    </row>
    <row r="1606" spans="1:60" outlineLevel="2" x14ac:dyDescent="0.2">
      <c r="A1606" s="155"/>
      <c r="B1606" s="156"/>
      <c r="C1606" s="194" t="s">
        <v>2228</v>
      </c>
      <c r="D1606" s="185"/>
      <c r="E1606" s="186">
        <v>97.2</v>
      </c>
      <c r="F1606" s="159"/>
      <c r="G1606" s="159"/>
      <c r="H1606" s="159"/>
      <c r="I1606" s="159"/>
      <c r="J1606" s="159"/>
      <c r="K1606" s="159"/>
      <c r="L1606" s="159"/>
      <c r="M1606" s="159"/>
      <c r="N1606" s="158"/>
      <c r="O1606" s="158"/>
      <c r="P1606" s="158"/>
      <c r="Q1606" s="158"/>
      <c r="R1606" s="159"/>
      <c r="S1606" s="159"/>
      <c r="T1606" s="159"/>
      <c r="U1606" s="159"/>
      <c r="V1606" s="159"/>
      <c r="W1606" s="159"/>
      <c r="X1606" s="159"/>
      <c r="Y1606" s="159"/>
      <c r="Z1606" s="148"/>
      <c r="AA1606" s="148"/>
      <c r="AB1606" s="148"/>
      <c r="AC1606" s="148"/>
      <c r="AD1606" s="148"/>
      <c r="AE1606" s="148"/>
      <c r="AF1606" s="148"/>
      <c r="AG1606" s="148" t="s">
        <v>435</v>
      </c>
      <c r="AH1606" s="148">
        <v>0</v>
      </c>
      <c r="AI1606" s="148"/>
      <c r="AJ1606" s="148"/>
      <c r="AK1606" s="148"/>
      <c r="AL1606" s="148"/>
      <c r="AM1606" s="148"/>
      <c r="AN1606" s="148"/>
      <c r="AO1606" s="148"/>
      <c r="AP1606" s="148"/>
      <c r="AQ1606" s="148"/>
      <c r="AR1606" s="148"/>
      <c r="AS1606" s="148"/>
      <c r="AT1606" s="148"/>
      <c r="AU1606" s="148"/>
      <c r="AV1606" s="148"/>
      <c r="AW1606" s="148"/>
      <c r="AX1606" s="148"/>
      <c r="AY1606" s="148"/>
      <c r="AZ1606" s="148"/>
      <c r="BA1606" s="148"/>
      <c r="BB1606" s="148"/>
      <c r="BC1606" s="148"/>
      <c r="BD1606" s="148"/>
      <c r="BE1606" s="148"/>
      <c r="BF1606" s="148"/>
      <c r="BG1606" s="148"/>
      <c r="BH1606" s="148"/>
    </row>
    <row r="1607" spans="1:60" ht="22.5" outlineLevel="1" x14ac:dyDescent="0.2">
      <c r="A1607" s="172">
        <v>325</v>
      </c>
      <c r="B1607" s="173" t="s">
        <v>2229</v>
      </c>
      <c r="C1607" s="181" t="s">
        <v>2230</v>
      </c>
      <c r="D1607" s="174" t="s">
        <v>492</v>
      </c>
      <c r="E1607" s="175">
        <v>22.1952</v>
      </c>
      <c r="F1607" s="176"/>
      <c r="G1607" s="177">
        <f>ROUND(E1607*F1607,2)</f>
        <v>0</v>
      </c>
      <c r="H1607" s="176"/>
      <c r="I1607" s="177">
        <f>ROUND(E1607*H1607,2)</f>
        <v>0</v>
      </c>
      <c r="J1607" s="176"/>
      <c r="K1607" s="177">
        <f>ROUND(E1607*J1607,2)</f>
        <v>0</v>
      </c>
      <c r="L1607" s="177">
        <v>21</v>
      </c>
      <c r="M1607" s="177">
        <f>G1607*(1+L1607/100)</f>
        <v>0</v>
      </c>
      <c r="N1607" s="175">
        <v>3.5000000000000001E-3</v>
      </c>
      <c r="O1607" s="175">
        <f>ROUND(E1607*N1607,2)</f>
        <v>0.08</v>
      </c>
      <c r="P1607" s="175">
        <v>0</v>
      </c>
      <c r="Q1607" s="175">
        <f>ROUND(E1607*P1607,2)</f>
        <v>0</v>
      </c>
      <c r="R1607" s="177" t="s">
        <v>664</v>
      </c>
      <c r="S1607" s="177" t="s">
        <v>378</v>
      </c>
      <c r="T1607" s="178" t="s">
        <v>378</v>
      </c>
      <c r="U1607" s="159">
        <v>0</v>
      </c>
      <c r="V1607" s="159">
        <f>ROUND(E1607*U1607,2)</f>
        <v>0</v>
      </c>
      <c r="W1607" s="159"/>
      <c r="X1607" s="159" t="s">
        <v>614</v>
      </c>
      <c r="Y1607" s="159" t="s">
        <v>453</v>
      </c>
      <c r="Z1607" s="214">
        <v>0.32</v>
      </c>
      <c r="AA1607" s="215">
        <f t="shared" ref="AA1607" si="634">G1607*Z1607</f>
        <v>0</v>
      </c>
      <c r="AB1607" s="215">
        <f t="shared" ref="AB1607" si="635">G1607-AA1607</f>
        <v>0</v>
      </c>
      <c r="AC1607" s="148"/>
      <c r="AD1607" s="148"/>
      <c r="AE1607" s="148"/>
      <c r="AF1607" s="148"/>
      <c r="AG1607" s="148" t="s">
        <v>615</v>
      </c>
      <c r="AH1607" s="148"/>
      <c r="AI1607" s="148"/>
      <c r="AJ1607" s="148"/>
      <c r="AK1607" s="148"/>
      <c r="AL1607" s="148"/>
      <c r="AM1607" s="148"/>
      <c r="AN1607" s="148"/>
      <c r="AO1607" s="148"/>
      <c r="AP1607" s="148"/>
      <c r="AQ1607" s="148"/>
      <c r="AR1607" s="148"/>
      <c r="AS1607" s="148"/>
      <c r="AT1607" s="148"/>
      <c r="AU1607" s="148"/>
      <c r="AV1607" s="148"/>
      <c r="AW1607" s="148"/>
      <c r="AX1607" s="148"/>
      <c r="AY1607" s="148"/>
      <c r="AZ1607" s="148"/>
      <c r="BA1607" s="148"/>
      <c r="BB1607" s="148"/>
      <c r="BC1607" s="148"/>
      <c r="BD1607" s="148"/>
      <c r="BE1607" s="148"/>
      <c r="BF1607" s="148"/>
      <c r="BG1607" s="148"/>
      <c r="BH1607" s="148"/>
    </row>
    <row r="1608" spans="1:60" outlineLevel="2" x14ac:dyDescent="0.2">
      <c r="A1608" s="155"/>
      <c r="B1608" s="156"/>
      <c r="C1608" s="194" t="s">
        <v>2231</v>
      </c>
      <c r="D1608" s="185"/>
      <c r="E1608" s="186">
        <v>22.1952</v>
      </c>
      <c r="F1608" s="159"/>
      <c r="G1608" s="159"/>
      <c r="H1608" s="159"/>
      <c r="I1608" s="159"/>
      <c r="J1608" s="159"/>
      <c r="K1608" s="159"/>
      <c r="L1608" s="159"/>
      <c r="M1608" s="159"/>
      <c r="N1608" s="158"/>
      <c r="O1608" s="158"/>
      <c r="P1608" s="158"/>
      <c r="Q1608" s="158"/>
      <c r="R1608" s="159"/>
      <c r="S1608" s="159"/>
      <c r="T1608" s="159"/>
      <c r="U1608" s="159"/>
      <c r="V1608" s="159"/>
      <c r="W1608" s="159"/>
      <c r="X1608" s="159"/>
      <c r="Y1608" s="159"/>
      <c r="Z1608" s="148"/>
      <c r="AA1608" s="148"/>
      <c r="AB1608" s="148"/>
      <c r="AC1608" s="148"/>
      <c r="AD1608" s="148"/>
      <c r="AE1608" s="148"/>
      <c r="AF1608" s="148"/>
      <c r="AG1608" s="148" t="s">
        <v>435</v>
      </c>
      <c r="AH1608" s="148">
        <v>0</v>
      </c>
      <c r="AI1608" s="148"/>
      <c r="AJ1608" s="148"/>
      <c r="AK1608" s="148"/>
      <c r="AL1608" s="148"/>
      <c r="AM1608" s="148"/>
      <c r="AN1608" s="148"/>
      <c r="AO1608" s="148"/>
      <c r="AP1608" s="148"/>
      <c r="AQ1608" s="148"/>
      <c r="AR1608" s="148"/>
      <c r="AS1608" s="148"/>
      <c r="AT1608" s="148"/>
      <c r="AU1608" s="148"/>
      <c r="AV1608" s="148"/>
      <c r="AW1608" s="148"/>
      <c r="AX1608" s="148"/>
      <c r="AY1608" s="148"/>
      <c r="AZ1608" s="148"/>
      <c r="BA1608" s="148"/>
      <c r="BB1608" s="148"/>
      <c r="BC1608" s="148"/>
      <c r="BD1608" s="148"/>
      <c r="BE1608" s="148"/>
      <c r="BF1608" s="148"/>
      <c r="BG1608" s="148"/>
      <c r="BH1608" s="148"/>
    </row>
    <row r="1609" spans="1:60" ht="22.5" outlineLevel="1" x14ac:dyDescent="0.2">
      <c r="A1609" s="172">
        <v>326</v>
      </c>
      <c r="B1609" s="173" t="s">
        <v>2232</v>
      </c>
      <c r="C1609" s="181" t="s">
        <v>2233</v>
      </c>
      <c r="D1609" s="174" t="s">
        <v>492</v>
      </c>
      <c r="E1609" s="175">
        <v>76.948800000000006</v>
      </c>
      <c r="F1609" s="176"/>
      <c r="G1609" s="177">
        <f>ROUND(E1609*F1609,2)</f>
        <v>0</v>
      </c>
      <c r="H1609" s="176"/>
      <c r="I1609" s="177">
        <f>ROUND(E1609*H1609,2)</f>
        <v>0</v>
      </c>
      <c r="J1609" s="176"/>
      <c r="K1609" s="177">
        <f>ROUND(E1609*J1609,2)</f>
        <v>0</v>
      </c>
      <c r="L1609" s="177">
        <v>21</v>
      </c>
      <c r="M1609" s="177">
        <f>G1609*(1+L1609/100)</f>
        <v>0</v>
      </c>
      <c r="N1609" s="175">
        <v>7.0000000000000001E-3</v>
      </c>
      <c r="O1609" s="175">
        <f>ROUND(E1609*N1609,2)</f>
        <v>0.54</v>
      </c>
      <c r="P1609" s="175">
        <v>0</v>
      </c>
      <c r="Q1609" s="175">
        <f>ROUND(E1609*P1609,2)</f>
        <v>0</v>
      </c>
      <c r="R1609" s="177" t="s">
        <v>664</v>
      </c>
      <c r="S1609" s="177" t="s">
        <v>378</v>
      </c>
      <c r="T1609" s="178" t="s">
        <v>378</v>
      </c>
      <c r="U1609" s="159">
        <v>0</v>
      </c>
      <c r="V1609" s="159">
        <f>ROUND(E1609*U1609,2)</f>
        <v>0</v>
      </c>
      <c r="W1609" s="159"/>
      <c r="X1609" s="159" t="s">
        <v>614</v>
      </c>
      <c r="Y1609" s="159" t="s">
        <v>453</v>
      </c>
      <c r="Z1609" s="214">
        <v>0.32</v>
      </c>
      <c r="AA1609" s="215">
        <f t="shared" ref="AA1609" si="636">G1609*Z1609</f>
        <v>0</v>
      </c>
      <c r="AB1609" s="215">
        <f t="shared" ref="AB1609" si="637">G1609-AA1609</f>
        <v>0</v>
      </c>
      <c r="AC1609" s="148"/>
      <c r="AD1609" s="148"/>
      <c r="AE1609" s="148"/>
      <c r="AF1609" s="148"/>
      <c r="AG1609" s="148" t="s">
        <v>615</v>
      </c>
      <c r="AH1609" s="148"/>
      <c r="AI1609" s="148"/>
      <c r="AJ1609" s="148"/>
      <c r="AK1609" s="148"/>
      <c r="AL1609" s="148"/>
      <c r="AM1609" s="148"/>
      <c r="AN1609" s="148"/>
      <c r="AO1609" s="148"/>
      <c r="AP1609" s="148"/>
      <c r="AQ1609" s="148"/>
      <c r="AR1609" s="148"/>
      <c r="AS1609" s="148"/>
      <c r="AT1609" s="148"/>
      <c r="AU1609" s="148"/>
      <c r="AV1609" s="148"/>
      <c r="AW1609" s="148"/>
      <c r="AX1609" s="148"/>
      <c r="AY1609" s="148"/>
      <c r="AZ1609" s="148"/>
      <c r="BA1609" s="148"/>
      <c r="BB1609" s="148"/>
      <c r="BC1609" s="148"/>
      <c r="BD1609" s="148"/>
      <c r="BE1609" s="148"/>
      <c r="BF1609" s="148"/>
      <c r="BG1609" s="148"/>
      <c r="BH1609" s="148"/>
    </row>
    <row r="1610" spans="1:60" outlineLevel="2" x14ac:dyDescent="0.2">
      <c r="A1610" s="155"/>
      <c r="B1610" s="156"/>
      <c r="C1610" s="194" t="s">
        <v>2234</v>
      </c>
      <c r="D1610" s="185"/>
      <c r="E1610" s="186">
        <v>76.948800000000006</v>
      </c>
      <c r="F1610" s="159"/>
      <c r="G1610" s="159"/>
      <c r="H1610" s="159"/>
      <c r="I1610" s="159"/>
      <c r="J1610" s="159"/>
      <c r="K1610" s="159"/>
      <c r="L1610" s="159"/>
      <c r="M1610" s="159"/>
      <c r="N1610" s="158"/>
      <c r="O1610" s="158"/>
      <c r="P1610" s="158"/>
      <c r="Q1610" s="158"/>
      <c r="R1610" s="159"/>
      <c r="S1610" s="159"/>
      <c r="T1610" s="159"/>
      <c r="U1610" s="159"/>
      <c r="V1610" s="159"/>
      <c r="W1610" s="159"/>
      <c r="X1610" s="159"/>
      <c r="Y1610" s="159"/>
      <c r="Z1610" s="148"/>
      <c r="AA1610" s="148"/>
      <c r="AB1610" s="148"/>
      <c r="AC1610" s="148"/>
      <c r="AD1610" s="148"/>
      <c r="AE1610" s="148"/>
      <c r="AF1610" s="148"/>
      <c r="AG1610" s="148" t="s">
        <v>435</v>
      </c>
      <c r="AH1610" s="148">
        <v>0</v>
      </c>
      <c r="AI1610" s="148"/>
      <c r="AJ1610" s="148"/>
      <c r="AK1610" s="148"/>
      <c r="AL1610" s="148"/>
      <c r="AM1610" s="148"/>
      <c r="AN1610" s="148"/>
      <c r="AO1610" s="148"/>
      <c r="AP1610" s="148"/>
      <c r="AQ1610" s="148"/>
      <c r="AR1610" s="148"/>
      <c r="AS1610" s="148"/>
      <c r="AT1610" s="148"/>
      <c r="AU1610" s="148"/>
      <c r="AV1610" s="148"/>
      <c r="AW1610" s="148"/>
      <c r="AX1610" s="148"/>
      <c r="AY1610" s="148"/>
      <c r="AZ1610" s="148"/>
      <c r="BA1610" s="148"/>
      <c r="BB1610" s="148"/>
      <c r="BC1610" s="148"/>
      <c r="BD1610" s="148"/>
      <c r="BE1610" s="148"/>
      <c r="BF1610" s="148"/>
      <c r="BG1610" s="148"/>
      <c r="BH1610" s="148"/>
    </row>
    <row r="1611" spans="1:60" outlineLevel="1" x14ac:dyDescent="0.2">
      <c r="A1611" s="172">
        <v>327</v>
      </c>
      <c r="B1611" s="173" t="s">
        <v>2235</v>
      </c>
      <c r="C1611" s="181" t="s">
        <v>2226</v>
      </c>
      <c r="D1611" s="174" t="s">
        <v>492</v>
      </c>
      <c r="E1611" s="175">
        <v>428.59</v>
      </c>
      <c r="F1611" s="176"/>
      <c r="G1611" s="177">
        <f>ROUND(E1611*F1611,2)</f>
        <v>0</v>
      </c>
      <c r="H1611" s="176"/>
      <c r="I1611" s="177">
        <f>ROUND(E1611*H1611,2)</f>
        <v>0</v>
      </c>
      <c r="J1611" s="176"/>
      <c r="K1611" s="177">
        <f>ROUND(E1611*J1611,2)</f>
        <v>0</v>
      </c>
      <c r="L1611" s="177">
        <v>21</v>
      </c>
      <c r="M1611" s="177">
        <f>G1611*(1+L1611/100)</f>
        <v>0</v>
      </c>
      <c r="N1611" s="175">
        <v>3.0000000000000001E-3</v>
      </c>
      <c r="O1611" s="175">
        <f>ROUND(E1611*N1611,2)</f>
        <v>1.29</v>
      </c>
      <c r="P1611" s="175">
        <v>0</v>
      </c>
      <c r="Q1611" s="175">
        <f>ROUND(E1611*P1611,2)</f>
        <v>0</v>
      </c>
      <c r="R1611" s="177" t="s">
        <v>2197</v>
      </c>
      <c r="S1611" s="177" t="s">
        <v>378</v>
      </c>
      <c r="T1611" s="178" t="s">
        <v>378</v>
      </c>
      <c r="U1611" s="159">
        <v>0.28000000000000003</v>
      </c>
      <c r="V1611" s="159">
        <f>ROUND(E1611*U1611,2)</f>
        <v>120.01</v>
      </c>
      <c r="W1611" s="159"/>
      <c r="X1611" s="159" t="s">
        <v>429</v>
      </c>
      <c r="Y1611" s="159" t="s">
        <v>475</v>
      </c>
      <c r="Z1611" s="214">
        <v>0.32</v>
      </c>
      <c r="AA1611" s="215">
        <f t="shared" ref="AA1611" si="638">G1611*Z1611</f>
        <v>0</v>
      </c>
      <c r="AB1611" s="215">
        <f t="shared" ref="AB1611" si="639">G1611-AA1611</f>
        <v>0</v>
      </c>
      <c r="AC1611" s="148"/>
      <c r="AD1611" s="148"/>
      <c r="AE1611" s="148"/>
      <c r="AF1611" s="148"/>
      <c r="AG1611" s="148" t="s">
        <v>431</v>
      </c>
      <c r="AH1611" s="148"/>
      <c r="AI1611" s="148"/>
      <c r="AJ1611" s="148"/>
      <c r="AK1611" s="148"/>
      <c r="AL1611" s="148"/>
      <c r="AM1611" s="148"/>
      <c r="AN1611" s="148"/>
      <c r="AO1611" s="148"/>
      <c r="AP1611" s="148"/>
      <c r="AQ1611" s="148"/>
      <c r="AR1611" s="148"/>
      <c r="AS1611" s="148"/>
      <c r="AT1611" s="148"/>
      <c r="AU1611" s="148"/>
      <c r="AV1611" s="148"/>
      <c r="AW1611" s="148"/>
      <c r="AX1611" s="148"/>
      <c r="AY1611" s="148"/>
      <c r="AZ1611" s="148"/>
      <c r="BA1611" s="148"/>
      <c r="BB1611" s="148"/>
      <c r="BC1611" s="148"/>
      <c r="BD1611" s="148"/>
      <c r="BE1611" s="148"/>
      <c r="BF1611" s="148"/>
      <c r="BG1611" s="148"/>
      <c r="BH1611" s="148"/>
    </row>
    <row r="1612" spans="1:60" outlineLevel="2" x14ac:dyDescent="0.2">
      <c r="A1612" s="155"/>
      <c r="B1612" s="156"/>
      <c r="C1612" s="295" t="s">
        <v>2227</v>
      </c>
      <c r="D1612" s="296"/>
      <c r="E1612" s="296"/>
      <c r="F1612" s="296"/>
      <c r="G1612" s="296"/>
      <c r="H1612" s="159"/>
      <c r="I1612" s="159"/>
      <c r="J1612" s="159"/>
      <c r="K1612" s="159"/>
      <c r="L1612" s="159"/>
      <c r="M1612" s="159"/>
      <c r="N1612" s="158"/>
      <c r="O1612" s="158"/>
      <c r="P1612" s="158"/>
      <c r="Q1612" s="158"/>
      <c r="R1612" s="159"/>
      <c r="S1612" s="159"/>
      <c r="T1612" s="159"/>
      <c r="U1612" s="159"/>
      <c r="V1612" s="159"/>
      <c r="W1612" s="159"/>
      <c r="X1612" s="159"/>
      <c r="Y1612" s="159"/>
      <c r="Z1612" s="148"/>
      <c r="AA1612" s="148"/>
      <c r="AB1612" s="148"/>
      <c r="AC1612" s="148"/>
      <c r="AD1612" s="148"/>
      <c r="AE1612" s="148"/>
      <c r="AF1612" s="148"/>
      <c r="AG1612" s="148" t="s">
        <v>383</v>
      </c>
      <c r="AH1612" s="148"/>
      <c r="AI1612" s="148"/>
      <c r="AJ1612" s="148"/>
      <c r="AK1612" s="148"/>
      <c r="AL1612" s="148"/>
      <c r="AM1612" s="148"/>
      <c r="AN1612" s="148"/>
      <c r="AO1612" s="148"/>
      <c r="AP1612" s="148"/>
      <c r="AQ1612" s="148"/>
      <c r="AR1612" s="148"/>
      <c r="AS1612" s="148"/>
      <c r="AT1612" s="148"/>
      <c r="AU1612" s="148"/>
      <c r="AV1612" s="148"/>
      <c r="AW1612" s="148"/>
      <c r="AX1612" s="148"/>
      <c r="AY1612" s="148"/>
      <c r="AZ1612" s="148"/>
      <c r="BA1612" s="148"/>
      <c r="BB1612" s="148"/>
      <c r="BC1612" s="148"/>
      <c r="BD1612" s="148"/>
      <c r="BE1612" s="148"/>
      <c r="BF1612" s="148"/>
      <c r="BG1612" s="148"/>
      <c r="BH1612" s="148"/>
    </row>
    <row r="1613" spans="1:60" outlineLevel="2" x14ac:dyDescent="0.2">
      <c r="A1613" s="155"/>
      <c r="B1613" s="156"/>
      <c r="C1613" s="194" t="s">
        <v>2236</v>
      </c>
      <c r="D1613" s="185"/>
      <c r="E1613" s="186">
        <v>207.68</v>
      </c>
      <c r="F1613" s="159"/>
      <c r="G1613" s="159"/>
      <c r="H1613" s="159"/>
      <c r="I1613" s="159"/>
      <c r="J1613" s="159"/>
      <c r="K1613" s="159"/>
      <c r="L1613" s="159"/>
      <c r="M1613" s="159"/>
      <c r="N1613" s="158"/>
      <c r="O1613" s="158"/>
      <c r="P1613" s="158"/>
      <c r="Q1613" s="158"/>
      <c r="R1613" s="159"/>
      <c r="S1613" s="159"/>
      <c r="T1613" s="159"/>
      <c r="U1613" s="159"/>
      <c r="V1613" s="159"/>
      <c r="W1613" s="159"/>
      <c r="X1613" s="159"/>
      <c r="Y1613" s="159"/>
      <c r="Z1613" s="148"/>
      <c r="AA1613" s="148"/>
      <c r="AB1613" s="148"/>
      <c r="AC1613" s="148"/>
      <c r="AD1613" s="148"/>
      <c r="AE1613" s="148"/>
      <c r="AF1613" s="148"/>
      <c r="AG1613" s="148" t="s">
        <v>435</v>
      </c>
      <c r="AH1613" s="148">
        <v>0</v>
      </c>
      <c r="AI1613" s="148"/>
      <c r="AJ1613" s="148"/>
      <c r="AK1613" s="148"/>
      <c r="AL1613" s="148"/>
      <c r="AM1613" s="148"/>
      <c r="AN1613" s="148"/>
      <c r="AO1613" s="148"/>
      <c r="AP1613" s="148"/>
      <c r="AQ1613" s="148"/>
      <c r="AR1613" s="148"/>
      <c r="AS1613" s="148"/>
      <c r="AT1613" s="148"/>
      <c r="AU1613" s="148"/>
      <c r="AV1613" s="148"/>
      <c r="AW1613" s="148"/>
      <c r="AX1613" s="148"/>
      <c r="AY1613" s="148"/>
      <c r="AZ1613" s="148"/>
      <c r="BA1613" s="148"/>
      <c r="BB1613" s="148"/>
      <c r="BC1613" s="148"/>
      <c r="BD1613" s="148"/>
      <c r="BE1613" s="148"/>
      <c r="BF1613" s="148"/>
      <c r="BG1613" s="148"/>
      <c r="BH1613" s="148"/>
    </row>
    <row r="1614" spans="1:60" outlineLevel="3" x14ac:dyDescent="0.2">
      <c r="A1614" s="155"/>
      <c r="B1614" s="156"/>
      <c r="C1614" s="194" t="s">
        <v>2237</v>
      </c>
      <c r="D1614" s="185"/>
      <c r="E1614" s="186">
        <v>169.28</v>
      </c>
      <c r="F1614" s="159"/>
      <c r="G1614" s="159"/>
      <c r="H1614" s="159"/>
      <c r="I1614" s="159"/>
      <c r="J1614" s="159"/>
      <c r="K1614" s="159"/>
      <c r="L1614" s="159"/>
      <c r="M1614" s="159"/>
      <c r="N1614" s="158"/>
      <c r="O1614" s="158"/>
      <c r="P1614" s="158"/>
      <c r="Q1614" s="158"/>
      <c r="R1614" s="159"/>
      <c r="S1614" s="159"/>
      <c r="T1614" s="159"/>
      <c r="U1614" s="159"/>
      <c r="V1614" s="159"/>
      <c r="W1614" s="159"/>
      <c r="X1614" s="159"/>
      <c r="Y1614" s="159"/>
      <c r="Z1614" s="148"/>
      <c r="AA1614" s="148"/>
      <c r="AB1614" s="148"/>
      <c r="AC1614" s="148"/>
      <c r="AD1614" s="148"/>
      <c r="AE1614" s="148"/>
      <c r="AF1614" s="148"/>
      <c r="AG1614" s="148" t="s">
        <v>435</v>
      </c>
      <c r="AH1614" s="148">
        <v>0</v>
      </c>
      <c r="AI1614" s="148"/>
      <c r="AJ1614" s="148"/>
      <c r="AK1614" s="148"/>
      <c r="AL1614" s="148"/>
      <c r="AM1614" s="148"/>
      <c r="AN1614" s="148"/>
      <c r="AO1614" s="148"/>
      <c r="AP1614" s="148"/>
      <c r="AQ1614" s="148"/>
      <c r="AR1614" s="148"/>
      <c r="AS1614" s="148"/>
      <c r="AT1614" s="148"/>
      <c r="AU1614" s="148"/>
      <c r="AV1614" s="148"/>
      <c r="AW1614" s="148"/>
      <c r="AX1614" s="148"/>
      <c r="AY1614" s="148"/>
      <c r="AZ1614" s="148"/>
      <c r="BA1614" s="148"/>
      <c r="BB1614" s="148"/>
      <c r="BC1614" s="148"/>
      <c r="BD1614" s="148"/>
      <c r="BE1614" s="148"/>
      <c r="BF1614" s="148"/>
      <c r="BG1614" s="148"/>
      <c r="BH1614" s="148"/>
    </row>
    <row r="1615" spans="1:60" outlineLevel="3" x14ac:dyDescent="0.2">
      <c r="A1615" s="155"/>
      <c r="B1615" s="156"/>
      <c r="C1615" s="194" t="s">
        <v>2238</v>
      </c>
      <c r="D1615" s="185"/>
      <c r="E1615" s="186">
        <v>51.63</v>
      </c>
      <c r="F1615" s="159"/>
      <c r="G1615" s="159"/>
      <c r="H1615" s="159"/>
      <c r="I1615" s="159"/>
      <c r="J1615" s="159"/>
      <c r="K1615" s="159"/>
      <c r="L1615" s="159"/>
      <c r="M1615" s="159"/>
      <c r="N1615" s="158"/>
      <c r="O1615" s="158"/>
      <c r="P1615" s="158"/>
      <c r="Q1615" s="158"/>
      <c r="R1615" s="159"/>
      <c r="S1615" s="159"/>
      <c r="T1615" s="159"/>
      <c r="U1615" s="159"/>
      <c r="V1615" s="159"/>
      <c r="W1615" s="159"/>
      <c r="X1615" s="159"/>
      <c r="Y1615" s="159"/>
      <c r="Z1615" s="148"/>
      <c r="AA1615" s="148"/>
      <c r="AB1615" s="148"/>
      <c r="AC1615" s="148"/>
      <c r="AD1615" s="148"/>
      <c r="AE1615" s="148"/>
      <c r="AF1615" s="148"/>
      <c r="AG1615" s="148" t="s">
        <v>435</v>
      </c>
      <c r="AH1615" s="148">
        <v>0</v>
      </c>
      <c r="AI1615" s="148"/>
      <c r="AJ1615" s="148"/>
      <c r="AK1615" s="148"/>
      <c r="AL1615" s="148"/>
      <c r="AM1615" s="148"/>
      <c r="AN1615" s="148"/>
      <c r="AO1615" s="148"/>
      <c r="AP1615" s="148"/>
      <c r="AQ1615" s="148"/>
      <c r="AR1615" s="148"/>
      <c r="AS1615" s="148"/>
      <c r="AT1615" s="148"/>
      <c r="AU1615" s="148"/>
      <c r="AV1615" s="148"/>
      <c r="AW1615" s="148"/>
      <c r="AX1615" s="148"/>
      <c r="AY1615" s="148"/>
      <c r="AZ1615" s="148"/>
      <c r="BA1615" s="148"/>
      <c r="BB1615" s="148"/>
      <c r="BC1615" s="148"/>
      <c r="BD1615" s="148"/>
      <c r="BE1615" s="148"/>
      <c r="BF1615" s="148"/>
      <c r="BG1615" s="148"/>
      <c r="BH1615" s="148"/>
    </row>
    <row r="1616" spans="1:60" ht="22.5" outlineLevel="1" x14ac:dyDescent="0.2">
      <c r="A1616" s="172">
        <v>328</v>
      </c>
      <c r="B1616" s="173" t="s">
        <v>2217</v>
      </c>
      <c r="C1616" s="181" t="s">
        <v>2218</v>
      </c>
      <c r="D1616" s="174" t="s">
        <v>442</v>
      </c>
      <c r="E1616" s="175">
        <v>61.667760000000001</v>
      </c>
      <c r="F1616" s="176"/>
      <c r="G1616" s="177">
        <f>ROUND(E1616*F1616,2)</f>
        <v>0</v>
      </c>
      <c r="H1616" s="176"/>
      <c r="I1616" s="177">
        <f>ROUND(E1616*H1616,2)</f>
        <v>0</v>
      </c>
      <c r="J1616" s="176"/>
      <c r="K1616" s="177">
        <f>ROUND(E1616*J1616,2)</f>
        <v>0</v>
      </c>
      <c r="L1616" s="177">
        <v>21</v>
      </c>
      <c r="M1616" s="177">
        <f>G1616*(1+L1616/100)</f>
        <v>0</v>
      </c>
      <c r="N1616" s="175">
        <v>2.5000000000000001E-2</v>
      </c>
      <c r="O1616" s="175">
        <f>ROUND(E1616*N1616,2)</f>
        <v>1.54</v>
      </c>
      <c r="P1616" s="175">
        <v>0</v>
      </c>
      <c r="Q1616" s="175">
        <f>ROUND(E1616*P1616,2)</f>
        <v>0</v>
      </c>
      <c r="R1616" s="177" t="s">
        <v>664</v>
      </c>
      <c r="S1616" s="177" t="s">
        <v>378</v>
      </c>
      <c r="T1616" s="178" t="s">
        <v>378</v>
      </c>
      <c r="U1616" s="159">
        <v>0</v>
      </c>
      <c r="V1616" s="159">
        <f>ROUND(E1616*U1616,2)</f>
        <v>0</v>
      </c>
      <c r="W1616" s="159"/>
      <c r="X1616" s="159" t="s">
        <v>614</v>
      </c>
      <c r="Y1616" s="159" t="s">
        <v>475</v>
      </c>
      <c r="Z1616" s="214">
        <v>0.32</v>
      </c>
      <c r="AA1616" s="215">
        <f t="shared" ref="AA1616" si="640">G1616*Z1616</f>
        <v>0</v>
      </c>
      <c r="AB1616" s="215">
        <f t="shared" ref="AB1616" si="641">G1616-AA1616</f>
        <v>0</v>
      </c>
      <c r="AC1616" s="148"/>
      <c r="AD1616" s="148"/>
      <c r="AE1616" s="148"/>
      <c r="AF1616" s="148"/>
      <c r="AG1616" s="148" t="s">
        <v>615</v>
      </c>
      <c r="AH1616" s="148"/>
      <c r="AI1616" s="148"/>
      <c r="AJ1616" s="148"/>
      <c r="AK1616" s="148"/>
      <c r="AL1616" s="148"/>
      <c r="AM1616" s="148"/>
      <c r="AN1616" s="148"/>
      <c r="AO1616" s="148"/>
      <c r="AP1616" s="148"/>
      <c r="AQ1616" s="148"/>
      <c r="AR1616" s="148"/>
      <c r="AS1616" s="148"/>
      <c r="AT1616" s="148"/>
      <c r="AU1616" s="148"/>
      <c r="AV1616" s="148"/>
      <c r="AW1616" s="148"/>
      <c r="AX1616" s="148"/>
      <c r="AY1616" s="148"/>
      <c r="AZ1616" s="148"/>
      <c r="BA1616" s="148"/>
      <c r="BB1616" s="148"/>
      <c r="BC1616" s="148"/>
      <c r="BD1616" s="148"/>
      <c r="BE1616" s="148"/>
      <c r="BF1616" s="148"/>
      <c r="BG1616" s="148"/>
      <c r="BH1616" s="148"/>
    </row>
    <row r="1617" spans="1:60" outlineLevel="2" x14ac:dyDescent="0.2">
      <c r="A1617" s="155"/>
      <c r="B1617" s="156"/>
      <c r="C1617" s="194" t="s">
        <v>2239</v>
      </c>
      <c r="D1617" s="185"/>
      <c r="E1617" s="186">
        <v>17.445119999999999</v>
      </c>
      <c r="F1617" s="159"/>
      <c r="G1617" s="159"/>
      <c r="H1617" s="159"/>
      <c r="I1617" s="159"/>
      <c r="J1617" s="159"/>
      <c r="K1617" s="159"/>
      <c r="L1617" s="159"/>
      <c r="M1617" s="159"/>
      <c r="N1617" s="158"/>
      <c r="O1617" s="158"/>
      <c r="P1617" s="158"/>
      <c r="Q1617" s="158"/>
      <c r="R1617" s="159"/>
      <c r="S1617" s="159"/>
      <c r="T1617" s="159"/>
      <c r="U1617" s="159"/>
      <c r="V1617" s="159"/>
      <c r="W1617" s="159"/>
      <c r="X1617" s="159"/>
      <c r="Y1617" s="159"/>
      <c r="Z1617" s="148"/>
      <c r="AA1617" s="148"/>
      <c r="AB1617" s="148"/>
      <c r="AC1617" s="148"/>
      <c r="AD1617" s="148"/>
      <c r="AE1617" s="148"/>
      <c r="AF1617" s="148"/>
      <c r="AG1617" s="148" t="s">
        <v>435</v>
      </c>
      <c r="AH1617" s="148">
        <v>0</v>
      </c>
      <c r="AI1617" s="148"/>
      <c r="AJ1617" s="148"/>
      <c r="AK1617" s="148"/>
      <c r="AL1617" s="148"/>
      <c r="AM1617" s="148"/>
      <c r="AN1617" s="148"/>
      <c r="AO1617" s="148"/>
      <c r="AP1617" s="148"/>
      <c r="AQ1617" s="148"/>
      <c r="AR1617" s="148"/>
      <c r="AS1617" s="148"/>
      <c r="AT1617" s="148"/>
      <c r="AU1617" s="148"/>
      <c r="AV1617" s="148"/>
      <c r="AW1617" s="148"/>
      <c r="AX1617" s="148"/>
      <c r="AY1617" s="148"/>
      <c r="AZ1617" s="148"/>
      <c r="BA1617" s="148"/>
      <c r="BB1617" s="148"/>
      <c r="BC1617" s="148"/>
      <c r="BD1617" s="148"/>
      <c r="BE1617" s="148"/>
      <c r="BF1617" s="148"/>
      <c r="BG1617" s="148"/>
      <c r="BH1617" s="148"/>
    </row>
    <row r="1618" spans="1:60" outlineLevel="3" x14ac:dyDescent="0.2">
      <c r="A1618" s="155"/>
      <c r="B1618" s="156"/>
      <c r="C1618" s="194" t="s">
        <v>2240</v>
      </c>
      <c r="D1618" s="185"/>
      <c r="E1618" s="186">
        <v>35.5488</v>
      </c>
      <c r="F1618" s="159"/>
      <c r="G1618" s="159"/>
      <c r="H1618" s="159"/>
      <c r="I1618" s="159"/>
      <c r="J1618" s="159"/>
      <c r="K1618" s="159"/>
      <c r="L1618" s="159"/>
      <c r="M1618" s="159"/>
      <c r="N1618" s="158"/>
      <c r="O1618" s="158"/>
      <c r="P1618" s="158"/>
      <c r="Q1618" s="158"/>
      <c r="R1618" s="159"/>
      <c r="S1618" s="159"/>
      <c r="T1618" s="159"/>
      <c r="U1618" s="159"/>
      <c r="V1618" s="159"/>
      <c r="W1618" s="159"/>
      <c r="X1618" s="159"/>
      <c r="Y1618" s="159"/>
      <c r="Z1618" s="148"/>
      <c r="AA1618" s="148"/>
      <c r="AB1618" s="148"/>
      <c r="AC1618" s="148"/>
      <c r="AD1618" s="148"/>
      <c r="AE1618" s="148"/>
      <c r="AF1618" s="148"/>
      <c r="AG1618" s="148" t="s">
        <v>435</v>
      </c>
      <c r="AH1618" s="148">
        <v>0</v>
      </c>
      <c r="AI1618" s="148"/>
      <c r="AJ1618" s="148"/>
      <c r="AK1618" s="148"/>
      <c r="AL1618" s="148"/>
      <c r="AM1618" s="148"/>
      <c r="AN1618" s="148"/>
      <c r="AO1618" s="148"/>
      <c r="AP1618" s="148"/>
      <c r="AQ1618" s="148"/>
      <c r="AR1618" s="148"/>
      <c r="AS1618" s="148"/>
      <c r="AT1618" s="148"/>
      <c r="AU1618" s="148"/>
      <c r="AV1618" s="148"/>
      <c r="AW1618" s="148"/>
      <c r="AX1618" s="148"/>
      <c r="AY1618" s="148"/>
      <c r="AZ1618" s="148"/>
      <c r="BA1618" s="148"/>
      <c r="BB1618" s="148"/>
      <c r="BC1618" s="148"/>
      <c r="BD1618" s="148"/>
      <c r="BE1618" s="148"/>
      <c r="BF1618" s="148"/>
      <c r="BG1618" s="148"/>
      <c r="BH1618" s="148"/>
    </row>
    <row r="1619" spans="1:60" outlineLevel="3" x14ac:dyDescent="0.2">
      <c r="A1619" s="155"/>
      <c r="B1619" s="156"/>
      <c r="C1619" s="194" t="s">
        <v>2241</v>
      </c>
      <c r="D1619" s="185"/>
      <c r="E1619" s="186">
        <v>8.6738400000000002</v>
      </c>
      <c r="F1619" s="159"/>
      <c r="G1619" s="159"/>
      <c r="H1619" s="159"/>
      <c r="I1619" s="159"/>
      <c r="J1619" s="159"/>
      <c r="K1619" s="159"/>
      <c r="L1619" s="159"/>
      <c r="M1619" s="159"/>
      <c r="N1619" s="158"/>
      <c r="O1619" s="158"/>
      <c r="P1619" s="158"/>
      <c r="Q1619" s="158"/>
      <c r="R1619" s="159"/>
      <c r="S1619" s="159"/>
      <c r="T1619" s="159"/>
      <c r="U1619" s="159"/>
      <c r="V1619" s="159"/>
      <c r="W1619" s="159"/>
      <c r="X1619" s="159"/>
      <c r="Y1619" s="159"/>
      <c r="Z1619" s="148"/>
      <c r="AA1619" s="148"/>
      <c r="AB1619" s="148"/>
      <c r="AC1619" s="148"/>
      <c r="AD1619" s="148"/>
      <c r="AE1619" s="148"/>
      <c r="AF1619" s="148"/>
      <c r="AG1619" s="148" t="s">
        <v>435</v>
      </c>
      <c r="AH1619" s="148">
        <v>0</v>
      </c>
      <c r="AI1619" s="148"/>
      <c r="AJ1619" s="148"/>
      <c r="AK1619" s="148"/>
      <c r="AL1619" s="148"/>
      <c r="AM1619" s="148"/>
      <c r="AN1619" s="148"/>
      <c r="AO1619" s="148"/>
      <c r="AP1619" s="148"/>
      <c r="AQ1619" s="148"/>
      <c r="AR1619" s="148"/>
      <c r="AS1619" s="148"/>
      <c r="AT1619" s="148"/>
      <c r="AU1619" s="148"/>
      <c r="AV1619" s="148"/>
      <c r="AW1619" s="148"/>
      <c r="AX1619" s="148"/>
      <c r="AY1619" s="148"/>
      <c r="AZ1619" s="148"/>
      <c r="BA1619" s="148"/>
      <c r="BB1619" s="148"/>
      <c r="BC1619" s="148"/>
      <c r="BD1619" s="148"/>
      <c r="BE1619" s="148"/>
      <c r="BF1619" s="148"/>
      <c r="BG1619" s="148"/>
      <c r="BH1619" s="148"/>
    </row>
    <row r="1620" spans="1:60" outlineLevel="1" x14ac:dyDescent="0.2">
      <c r="A1620" s="172">
        <v>329</v>
      </c>
      <c r="B1620" s="173" t="s">
        <v>2235</v>
      </c>
      <c r="C1620" s="181" t="s">
        <v>2226</v>
      </c>
      <c r="D1620" s="174" t="s">
        <v>492</v>
      </c>
      <c r="E1620" s="175">
        <v>680.49</v>
      </c>
      <c r="F1620" s="176"/>
      <c r="G1620" s="177">
        <f>ROUND(E1620*F1620,2)</f>
        <v>0</v>
      </c>
      <c r="H1620" s="176"/>
      <c r="I1620" s="177">
        <f>ROUND(E1620*H1620,2)</f>
        <v>0</v>
      </c>
      <c r="J1620" s="176"/>
      <c r="K1620" s="177">
        <f>ROUND(E1620*J1620,2)</f>
        <v>0</v>
      </c>
      <c r="L1620" s="177">
        <v>21</v>
      </c>
      <c r="M1620" s="177">
        <f>G1620*(1+L1620/100)</f>
        <v>0</v>
      </c>
      <c r="N1620" s="175">
        <v>3.0000000000000001E-3</v>
      </c>
      <c r="O1620" s="175">
        <f>ROUND(E1620*N1620,2)</f>
        <v>2.04</v>
      </c>
      <c r="P1620" s="175">
        <v>0</v>
      </c>
      <c r="Q1620" s="175">
        <f>ROUND(E1620*P1620,2)</f>
        <v>0</v>
      </c>
      <c r="R1620" s="177" t="s">
        <v>2197</v>
      </c>
      <c r="S1620" s="177" t="s">
        <v>378</v>
      </c>
      <c r="T1620" s="178" t="s">
        <v>378</v>
      </c>
      <c r="U1620" s="159">
        <v>0.28000000000000003</v>
      </c>
      <c r="V1620" s="159">
        <f>ROUND(E1620*U1620,2)</f>
        <v>190.54</v>
      </c>
      <c r="W1620" s="159"/>
      <c r="X1620" s="159" t="s">
        <v>429</v>
      </c>
      <c r="Y1620" s="159" t="s">
        <v>475</v>
      </c>
      <c r="Z1620" s="214">
        <v>0.32</v>
      </c>
      <c r="AA1620" s="215">
        <f t="shared" ref="AA1620" si="642">G1620*Z1620</f>
        <v>0</v>
      </c>
      <c r="AB1620" s="215">
        <f t="shared" ref="AB1620" si="643">G1620-AA1620</f>
        <v>0</v>
      </c>
      <c r="AC1620" s="148"/>
      <c r="AD1620" s="148"/>
      <c r="AE1620" s="148"/>
      <c r="AF1620" s="148"/>
      <c r="AG1620" s="148" t="s">
        <v>431</v>
      </c>
      <c r="AH1620" s="148"/>
      <c r="AI1620" s="148"/>
      <c r="AJ1620" s="148"/>
      <c r="AK1620" s="148"/>
      <c r="AL1620" s="148"/>
      <c r="AM1620" s="148"/>
      <c r="AN1620" s="148"/>
      <c r="AO1620" s="148"/>
      <c r="AP1620" s="148"/>
      <c r="AQ1620" s="148"/>
      <c r="AR1620" s="148"/>
      <c r="AS1620" s="148"/>
      <c r="AT1620" s="148"/>
      <c r="AU1620" s="148"/>
      <c r="AV1620" s="148"/>
      <c r="AW1620" s="148"/>
      <c r="AX1620" s="148"/>
      <c r="AY1620" s="148"/>
      <c r="AZ1620" s="148"/>
      <c r="BA1620" s="148"/>
      <c r="BB1620" s="148"/>
      <c r="BC1620" s="148"/>
      <c r="BD1620" s="148"/>
      <c r="BE1620" s="148"/>
      <c r="BF1620" s="148"/>
      <c r="BG1620" s="148"/>
      <c r="BH1620" s="148"/>
    </row>
    <row r="1621" spans="1:60" outlineLevel="2" x14ac:dyDescent="0.2">
      <c r="A1621" s="155"/>
      <c r="B1621" s="156"/>
      <c r="C1621" s="194" t="s">
        <v>2242</v>
      </c>
      <c r="D1621" s="185"/>
      <c r="E1621" s="186"/>
      <c r="F1621" s="159"/>
      <c r="G1621" s="159"/>
      <c r="H1621" s="159"/>
      <c r="I1621" s="159"/>
      <c r="J1621" s="159"/>
      <c r="K1621" s="159"/>
      <c r="L1621" s="159"/>
      <c r="M1621" s="159"/>
      <c r="N1621" s="158"/>
      <c r="O1621" s="158"/>
      <c r="P1621" s="158"/>
      <c r="Q1621" s="158"/>
      <c r="R1621" s="159"/>
      <c r="S1621" s="159"/>
      <c r="T1621" s="159"/>
      <c r="U1621" s="159"/>
      <c r="V1621" s="159"/>
      <c r="W1621" s="159"/>
      <c r="X1621" s="159"/>
      <c r="Y1621" s="159"/>
      <c r="Z1621" s="148"/>
      <c r="AA1621" s="148"/>
      <c r="AB1621" s="148"/>
      <c r="AC1621" s="148"/>
      <c r="AD1621" s="148"/>
      <c r="AE1621" s="148"/>
      <c r="AF1621" s="148"/>
      <c r="AG1621" s="148" t="s">
        <v>435</v>
      </c>
      <c r="AH1621" s="148">
        <v>0</v>
      </c>
      <c r="AI1621" s="148"/>
      <c r="AJ1621" s="148"/>
      <c r="AK1621" s="148"/>
      <c r="AL1621" s="148"/>
      <c r="AM1621" s="148"/>
      <c r="AN1621" s="148"/>
      <c r="AO1621" s="148"/>
      <c r="AP1621" s="148"/>
      <c r="AQ1621" s="148"/>
      <c r="AR1621" s="148"/>
      <c r="AS1621" s="148"/>
      <c r="AT1621" s="148"/>
      <c r="AU1621" s="148"/>
      <c r="AV1621" s="148"/>
      <c r="AW1621" s="148"/>
      <c r="AX1621" s="148"/>
      <c r="AY1621" s="148"/>
      <c r="AZ1621" s="148"/>
      <c r="BA1621" s="148"/>
      <c r="BB1621" s="148"/>
      <c r="BC1621" s="148"/>
      <c r="BD1621" s="148"/>
      <c r="BE1621" s="148"/>
      <c r="BF1621" s="148"/>
      <c r="BG1621" s="148"/>
      <c r="BH1621" s="148"/>
    </row>
    <row r="1622" spans="1:60" outlineLevel="3" x14ac:dyDescent="0.2">
      <c r="A1622" s="155"/>
      <c r="B1622" s="156"/>
      <c r="C1622" s="194" t="s">
        <v>1505</v>
      </c>
      <c r="D1622" s="185"/>
      <c r="E1622" s="186">
        <v>430.32</v>
      </c>
      <c r="F1622" s="159"/>
      <c r="G1622" s="159"/>
      <c r="H1622" s="159"/>
      <c r="I1622" s="159"/>
      <c r="J1622" s="159"/>
      <c r="K1622" s="159"/>
      <c r="L1622" s="159"/>
      <c r="M1622" s="159"/>
      <c r="N1622" s="158"/>
      <c r="O1622" s="158"/>
      <c r="P1622" s="158"/>
      <c r="Q1622" s="158"/>
      <c r="R1622" s="159"/>
      <c r="S1622" s="159"/>
      <c r="T1622" s="159"/>
      <c r="U1622" s="159"/>
      <c r="V1622" s="159"/>
      <c r="W1622" s="159"/>
      <c r="X1622" s="159"/>
      <c r="Y1622" s="159"/>
      <c r="Z1622" s="148"/>
      <c r="AA1622" s="148"/>
      <c r="AB1622" s="148"/>
      <c r="AC1622" s="148"/>
      <c r="AD1622" s="148"/>
      <c r="AE1622" s="148"/>
      <c r="AF1622" s="148"/>
      <c r="AG1622" s="148" t="s">
        <v>435</v>
      </c>
      <c r="AH1622" s="148">
        <v>0</v>
      </c>
      <c r="AI1622" s="148"/>
      <c r="AJ1622" s="148"/>
      <c r="AK1622" s="148"/>
      <c r="AL1622" s="148"/>
      <c r="AM1622" s="148"/>
      <c r="AN1622" s="148"/>
      <c r="AO1622" s="148"/>
      <c r="AP1622" s="148"/>
      <c r="AQ1622" s="148"/>
      <c r="AR1622" s="148"/>
      <c r="AS1622" s="148"/>
      <c r="AT1622" s="148"/>
      <c r="AU1622" s="148"/>
      <c r="AV1622" s="148"/>
      <c r="AW1622" s="148"/>
      <c r="AX1622" s="148"/>
      <c r="AY1622" s="148"/>
      <c r="AZ1622" s="148"/>
      <c r="BA1622" s="148"/>
      <c r="BB1622" s="148"/>
      <c r="BC1622" s="148"/>
      <c r="BD1622" s="148"/>
      <c r="BE1622" s="148"/>
      <c r="BF1622" s="148"/>
      <c r="BG1622" s="148"/>
      <c r="BH1622" s="148"/>
    </row>
    <row r="1623" spans="1:60" outlineLevel="3" x14ac:dyDescent="0.2">
      <c r="A1623" s="155"/>
      <c r="B1623" s="156"/>
      <c r="C1623" s="194" t="s">
        <v>1506</v>
      </c>
      <c r="D1623" s="185"/>
      <c r="E1623" s="186">
        <v>278.52</v>
      </c>
      <c r="F1623" s="159"/>
      <c r="G1623" s="159"/>
      <c r="H1623" s="159"/>
      <c r="I1623" s="159"/>
      <c r="J1623" s="159"/>
      <c r="K1623" s="159"/>
      <c r="L1623" s="159"/>
      <c r="M1623" s="159"/>
      <c r="N1623" s="158"/>
      <c r="O1623" s="158"/>
      <c r="P1623" s="158"/>
      <c r="Q1623" s="158"/>
      <c r="R1623" s="159"/>
      <c r="S1623" s="159"/>
      <c r="T1623" s="159"/>
      <c r="U1623" s="159"/>
      <c r="V1623" s="159"/>
      <c r="W1623" s="159"/>
      <c r="X1623" s="159"/>
      <c r="Y1623" s="159"/>
      <c r="Z1623" s="148"/>
      <c r="AA1623" s="148"/>
      <c r="AB1623" s="148"/>
      <c r="AC1623" s="148"/>
      <c r="AD1623" s="148"/>
      <c r="AE1623" s="148"/>
      <c r="AF1623" s="148"/>
      <c r="AG1623" s="148" t="s">
        <v>435</v>
      </c>
      <c r="AH1623" s="148">
        <v>0</v>
      </c>
      <c r="AI1623" s="148"/>
      <c r="AJ1623" s="148"/>
      <c r="AK1623" s="148"/>
      <c r="AL1623" s="148"/>
      <c r="AM1623" s="148"/>
      <c r="AN1623" s="148"/>
      <c r="AO1623" s="148"/>
      <c r="AP1623" s="148"/>
      <c r="AQ1623" s="148"/>
      <c r="AR1623" s="148"/>
      <c r="AS1623" s="148"/>
      <c r="AT1623" s="148"/>
      <c r="AU1623" s="148"/>
      <c r="AV1623" s="148"/>
      <c r="AW1623" s="148"/>
      <c r="AX1623" s="148"/>
      <c r="AY1623" s="148"/>
      <c r="AZ1623" s="148"/>
      <c r="BA1623" s="148"/>
      <c r="BB1623" s="148"/>
      <c r="BC1623" s="148"/>
      <c r="BD1623" s="148"/>
      <c r="BE1623" s="148"/>
      <c r="BF1623" s="148"/>
      <c r="BG1623" s="148"/>
      <c r="BH1623" s="148"/>
    </row>
    <row r="1624" spans="1:60" outlineLevel="3" x14ac:dyDescent="0.2">
      <c r="A1624" s="155"/>
      <c r="B1624" s="156"/>
      <c r="C1624" s="194" t="s">
        <v>1507</v>
      </c>
      <c r="D1624" s="185"/>
      <c r="E1624" s="186">
        <v>-28.35</v>
      </c>
      <c r="F1624" s="159"/>
      <c r="G1624" s="159"/>
      <c r="H1624" s="159"/>
      <c r="I1624" s="159"/>
      <c r="J1624" s="159"/>
      <c r="K1624" s="159"/>
      <c r="L1624" s="159"/>
      <c r="M1624" s="159"/>
      <c r="N1624" s="158"/>
      <c r="O1624" s="158"/>
      <c r="P1624" s="158"/>
      <c r="Q1624" s="158"/>
      <c r="R1624" s="159"/>
      <c r="S1624" s="159"/>
      <c r="T1624" s="159"/>
      <c r="U1624" s="159"/>
      <c r="V1624" s="159"/>
      <c r="W1624" s="159"/>
      <c r="X1624" s="159"/>
      <c r="Y1624" s="159"/>
      <c r="Z1624" s="148"/>
      <c r="AA1624" s="148"/>
      <c r="AB1624" s="148"/>
      <c r="AC1624" s="148"/>
      <c r="AD1624" s="148"/>
      <c r="AE1624" s="148"/>
      <c r="AF1624" s="148"/>
      <c r="AG1624" s="148" t="s">
        <v>435</v>
      </c>
      <c r="AH1624" s="148">
        <v>0</v>
      </c>
      <c r="AI1624" s="148"/>
      <c r="AJ1624" s="148"/>
      <c r="AK1624" s="148"/>
      <c r="AL1624" s="148"/>
      <c r="AM1624" s="148"/>
      <c r="AN1624" s="148"/>
      <c r="AO1624" s="148"/>
      <c r="AP1624" s="148"/>
      <c r="AQ1624" s="148"/>
      <c r="AR1624" s="148"/>
      <c r="AS1624" s="148"/>
      <c r="AT1624" s="148"/>
      <c r="AU1624" s="148"/>
      <c r="AV1624" s="148"/>
      <c r="AW1624" s="148"/>
      <c r="AX1624" s="148"/>
      <c r="AY1624" s="148"/>
      <c r="AZ1624" s="148"/>
      <c r="BA1624" s="148"/>
      <c r="BB1624" s="148"/>
      <c r="BC1624" s="148"/>
      <c r="BD1624" s="148"/>
      <c r="BE1624" s="148"/>
      <c r="BF1624" s="148"/>
      <c r="BG1624" s="148"/>
      <c r="BH1624" s="148"/>
    </row>
    <row r="1625" spans="1:60" ht="33.75" outlineLevel="1" x14ac:dyDescent="0.2">
      <c r="A1625" s="172">
        <v>330</v>
      </c>
      <c r="B1625" s="173" t="s">
        <v>2243</v>
      </c>
      <c r="C1625" s="181" t="s">
        <v>2244</v>
      </c>
      <c r="D1625" s="174" t="s">
        <v>492</v>
      </c>
      <c r="E1625" s="175">
        <v>714.5145</v>
      </c>
      <c r="F1625" s="176"/>
      <c r="G1625" s="177">
        <f>ROUND(E1625*F1625,2)</f>
        <v>0</v>
      </c>
      <c r="H1625" s="176"/>
      <c r="I1625" s="177">
        <f>ROUND(E1625*H1625,2)</f>
        <v>0</v>
      </c>
      <c r="J1625" s="176"/>
      <c r="K1625" s="177">
        <f>ROUND(E1625*J1625,2)</f>
        <v>0</v>
      </c>
      <c r="L1625" s="177">
        <v>21</v>
      </c>
      <c r="M1625" s="177">
        <f>G1625*(1+L1625/100)</f>
        <v>0</v>
      </c>
      <c r="N1625" s="175">
        <v>7.2500000000000004E-3</v>
      </c>
      <c r="O1625" s="175">
        <f>ROUND(E1625*N1625,2)</f>
        <v>5.18</v>
      </c>
      <c r="P1625" s="175">
        <v>0</v>
      </c>
      <c r="Q1625" s="175">
        <f>ROUND(E1625*P1625,2)</f>
        <v>0</v>
      </c>
      <c r="R1625" s="177" t="s">
        <v>664</v>
      </c>
      <c r="S1625" s="177" t="s">
        <v>378</v>
      </c>
      <c r="T1625" s="178" t="s">
        <v>378</v>
      </c>
      <c r="U1625" s="159">
        <v>0</v>
      </c>
      <c r="V1625" s="159">
        <f>ROUND(E1625*U1625,2)</f>
        <v>0</v>
      </c>
      <c r="W1625" s="159"/>
      <c r="X1625" s="159" t="s">
        <v>614</v>
      </c>
      <c r="Y1625" s="159" t="s">
        <v>475</v>
      </c>
      <c r="Z1625" s="214">
        <v>0.32</v>
      </c>
      <c r="AA1625" s="215">
        <f t="shared" ref="AA1625" si="644">G1625*Z1625</f>
        <v>0</v>
      </c>
      <c r="AB1625" s="215">
        <f t="shared" ref="AB1625" si="645">G1625-AA1625</f>
        <v>0</v>
      </c>
      <c r="AC1625" s="148"/>
      <c r="AD1625" s="148"/>
      <c r="AE1625" s="148"/>
      <c r="AF1625" s="148"/>
      <c r="AG1625" s="148" t="s">
        <v>615</v>
      </c>
      <c r="AH1625" s="148"/>
      <c r="AI1625" s="148"/>
      <c r="AJ1625" s="148"/>
      <c r="AK1625" s="148"/>
      <c r="AL1625" s="148"/>
      <c r="AM1625" s="148"/>
      <c r="AN1625" s="148"/>
      <c r="AO1625" s="148"/>
      <c r="AP1625" s="148"/>
      <c r="AQ1625" s="148"/>
      <c r="AR1625" s="148"/>
      <c r="AS1625" s="148"/>
      <c r="AT1625" s="148"/>
      <c r="AU1625" s="148"/>
      <c r="AV1625" s="148"/>
      <c r="AW1625" s="148"/>
      <c r="AX1625" s="148"/>
      <c r="AY1625" s="148"/>
      <c r="AZ1625" s="148"/>
      <c r="BA1625" s="148"/>
      <c r="BB1625" s="148"/>
      <c r="BC1625" s="148"/>
      <c r="BD1625" s="148"/>
      <c r="BE1625" s="148"/>
      <c r="BF1625" s="148"/>
      <c r="BG1625" s="148"/>
      <c r="BH1625" s="148"/>
    </row>
    <row r="1626" spans="1:60" outlineLevel="2" x14ac:dyDescent="0.2">
      <c r="A1626" s="155"/>
      <c r="B1626" s="156"/>
      <c r="C1626" s="194" t="s">
        <v>2245</v>
      </c>
      <c r="D1626" s="185"/>
      <c r="E1626" s="186">
        <v>714.5145</v>
      </c>
      <c r="F1626" s="159"/>
      <c r="G1626" s="159"/>
      <c r="H1626" s="159"/>
      <c r="I1626" s="159"/>
      <c r="J1626" s="159"/>
      <c r="K1626" s="159"/>
      <c r="L1626" s="159"/>
      <c r="M1626" s="159"/>
      <c r="N1626" s="158"/>
      <c r="O1626" s="158"/>
      <c r="P1626" s="158"/>
      <c r="Q1626" s="158"/>
      <c r="R1626" s="159"/>
      <c r="S1626" s="159"/>
      <c r="T1626" s="159"/>
      <c r="U1626" s="159"/>
      <c r="V1626" s="159"/>
      <c r="W1626" s="159"/>
      <c r="X1626" s="159"/>
      <c r="Y1626" s="159"/>
      <c r="Z1626" s="148"/>
      <c r="AA1626" s="148"/>
      <c r="AB1626" s="148"/>
      <c r="AC1626" s="148"/>
      <c r="AD1626" s="148"/>
      <c r="AE1626" s="148"/>
      <c r="AF1626" s="148"/>
      <c r="AG1626" s="148" t="s">
        <v>435</v>
      </c>
      <c r="AH1626" s="148">
        <v>5</v>
      </c>
      <c r="AI1626" s="148"/>
      <c r="AJ1626" s="148"/>
      <c r="AK1626" s="148"/>
      <c r="AL1626" s="148"/>
      <c r="AM1626" s="148"/>
      <c r="AN1626" s="148"/>
      <c r="AO1626" s="148"/>
      <c r="AP1626" s="148"/>
      <c r="AQ1626" s="148"/>
      <c r="AR1626" s="148"/>
      <c r="AS1626" s="148"/>
      <c r="AT1626" s="148"/>
      <c r="AU1626" s="148"/>
      <c r="AV1626" s="148"/>
      <c r="AW1626" s="148"/>
      <c r="AX1626" s="148"/>
      <c r="AY1626" s="148"/>
      <c r="AZ1626" s="148"/>
      <c r="BA1626" s="148"/>
      <c r="BB1626" s="148"/>
      <c r="BC1626" s="148"/>
      <c r="BD1626" s="148"/>
      <c r="BE1626" s="148"/>
      <c r="BF1626" s="148"/>
      <c r="BG1626" s="148"/>
      <c r="BH1626" s="148"/>
    </row>
    <row r="1627" spans="1:60" outlineLevel="1" x14ac:dyDescent="0.2">
      <c r="A1627" s="172">
        <v>331</v>
      </c>
      <c r="B1627" s="173" t="s">
        <v>2246</v>
      </c>
      <c r="C1627" s="181" t="s">
        <v>2247</v>
      </c>
      <c r="D1627" s="174" t="s">
        <v>492</v>
      </c>
      <c r="E1627" s="175">
        <v>2285.6687999999999</v>
      </c>
      <c r="F1627" s="176"/>
      <c r="G1627" s="177">
        <f>ROUND(E1627*F1627,2)</f>
        <v>0</v>
      </c>
      <c r="H1627" s="176"/>
      <c r="I1627" s="177">
        <f>ROUND(E1627*H1627,2)</f>
        <v>0</v>
      </c>
      <c r="J1627" s="176"/>
      <c r="K1627" s="177">
        <f>ROUND(E1627*J1627,2)</f>
        <v>0</v>
      </c>
      <c r="L1627" s="177">
        <v>21</v>
      </c>
      <c r="M1627" s="177">
        <f>G1627*(1+L1627/100)</f>
        <v>0</v>
      </c>
      <c r="N1627" s="175">
        <v>2.5500000000000002E-3</v>
      </c>
      <c r="O1627" s="175">
        <f>ROUND(E1627*N1627,2)</f>
        <v>5.83</v>
      </c>
      <c r="P1627" s="175">
        <v>0</v>
      </c>
      <c r="Q1627" s="175">
        <f>ROUND(E1627*P1627,2)</f>
        <v>0</v>
      </c>
      <c r="R1627" s="177" t="s">
        <v>2197</v>
      </c>
      <c r="S1627" s="177" t="s">
        <v>378</v>
      </c>
      <c r="T1627" s="178" t="s">
        <v>378</v>
      </c>
      <c r="U1627" s="159">
        <v>0.31809999999999999</v>
      </c>
      <c r="V1627" s="159">
        <f>ROUND(E1627*U1627,2)</f>
        <v>727.07</v>
      </c>
      <c r="W1627" s="159"/>
      <c r="X1627" s="159" t="s">
        <v>429</v>
      </c>
      <c r="Y1627" s="159" t="s">
        <v>481</v>
      </c>
      <c r="Z1627" s="214">
        <v>0.32</v>
      </c>
      <c r="AA1627" s="215">
        <f t="shared" ref="AA1627" si="646">G1627*Z1627</f>
        <v>0</v>
      </c>
      <c r="AB1627" s="215">
        <f t="shared" ref="AB1627" si="647">G1627-AA1627</f>
        <v>0</v>
      </c>
      <c r="AC1627" s="148"/>
      <c r="AD1627" s="148"/>
      <c r="AE1627" s="148"/>
      <c r="AF1627" s="148"/>
      <c r="AG1627" s="148" t="s">
        <v>431</v>
      </c>
      <c r="AH1627" s="148"/>
      <c r="AI1627" s="148"/>
      <c r="AJ1627" s="148"/>
      <c r="AK1627" s="148"/>
      <c r="AL1627" s="148"/>
      <c r="AM1627" s="148"/>
      <c r="AN1627" s="148"/>
      <c r="AO1627" s="148"/>
      <c r="AP1627" s="148"/>
      <c r="AQ1627" s="148"/>
      <c r="AR1627" s="148"/>
      <c r="AS1627" s="148"/>
      <c r="AT1627" s="148"/>
      <c r="AU1627" s="148"/>
      <c r="AV1627" s="148"/>
      <c r="AW1627" s="148"/>
      <c r="AX1627" s="148"/>
      <c r="AY1627" s="148"/>
      <c r="AZ1627" s="148"/>
      <c r="BA1627" s="148"/>
      <c r="BB1627" s="148"/>
      <c r="BC1627" s="148"/>
      <c r="BD1627" s="148"/>
      <c r="BE1627" s="148"/>
      <c r="BF1627" s="148"/>
      <c r="BG1627" s="148"/>
      <c r="BH1627" s="148"/>
    </row>
    <row r="1628" spans="1:60" outlineLevel="2" x14ac:dyDescent="0.2">
      <c r="A1628" s="155"/>
      <c r="B1628" s="156"/>
      <c r="C1628" s="194" t="s">
        <v>2248</v>
      </c>
      <c r="D1628" s="185"/>
      <c r="E1628" s="186">
        <v>607.072</v>
      </c>
      <c r="F1628" s="159"/>
      <c r="G1628" s="159"/>
      <c r="H1628" s="159"/>
      <c r="I1628" s="159"/>
      <c r="J1628" s="159"/>
      <c r="K1628" s="159"/>
      <c r="L1628" s="159"/>
      <c r="M1628" s="159"/>
      <c r="N1628" s="158"/>
      <c r="O1628" s="158"/>
      <c r="P1628" s="158"/>
      <c r="Q1628" s="158"/>
      <c r="R1628" s="159"/>
      <c r="S1628" s="159"/>
      <c r="T1628" s="159"/>
      <c r="U1628" s="159"/>
      <c r="V1628" s="159"/>
      <c r="W1628" s="159"/>
      <c r="X1628" s="159"/>
      <c r="Y1628" s="159"/>
      <c r="Z1628" s="148"/>
      <c r="AA1628" s="148"/>
      <c r="AB1628" s="148"/>
      <c r="AC1628" s="148"/>
      <c r="AD1628" s="148"/>
      <c r="AE1628" s="148"/>
      <c r="AF1628" s="148"/>
      <c r="AG1628" s="148" t="s">
        <v>435</v>
      </c>
      <c r="AH1628" s="148">
        <v>0</v>
      </c>
      <c r="AI1628" s="148"/>
      <c r="AJ1628" s="148"/>
      <c r="AK1628" s="148"/>
      <c r="AL1628" s="148"/>
      <c r="AM1628" s="148"/>
      <c r="AN1628" s="148"/>
      <c r="AO1628" s="148"/>
      <c r="AP1628" s="148"/>
      <c r="AQ1628" s="148"/>
      <c r="AR1628" s="148"/>
      <c r="AS1628" s="148"/>
      <c r="AT1628" s="148"/>
      <c r="AU1628" s="148"/>
      <c r="AV1628" s="148"/>
      <c r="AW1628" s="148"/>
      <c r="AX1628" s="148"/>
      <c r="AY1628" s="148"/>
      <c r="AZ1628" s="148"/>
      <c r="BA1628" s="148"/>
      <c r="BB1628" s="148"/>
      <c r="BC1628" s="148"/>
      <c r="BD1628" s="148"/>
      <c r="BE1628" s="148"/>
      <c r="BF1628" s="148"/>
      <c r="BG1628" s="148"/>
      <c r="BH1628" s="148"/>
    </row>
    <row r="1629" spans="1:60" outlineLevel="3" x14ac:dyDescent="0.2">
      <c r="A1629" s="155"/>
      <c r="B1629" s="156"/>
      <c r="C1629" s="194" t="s">
        <v>2249</v>
      </c>
      <c r="D1629" s="185"/>
      <c r="E1629" s="186">
        <v>183.44</v>
      </c>
      <c r="F1629" s="159"/>
      <c r="G1629" s="159"/>
      <c r="H1629" s="159"/>
      <c r="I1629" s="159"/>
      <c r="J1629" s="159"/>
      <c r="K1629" s="159"/>
      <c r="L1629" s="159"/>
      <c r="M1629" s="159"/>
      <c r="N1629" s="158"/>
      <c r="O1629" s="158"/>
      <c r="P1629" s="158"/>
      <c r="Q1629" s="158"/>
      <c r="R1629" s="159"/>
      <c r="S1629" s="159"/>
      <c r="T1629" s="159"/>
      <c r="U1629" s="159"/>
      <c r="V1629" s="159"/>
      <c r="W1629" s="159"/>
      <c r="X1629" s="159"/>
      <c r="Y1629" s="159"/>
      <c r="Z1629" s="148"/>
      <c r="AA1629" s="148"/>
      <c r="AB1629" s="148"/>
      <c r="AC1629" s="148"/>
      <c r="AD1629" s="148"/>
      <c r="AE1629" s="148"/>
      <c r="AF1629" s="148"/>
      <c r="AG1629" s="148" t="s">
        <v>435</v>
      </c>
      <c r="AH1629" s="148">
        <v>0</v>
      </c>
      <c r="AI1629" s="148"/>
      <c r="AJ1629" s="148"/>
      <c r="AK1629" s="148"/>
      <c r="AL1629" s="148"/>
      <c r="AM1629" s="148"/>
      <c r="AN1629" s="148"/>
      <c r="AO1629" s="148"/>
      <c r="AP1629" s="148"/>
      <c r="AQ1629" s="148"/>
      <c r="AR1629" s="148"/>
      <c r="AS1629" s="148"/>
      <c r="AT1629" s="148"/>
      <c r="AU1629" s="148"/>
      <c r="AV1629" s="148"/>
      <c r="AW1629" s="148"/>
      <c r="AX1629" s="148"/>
      <c r="AY1629" s="148"/>
      <c r="AZ1629" s="148"/>
      <c r="BA1629" s="148"/>
      <c r="BB1629" s="148"/>
      <c r="BC1629" s="148"/>
      <c r="BD1629" s="148"/>
      <c r="BE1629" s="148"/>
      <c r="BF1629" s="148"/>
      <c r="BG1629" s="148"/>
      <c r="BH1629" s="148"/>
    </row>
    <row r="1630" spans="1:60" outlineLevel="3" x14ac:dyDescent="0.2">
      <c r="A1630" s="155"/>
      <c r="B1630" s="156"/>
      <c r="C1630" s="194" t="s">
        <v>2250</v>
      </c>
      <c r="D1630" s="185"/>
      <c r="E1630" s="186">
        <v>1023.4968</v>
      </c>
      <c r="F1630" s="159"/>
      <c r="G1630" s="159"/>
      <c r="H1630" s="159"/>
      <c r="I1630" s="159"/>
      <c r="J1630" s="159"/>
      <c r="K1630" s="159"/>
      <c r="L1630" s="159"/>
      <c r="M1630" s="159"/>
      <c r="N1630" s="158"/>
      <c r="O1630" s="158"/>
      <c r="P1630" s="158"/>
      <c r="Q1630" s="158"/>
      <c r="R1630" s="159"/>
      <c r="S1630" s="159"/>
      <c r="T1630" s="159"/>
      <c r="U1630" s="159"/>
      <c r="V1630" s="159"/>
      <c r="W1630" s="159"/>
      <c r="X1630" s="159"/>
      <c r="Y1630" s="159"/>
      <c r="Z1630" s="148"/>
      <c r="AA1630" s="148"/>
      <c r="AB1630" s="148"/>
      <c r="AC1630" s="148"/>
      <c r="AD1630" s="148"/>
      <c r="AE1630" s="148"/>
      <c r="AF1630" s="148"/>
      <c r="AG1630" s="148" t="s">
        <v>435</v>
      </c>
      <c r="AH1630" s="148">
        <v>0</v>
      </c>
      <c r="AI1630" s="148"/>
      <c r="AJ1630" s="148"/>
      <c r="AK1630" s="148"/>
      <c r="AL1630" s="148"/>
      <c r="AM1630" s="148"/>
      <c r="AN1630" s="148"/>
      <c r="AO1630" s="148"/>
      <c r="AP1630" s="148"/>
      <c r="AQ1630" s="148"/>
      <c r="AR1630" s="148"/>
      <c r="AS1630" s="148"/>
      <c r="AT1630" s="148"/>
      <c r="AU1630" s="148"/>
      <c r="AV1630" s="148"/>
      <c r="AW1630" s="148"/>
      <c r="AX1630" s="148"/>
      <c r="AY1630" s="148"/>
      <c r="AZ1630" s="148"/>
      <c r="BA1630" s="148"/>
      <c r="BB1630" s="148"/>
      <c r="BC1630" s="148"/>
      <c r="BD1630" s="148"/>
      <c r="BE1630" s="148"/>
      <c r="BF1630" s="148"/>
      <c r="BG1630" s="148"/>
      <c r="BH1630" s="148"/>
    </row>
    <row r="1631" spans="1:60" outlineLevel="3" x14ac:dyDescent="0.2">
      <c r="A1631" s="155"/>
      <c r="B1631" s="156"/>
      <c r="C1631" s="194" t="s">
        <v>2251</v>
      </c>
      <c r="D1631" s="185"/>
      <c r="E1631" s="186">
        <v>60.42</v>
      </c>
      <c r="F1631" s="159"/>
      <c r="G1631" s="159"/>
      <c r="H1631" s="159"/>
      <c r="I1631" s="159"/>
      <c r="J1631" s="159"/>
      <c r="K1631" s="159"/>
      <c r="L1631" s="159"/>
      <c r="M1631" s="159"/>
      <c r="N1631" s="158"/>
      <c r="O1631" s="158"/>
      <c r="P1631" s="158"/>
      <c r="Q1631" s="158"/>
      <c r="R1631" s="159"/>
      <c r="S1631" s="159"/>
      <c r="T1631" s="159"/>
      <c r="U1631" s="159"/>
      <c r="V1631" s="159"/>
      <c r="W1631" s="159"/>
      <c r="X1631" s="159"/>
      <c r="Y1631" s="159"/>
      <c r="Z1631" s="148"/>
      <c r="AA1631" s="148"/>
      <c r="AB1631" s="148"/>
      <c r="AC1631" s="148"/>
      <c r="AD1631" s="148"/>
      <c r="AE1631" s="148"/>
      <c r="AF1631" s="148"/>
      <c r="AG1631" s="148" t="s">
        <v>435</v>
      </c>
      <c r="AH1631" s="148">
        <v>0</v>
      </c>
      <c r="AI1631" s="148"/>
      <c r="AJ1631" s="148"/>
      <c r="AK1631" s="148"/>
      <c r="AL1631" s="148"/>
      <c r="AM1631" s="148"/>
      <c r="AN1631" s="148"/>
      <c r="AO1631" s="148"/>
      <c r="AP1631" s="148"/>
      <c r="AQ1631" s="148"/>
      <c r="AR1631" s="148"/>
      <c r="AS1631" s="148"/>
      <c r="AT1631" s="148"/>
      <c r="AU1631" s="148"/>
      <c r="AV1631" s="148"/>
      <c r="AW1631" s="148"/>
      <c r="AX1631" s="148"/>
      <c r="AY1631" s="148"/>
      <c r="AZ1631" s="148"/>
      <c r="BA1631" s="148"/>
      <c r="BB1631" s="148"/>
      <c r="BC1631" s="148"/>
      <c r="BD1631" s="148"/>
      <c r="BE1631" s="148"/>
      <c r="BF1631" s="148"/>
      <c r="BG1631" s="148"/>
      <c r="BH1631" s="148"/>
    </row>
    <row r="1632" spans="1:60" outlineLevel="3" x14ac:dyDescent="0.2">
      <c r="A1632" s="155"/>
      <c r="B1632" s="156"/>
      <c r="C1632" s="194" t="s">
        <v>2252</v>
      </c>
      <c r="D1632" s="185"/>
      <c r="E1632" s="186">
        <v>411.24</v>
      </c>
      <c r="F1632" s="159"/>
      <c r="G1632" s="159"/>
      <c r="H1632" s="159"/>
      <c r="I1632" s="159"/>
      <c r="J1632" s="159"/>
      <c r="K1632" s="159"/>
      <c r="L1632" s="159"/>
      <c r="M1632" s="159"/>
      <c r="N1632" s="158"/>
      <c r="O1632" s="158"/>
      <c r="P1632" s="158"/>
      <c r="Q1632" s="158"/>
      <c r="R1632" s="159"/>
      <c r="S1632" s="159"/>
      <c r="T1632" s="159"/>
      <c r="U1632" s="159"/>
      <c r="V1632" s="159"/>
      <c r="W1632" s="159"/>
      <c r="X1632" s="159"/>
      <c r="Y1632" s="159"/>
      <c r="Z1632" s="148"/>
      <c r="AA1632" s="148"/>
      <c r="AB1632" s="148"/>
      <c r="AC1632" s="148"/>
      <c r="AD1632" s="148"/>
      <c r="AE1632" s="148"/>
      <c r="AF1632" s="148"/>
      <c r="AG1632" s="148" t="s">
        <v>435</v>
      </c>
      <c r="AH1632" s="148">
        <v>0</v>
      </c>
      <c r="AI1632" s="148"/>
      <c r="AJ1632" s="148"/>
      <c r="AK1632" s="148"/>
      <c r="AL1632" s="148"/>
      <c r="AM1632" s="148"/>
      <c r="AN1632" s="148"/>
      <c r="AO1632" s="148"/>
      <c r="AP1632" s="148"/>
      <c r="AQ1632" s="148"/>
      <c r="AR1632" s="148"/>
      <c r="AS1632" s="148"/>
      <c r="AT1632" s="148"/>
      <c r="AU1632" s="148"/>
      <c r="AV1632" s="148"/>
      <c r="AW1632" s="148"/>
      <c r="AX1632" s="148"/>
      <c r="AY1632" s="148"/>
      <c r="AZ1632" s="148"/>
      <c r="BA1632" s="148"/>
      <c r="BB1632" s="148"/>
      <c r="BC1632" s="148"/>
      <c r="BD1632" s="148"/>
      <c r="BE1632" s="148"/>
      <c r="BF1632" s="148"/>
      <c r="BG1632" s="148"/>
      <c r="BH1632" s="148"/>
    </row>
    <row r="1633" spans="1:60" outlineLevel="1" x14ac:dyDescent="0.2">
      <c r="A1633" s="172">
        <v>332</v>
      </c>
      <c r="B1633" s="173" t="s">
        <v>2253</v>
      </c>
      <c r="C1633" s="181" t="s">
        <v>2254</v>
      </c>
      <c r="D1633" s="174" t="s">
        <v>492</v>
      </c>
      <c r="E1633" s="175">
        <v>1201.752</v>
      </c>
      <c r="F1633" s="176"/>
      <c r="G1633" s="177">
        <f>ROUND(E1633*F1633,2)</f>
        <v>0</v>
      </c>
      <c r="H1633" s="176"/>
      <c r="I1633" s="177">
        <f>ROUND(E1633*H1633,2)</f>
        <v>0</v>
      </c>
      <c r="J1633" s="176"/>
      <c r="K1633" s="177">
        <f>ROUND(E1633*J1633,2)</f>
        <v>0</v>
      </c>
      <c r="L1633" s="177">
        <v>21</v>
      </c>
      <c r="M1633" s="177">
        <f>G1633*(1+L1633/100)</f>
        <v>0</v>
      </c>
      <c r="N1633" s="175">
        <v>0</v>
      </c>
      <c r="O1633" s="175">
        <f>ROUND(E1633*N1633,2)</f>
        <v>0</v>
      </c>
      <c r="P1633" s="175">
        <v>0</v>
      </c>
      <c r="Q1633" s="175">
        <f>ROUND(E1633*P1633,2)</f>
        <v>0</v>
      </c>
      <c r="R1633" s="177" t="s">
        <v>2197</v>
      </c>
      <c r="S1633" s="177" t="s">
        <v>378</v>
      </c>
      <c r="T1633" s="178" t="s">
        <v>378</v>
      </c>
      <c r="U1633" s="159">
        <v>7.0000000000000007E-2</v>
      </c>
      <c r="V1633" s="159">
        <f>ROUND(E1633*U1633,2)</f>
        <v>84.12</v>
      </c>
      <c r="W1633" s="159"/>
      <c r="X1633" s="159" t="s">
        <v>429</v>
      </c>
      <c r="Y1633" s="159" t="s">
        <v>481</v>
      </c>
      <c r="Z1633" s="214">
        <v>0.32</v>
      </c>
      <c r="AA1633" s="215">
        <f t="shared" ref="AA1633" si="648">G1633*Z1633</f>
        <v>0</v>
      </c>
      <c r="AB1633" s="215">
        <f t="shared" ref="AB1633" si="649">G1633-AA1633</f>
        <v>0</v>
      </c>
      <c r="AC1633" s="148"/>
      <c r="AD1633" s="148"/>
      <c r="AE1633" s="148"/>
      <c r="AF1633" s="148"/>
      <c r="AG1633" s="148" t="s">
        <v>431</v>
      </c>
      <c r="AH1633" s="148"/>
      <c r="AI1633" s="148"/>
      <c r="AJ1633" s="148"/>
      <c r="AK1633" s="148"/>
      <c r="AL1633" s="148"/>
      <c r="AM1633" s="148"/>
      <c r="AN1633" s="148"/>
      <c r="AO1633" s="148"/>
      <c r="AP1633" s="148"/>
      <c r="AQ1633" s="148"/>
      <c r="AR1633" s="148"/>
      <c r="AS1633" s="148"/>
      <c r="AT1633" s="148"/>
      <c r="AU1633" s="148"/>
      <c r="AV1633" s="148"/>
      <c r="AW1633" s="148"/>
      <c r="AX1633" s="148"/>
      <c r="AY1633" s="148"/>
      <c r="AZ1633" s="148"/>
      <c r="BA1633" s="148"/>
      <c r="BB1633" s="148"/>
      <c r="BC1633" s="148"/>
      <c r="BD1633" s="148"/>
      <c r="BE1633" s="148"/>
      <c r="BF1633" s="148"/>
      <c r="BG1633" s="148"/>
      <c r="BH1633" s="148"/>
    </row>
    <row r="1634" spans="1:60" outlineLevel="2" x14ac:dyDescent="0.2">
      <c r="A1634" s="155"/>
      <c r="B1634" s="156"/>
      <c r="C1634" s="194" t="s">
        <v>2248</v>
      </c>
      <c r="D1634" s="185"/>
      <c r="E1634" s="186">
        <v>607.072</v>
      </c>
      <c r="F1634" s="159"/>
      <c r="G1634" s="159"/>
      <c r="H1634" s="159"/>
      <c r="I1634" s="159"/>
      <c r="J1634" s="159"/>
      <c r="K1634" s="159"/>
      <c r="L1634" s="159"/>
      <c r="M1634" s="159"/>
      <c r="N1634" s="158"/>
      <c r="O1634" s="158"/>
      <c r="P1634" s="158"/>
      <c r="Q1634" s="158"/>
      <c r="R1634" s="159"/>
      <c r="S1634" s="159"/>
      <c r="T1634" s="159"/>
      <c r="U1634" s="159"/>
      <c r="V1634" s="159"/>
      <c r="W1634" s="159"/>
      <c r="X1634" s="159"/>
      <c r="Y1634" s="159"/>
      <c r="Z1634" s="148"/>
      <c r="AA1634" s="148"/>
      <c r="AB1634" s="148"/>
      <c r="AC1634" s="148"/>
      <c r="AD1634" s="148"/>
      <c r="AE1634" s="148"/>
      <c r="AF1634" s="148"/>
      <c r="AG1634" s="148" t="s">
        <v>435</v>
      </c>
      <c r="AH1634" s="148">
        <v>0</v>
      </c>
      <c r="AI1634" s="148"/>
      <c r="AJ1634" s="148"/>
      <c r="AK1634" s="148"/>
      <c r="AL1634" s="148"/>
      <c r="AM1634" s="148"/>
      <c r="AN1634" s="148"/>
      <c r="AO1634" s="148"/>
      <c r="AP1634" s="148"/>
      <c r="AQ1634" s="148"/>
      <c r="AR1634" s="148"/>
      <c r="AS1634" s="148"/>
      <c r="AT1634" s="148"/>
      <c r="AU1634" s="148"/>
      <c r="AV1634" s="148"/>
      <c r="AW1634" s="148"/>
      <c r="AX1634" s="148"/>
      <c r="AY1634" s="148"/>
      <c r="AZ1634" s="148"/>
      <c r="BA1634" s="148"/>
      <c r="BB1634" s="148"/>
      <c r="BC1634" s="148"/>
      <c r="BD1634" s="148"/>
      <c r="BE1634" s="148"/>
      <c r="BF1634" s="148"/>
      <c r="BG1634" s="148"/>
      <c r="BH1634" s="148"/>
    </row>
    <row r="1635" spans="1:60" outlineLevel="3" x14ac:dyDescent="0.2">
      <c r="A1635" s="155"/>
      <c r="B1635" s="156"/>
      <c r="C1635" s="194" t="s">
        <v>2249</v>
      </c>
      <c r="D1635" s="185"/>
      <c r="E1635" s="186">
        <v>183.44</v>
      </c>
      <c r="F1635" s="159"/>
      <c r="G1635" s="159"/>
      <c r="H1635" s="159"/>
      <c r="I1635" s="159"/>
      <c r="J1635" s="159"/>
      <c r="K1635" s="159"/>
      <c r="L1635" s="159"/>
      <c r="M1635" s="159"/>
      <c r="N1635" s="158"/>
      <c r="O1635" s="158"/>
      <c r="P1635" s="158"/>
      <c r="Q1635" s="158"/>
      <c r="R1635" s="159"/>
      <c r="S1635" s="159"/>
      <c r="T1635" s="159"/>
      <c r="U1635" s="159"/>
      <c r="V1635" s="159"/>
      <c r="W1635" s="159"/>
      <c r="X1635" s="159"/>
      <c r="Y1635" s="159"/>
      <c r="Z1635" s="148"/>
      <c r="AA1635" s="148"/>
      <c r="AB1635" s="148"/>
      <c r="AC1635" s="148"/>
      <c r="AD1635" s="148"/>
      <c r="AE1635" s="148"/>
      <c r="AF1635" s="148"/>
      <c r="AG1635" s="148" t="s">
        <v>435</v>
      </c>
      <c r="AH1635" s="148">
        <v>0</v>
      </c>
      <c r="AI1635" s="148"/>
      <c r="AJ1635" s="148"/>
      <c r="AK1635" s="148"/>
      <c r="AL1635" s="148"/>
      <c r="AM1635" s="148"/>
      <c r="AN1635" s="148"/>
      <c r="AO1635" s="148"/>
      <c r="AP1635" s="148"/>
      <c r="AQ1635" s="148"/>
      <c r="AR1635" s="148"/>
      <c r="AS1635" s="148"/>
      <c r="AT1635" s="148"/>
      <c r="AU1635" s="148"/>
      <c r="AV1635" s="148"/>
      <c r="AW1635" s="148"/>
      <c r="AX1635" s="148"/>
      <c r="AY1635" s="148"/>
      <c r="AZ1635" s="148"/>
      <c r="BA1635" s="148"/>
      <c r="BB1635" s="148"/>
      <c r="BC1635" s="148"/>
      <c r="BD1635" s="148"/>
      <c r="BE1635" s="148"/>
      <c r="BF1635" s="148"/>
      <c r="BG1635" s="148"/>
      <c r="BH1635" s="148"/>
    </row>
    <row r="1636" spans="1:60" outlineLevel="3" x14ac:dyDescent="0.2">
      <c r="A1636" s="155"/>
      <c r="B1636" s="156"/>
      <c r="C1636" s="194" t="s">
        <v>2252</v>
      </c>
      <c r="D1636" s="185"/>
      <c r="E1636" s="186">
        <v>411.24</v>
      </c>
      <c r="F1636" s="159"/>
      <c r="G1636" s="159"/>
      <c r="H1636" s="159"/>
      <c r="I1636" s="159"/>
      <c r="J1636" s="159"/>
      <c r="K1636" s="159"/>
      <c r="L1636" s="159"/>
      <c r="M1636" s="159"/>
      <c r="N1636" s="158"/>
      <c r="O1636" s="158"/>
      <c r="P1636" s="158"/>
      <c r="Q1636" s="158"/>
      <c r="R1636" s="159"/>
      <c r="S1636" s="159"/>
      <c r="T1636" s="159"/>
      <c r="U1636" s="159"/>
      <c r="V1636" s="159"/>
      <c r="W1636" s="159"/>
      <c r="X1636" s="159"/>
      <c r="Y1636" s="159"/>
      <c r="Z1636" s="148"/>
      <c r="AA1636" s="148"/>
      <c r="AB1636" s="148"/>
      <c r="AC1636" s="148"/>
      <c r="AD1636" s="148"/>
      <c r="AE1636" s="148"/>
      <c r="AF1636" s="148"/>
      <c r="AG1636" s="148" t="s">
        <v>435</v>
      </c>
      <c r="AH1636" s="148">
        <v>0</v>
      </c>
      <c r="AI1636" s="148"/>
      <c r="AJ1636" s="148"/>
      <c r="AK1636" s="148"/>
      <c r="AL1636" s="148"/>
      <c r="AM1636" s="148"/>
      <c r="AN1636" s="148"/>
      <c r="AO1636" s="148"/>
      <c r="AP1636" s="148"/>
      <c r="AQ1636" s="148"/>
      <c r="AR1636" s="148"/>
      <c r="AS1636" s="148"/>
      <c r="AT1636" s="148"/>
      <c r="AU1636" s="148"/>
      <c r="AV1636" s="148"/>
      <c r="AW1636" s="148"/>
      <c r="AX1636" s="148"/>
      <c r="AY1636" s="148"/>
      <c r="AZ1636" s="148"/>
      <c r="BA1636" s="148"/>
      <c r="BB1636" s="148"/>
      <c r="BC1636" s="148"/>
      <c r="BD1636" s="148"/>
      <c r="BE1636" s="148"/>
      <c r="BF1636" s="148"/>
      <c r="BG1636" s="148"/>
      <c r="BH1636" s="148"/>
    </row>
    <row r="1637" spans="1:60" outlineLevel="1" x14ac:dyDescent="0.2">
      <c r="A1637" s="172">
        <v>333</v>
      </c>
      <c r="B1637" s="173" t="s">
        <v>2253</v>
      </c>
      <c r="C1637" s="181" t="s">
        <v>2254</v>
      </c>
      <c r="D1637" s="174" t="s">
        <v>492</v>
      </c>
      <c r="E1637" s="175">
        <v>1247.76</v>
      </c>
      <c r="F1637" s="176"/>
      <c r="G1637" s="177">
        <f>ROUND(E1637*F1637,2)</f>
        <v>0</v>
      </c>
      <c r="H1637" s="176"/>
      <c r="I1637" s="177">
        <f>ROUND(E1637*H1637,2)</f>
        <v>0</v>
      </c>
      <c r="J1637" s="176"/>
      <c r="K1637" s="177">
        <f>ROUND(E1637*J1637,2)</f>
        <v>0</v>
      </c>
      <c r="L1637" s="177">
        <v>21</v>
      </c>
      <c r="M1637" s="177">
        <f>G1637*(1+L1637/100)</f>
        <v>0</v>
      </c>
      <c r="N1637" s="175">
        <v>0</v>
      </c>
      <c r="O1637" s="175">
        <f>ROUND(E1637*N1637,2)</f>
        <v>0</v>
      </c>
      <c r="P1637" s="175">
        <v>0</v>
      </c>
      <c r="Q1637" s="175">
        <f>ROUND(E1637*P1637,2)</f>
        <v>0</v>
      </c>
      <c r="R1637" s="177" t="s">
        <v>2197</v>
      </c>
      <c r="S1637" s="177" t="s">
        <v>378</v>
      </c>
      <c r="T1637" s="178" t="s">
        <v>378</v>
      </c>
      <c r="U1637" s="159">
        <v>7.0000000000000007E-2</v>
      </c>
      <c r="V1637" s="159">
        <f>ROUND(E1637*U1637,2)</f>
        <v>87.34</v>
      </c>
      <c r="W1637" s="159"/>
      <c r="X1637" s="159" t="s">
        <v>429</v>
      </c>
      <c r="Y1637" s="159" t="s">
        <v>481</v>
      </c>
      <c r="Z1637" s="214">
        <v>0.32</v>
      </c>
      <c r="AA1637" s="215">
        <f t="shared" ref="AA1637" si="650">G1637*Z1637</f>
        <v>0</v>
      </c>
      <c r="AB1637" s="215">
        <f t="shared" ref="AB1637" si="651">G1637-AA1637</f>
        <v>0</v>
      </c>
      <c r="AC1637" s="148"/>
      <c r="AD1637" s="148"/>
      <c r="AE1637" s="148"/>
      <c r="AF1637" s="148"/>
      <c r="AG1637" s="148" t="s">
        <v>431</v>
      </c>
      <c r="AH1637" s="148"/>
      <c r="AI1637" s="148"/>
      <c r="AJ1637" s="148"/>
      <c r="AK1637" s="148"/>
      <c r="AL1637" s="148"/>
      <c r="AM1637" s="148"/>
      <c r="AN1637" s="148"/>
      <c r="AO1637" s="148"/>
      <c r="AP1637" s="148"/>
      <c r="AQ1637" s="148"/>
      <c r="AR1637" s="148"/>
      <c r="AS1637" s="148"/>
      <c r="AT1637" s="148"/>
      <c r="AU1637" s="148"/>
      <c r="AV1637" s="148"/>
      <c r="AW1637" s="148"/>
      <c r="AX1637" s="148"/>
      <c r="AY1637" s="148"/>
      <c r="AZ1637" s="148"/>
      <c r="BA1637" s="148"/>
      <c r="BB1637" s="148"/>
      <c r="BC1637" s="148"/>
      <c r="BD1637" s="148"/>
      <c r="BE1637" s="148"/>
      <c r="BF1637" s="148"/>
      <c r="BG1637" s="148"/>
      <c r="BH1637" s="148"/>
    </row>
    <row r="1638" spans="1:60" outlineLevel="2" x14ac:dyDescent="0.2">
      <c r="A1638" s="155"/>
      <c r="B1638" s="156"/>
      <c r="C1638" s="194" t="s">
        <v>2255</v>
      </c>
      <c r="D1638" s="185"/>
      <c r="E1638" s="186">
        <v>1247.76</v>
      </c>
      <c r="F1638" s="159"/>
      <c r="G1638" s="159"/>
      <c r="H1638" s="159"/>
      <c r="I1638" s="159"/>
      <c r="J1638" s="159"/>
      <c r="K1638" s="159"/>
      <c r="L1638" s="159"/>
      <c r="M1638" s="159"/>
      <c r="N1638" s="158"/>
      <c r="O1638" s="158"/>
      <c r="P1638" s="158"/>
      <c r="Q1638" s="158"/>
      <c r="R1638" s="159"/>
      <c r="S1638" s="159"/>
      <c r="T1638" s="159"/>
      <c r="U1638" s="159"/>
      <c r="V1638" s="159"/>
      <c r="W1638" s="159"/>
      <c r="X1638" s="159"/>
      <c r="Y1638" s="159"/>
      <c r="Z1638" s="148"/>
      <c r="AA1638" s="148"/>
      <c r="AB1638" s="148"/>
      <c r="AC1638" s="148"/>
      <c r="AD1638" s="148"/>
      <c r="AE1638" s="148"/>
      <c r="AF1638" s="148"/>
      <c r="AG1638" s="148" t="s">
        <v>435</v>
      </c>
      <c r="AH1638" s="148">
        <v>0</v>
      </c>
      <c r="AI1638" s="148"/>
      <c r="AJ1638" s="148"/>
      <c r="AK1638" s="148"/>
      <c r="AL1638" s="148"/>
      <c r="AM1638" s="148"/>
      <c r="AN1638" s="148"/>
      <c r="AO1638" s="148"/>
      <c r="AP1638" s="148"/>
      <c r="AQ1638" s="148"/>
      <c r="AR1638" s="148"/>
      <c r="AS1638" s="148"/>
      <c r="AT1638" s="148"/>
      <c r="AU1638" s="148"/>
      <c r="AV1638" s="148"/>
      <c r="AW1638" s="148"/>
      <c r="AX1638" s="148"/>
      <c r="AY1638" s="148"/>
      <c r="AZ1638" s="148"/>
      <c r="BA1638" s="148"/>
      <c r="BB1638" s="148"/>
      <c r="BC1638" s="148"/>
      <c r="BD1638" s="148"/>
      <c r="BE1638" s="148"/>
      <c r="BF1638" s="148"/>
      <c r="BG1638" s="148"/>
      <c r="BH1638" s="148"/>
    </row>
    <row r="1639" spans="1:60" ht="22.5" outlineLevel="1" x14ac:dyDescent="0.2">
      <c r="A1639" s="172">
        <v>334</v>
      </c>
      <c r="B1639" s="173" t="s">
        <v>2217</v>
      </c>
      <c r="C1639" s="181" t="s">
        <v>2218</v>
      </c>
      <c r="D1639" s="174" t="s">
        <v>442</v>
      </c>
      <c r="E1639" s="175">
        <v>493.70719000000003</v>
      </c>
      <c r="F1639" s="176"/>
      <c r="G1639" s="177">
        <f>ROUND(E1639*F1639,2)</f>
        <v>0</v>
      </c>
      <c r="H1639" s="176"/>
      <c r="I1639" s="177">
        <f>ROUND(E1639*H1639,2)</f>
        <v>0</v>
      </c>
      <c r="J1639" s="176"/>
      <c r="K1639" s="177">
        <f>ROUND(E1639*J1639,2)</f>
        <v>0</v>
      </c>
      <c r="L1639" s="177">
        <v>21</v>
      </c>
      <c r="M1639" s="177">
        <f>G1639*(1+L1639/100)</f>
        <v>0</v>
      </c>
      <c r="N1639" s="175">
        <v>2.5000000000000001E-2</v>
      </c>
      <c r="O1639" s="175">
        <f>ROUND(E1639*N1639,2)</f>
        <v>12.34</v>
      </c>
      <c r="P1639" s="175">
        <v>0</v>
      </c>
      <c r="Q1639" s="175">
        <f>ROUND(E1639*P1639,2)</f>
        <v>0</v>
      </c>
      <c r="R1639" s="177" t="s">
        <v>664</v>
      </c>
      <c r="S1639" s="177" t="s">
        <v>378</v>
      </c>
      <c r="T1639" s="178" t="s">
        <v>378</v>
      </c>
      <c r="U1639" s="159">
        <v>0</v>
      </c>
      <c r="V1639" s="159">
        <f>ROUND(E1639*U1639,2)</f>
        <v>0</v>
      </c>
      <c r="W1639" s="159"/>
      <c r="X1639" s="159" t="s">
        <v>614</v>
      </c>
      <c r="Y1639" s="159" t="s">
        <v>481</v>
      </c>
      <c r="Z1639" s="214">
        <v>0.32</v>
      </c>
      <c r="AA1639" s="215">
        <f t="shared" ref="AA1639" si="652">G1639*Z1639</f>
        <v>0</v>
      </c>
      <c r="AB1639" s="215">
        <f t="shared" ref="AB1639" si="653">G1639-AA1639</f>
        <v>0</v>
      </c>
      <c r="AC1639" s="148"/>
      <c r="AD1639" s="148"/>
      <c r="AE1639" s="148"/>
      <c r="AF1639" s="148"/>
      <c r="AG1639" s="148" t="s">
        <v>615</v>
      </c>
      <c r="AH1639" s="148"/>
      <c r="AI1639" s="148"/>
      <c r="AJ1639" s="148"/>
      <c r="AK1639" s="148"/>
      <c r="AL1639" s="148"/>
      <c r="AM1639" s="148"/>
      <c r="AN1639" s="148"/>
      <c r="AO1639" s="148"/>
      <c r="AP1639" s="148"/>
      <c r="AQ1639" s="148"/>
      <c r="AR1639" s="148"/>
      <c r="AS1639" s="148"/>
      <c r="AT1639" s="148"/>
      <c r="AU1639" s="148"/>
      <c r="AV1639" s="148"/>
      <c r="AW1639" s="148"/>
      <c r="AX1639" s="148"/>
      <c r="AY1639" s="148"/>
      <c r="AZ1639" s="148"/>
      <c r="BA1639" s="148"/>
      <c r="BB1639" s="148"/>
      <c r="BC1639" s="148"/>
      <c r="BD1639" s="148"/>
      <c r="BE1639" s="148"/>
      <c r="BF1639" s="148"/>
      <c r="BG1639" s="148"/>
      <c r="BH1639" s="148"/>
    </row>
    <row r="1640" spans="1:60" outlineLevel="2" x14ac:dyDescent="0.2">
      <c r="A1640" s="155"/>
      <c r="B1640" s="156"/>
      <c r="C1640" s="194" t="s">
        <v>2256</v>
      </c>
      <c r="D1640" s="185"/>
      <c r="E1640" s="186">
        <v>191.22767999999999</v>
      </c>
      <c r="F1640" s="159"/>
      <c r="G1640" s="159"/>
      <c r="H1640" s="159"/>
      <c r="I1640" s="159"/>
      <c r="J1640" s="159"/>
      <c r="K1640" s="159"/>
      <c r="L1640" s="159"/>
      <c r="M1640" s="159"/>
      <c r="N1640" s="158"/>
      <c r="O1640" s="158"/>
      <c r="P1640" s="158"/>
      <c r="Q1640" s="158"/>
      <c r="R1640" s="159"/>
      <c r="S1640" s="159"/>
      <c r="T1640" s="159"/>
      <c r="U1640" s="159"/>
      <c r="V1640" s="159"/>
      <c r="W1640" s="159"/>
      <c r="X1640" s="159"/>
      <c r="Y1640" s="159"/>
      <c r="Z1640" s="148"/>
      <c r="AA1640" s="148"/>
      <c r="AB1640" s="148"/>
      <c r="AC1640" s="148"/>
      <c r="AD1640" s="148"/>
      <c r="AE1640" s="148"/>
      <c r="AF1640" s="148"/>
      <c r="AG1640" s="148" t="s">
        <v>435</v>
      </c>
      <c r="AH1640" s="148">
        <v>0</v>
      </c>
      <c r="AI1640" s="148"/>
      <c r="AJ1640" s="148"/>
      <c r="AK1640" s="148"/>
      <c r="AL1640" s="148"/>
      <c r="AM1640" s="148"/>
      <c r="AN1640" s="148"/>
      <c r="AO1640" s="148"/>
      <c r="AP1640" s="148"/>
      <c r="AQ1640" s="148"/>
      <c r="AR1640" s="148"/>
      <c r="AS1640" s="148"/>
      <c r="AT1640" s="148"/>
      <c r="AU1640" s="148"/>
      <c r="AV1640" s="148"/>
      <c r="AW1640" s="148"/>
      <c r="AX1640" s="148"/>
      <c r="AY1640" s="148"/>
      <c r="AZ1640" s="148"/>
      <c r="BA1640" s="148"/>
      <c r="BB1640" s="148"/>
      <c r="BC1640" s="148"/>
      <c r="BD1640" s="148"/>
      <c r="BE1640" s="148"/>
      <c r="BF1640" s="148"/>
      <c r="BG1640" s="148"/>
      <c r="BH1640" s="148"/>
    </row>
    <row r="1641" spans="1:60" outlineLevel="3" x14ac:dyDescent="0.2">
      <c r="A1641" s="155"/>
      <c r="B1641" s="156"/>
      <c r="C1641" s="194" t="s">
        <v>2257</v>
      </c>
      <c r="D1641" s="185"/>
      <c r="E1641" s="186">
        <v>5.7783600000000002</v>
      </c>
      <c r="F1641" s="159"/>
      <c r="G1641" s="159"/>
      <c r="H1641" s="159"/>
      <c r="I1641" s="159"/>
      <c r="J1641" s="159"/>
      <c r="K1641" s="159"/>
      <c r="L1641" s="159"/>
      <c r="M1641" s="159"/>
      <c r="N1641" s="158"/>
      <c r="O1641" s="158"/>
      <c r="P1641" s="158"/>
      <c r="Q1641" s="158"/>
      <c r="R1641" s="159"/>
      <c r="S1641" s="159"/>
      <c r="T1641" s="159"/>
      <c r="U1641" s="159"/>
      <c r="V1641" s="159"/>
      <c r="W1641" s="159"/>
      <c r="X1641" s="159"/>
      <c r="Y1641" s="159"/>
      <c r="Z1641" s="148"/>
      <c r="AA1641" s="148"/>
      <c r="AB1641" s="148"/>
      <c r="AC1641" s="148"/>
      <c r="AD1641" s="148"/>
      <c r="AE1641" s="148"/>
      <c r="AF1641" s="148"/>
      <c r="AG1641" s="148" t="s">
        <v>435</v>
      </c>
      <c r="AH1641" s="148">
        <v>0</v>
      </c>
      <c r="AI1641" s="148"/>
      <c r="AJ1641" s="148"/>
      <c r="AK1641" s="148"/>
      <c r="AL1641" s="148"/>
      <c r="AM1641" s="148"/>
      <c r="AN1641" s="148"/>
      <c r="AO1641" s="148"/>
      <c r="AP1641" s="148"/>
      <c r="AQ1641" s="148"/>
      <c r="AR1641" s="148"/>
      <c r="AS1641" s="148"/>
      <c r="AT1641" s="148"/>
      <c r="AU1641" s="148"/>
      <c r="AV1641" s="148"/>
      <c r="AW1641" s="148"/>
      <c r="AX1641" s="148"/>
      <c r="AY1641" s="148"/>
      <c r="AZ1641" s="148"/>
      <c r="BA1641" s="148"/>
      <c r="BB1641" s="148"/>
      <c r="BC1641" s="148"/>
      <c r="BD1641" s="148"/>
      <c r="BE1641" s="148"/>
      <c r="BF1641" s="148"/>
      <c r="BG1641" s="148"/>
      <c r="BH1641" s="148"/>
    </row>
    <row r="1642" spans="1:60" outlineLevel="3" x14ac:dyDescent="0.2">
      <c r="A1642" s="155"/>
      <c r="B1642" s="156"/>
      <c r="C1642" s="194" t="s">
        <v>2258</v>
      </c>
      <c r="D1642" s="185"/>
      <c r="E1642" s="186">
        <v>161.20075</v>
      </c>
      <c r="F1642" s="159"/>
      <c r="G1642" s="159"/>
      <c r="H1642" s="159"/>
      <c r="I1642" s="159"/>
      <c r="J1642" s="159"/>
      <c r="K1642" s="159"/>
      <c r="L1642" s="159"/>
      <c r="M1642" s="159"/>
      <c r="N1642" s="158"/>
      <c r="O1642" s="158"/>
      <c r="P1642" s="158"/>
      <c r="Q1642" s="158"/>
      <c r="R1642" s="159"/>
      <c r="S1642" s="159"/>
      <c r="T1642" s="159"/>
      <c r="U1642" s="159"/>
      <c r="V1642" s="159"/>
      <c r="W1642" s="159"/>
      <c r="X1642" s="159"/>
      <c r="Y1642" s="159"/>
      <c r="Z1642" s="148"/>
      <c r="AA1642" s="148"/>
      <c r="AB1642" s="148"/>
      <c r="AC1642" s="148"/>
      <c r="AD1642" s="148"/>
      <c r="AE1642" s="148"/>
      <c r="AF1642" s="148"/>
      <c r="AG1642" s="148" t="s">
        <v>435</v>
      </c>
      <c r="AH1642" s="148">
        <v>0</v>
      </c>
      <c r="AI1642" s="148"/>
      <c r="AJ1642" s="148"/>
      <c r="AK1642" s="148"/>
      <c r="AL1642" s="148"/>
      <c r="AM1642" s="148"/>
      <c r="AN1642" s="148"/>
      <c r="AO1642" s="148"/>
      <c r="AP1642" s="148"/>
      <c r="AQ1642" s="148"/>
      <c r="AR1642" s="148"/>
      <c r="AS1642" s="148"/>
      <c r="AT1642" s="148"/>
      <c r="AU1642" s="148"/>
      <c r="AV1642" s="148"/>
      <c r="AW1642" s="148"/>
      <c r="AX1642" s="148"/>
      <c r="AY1642" s="148"/>
      <c r="AZ1642" s="148"/>
      <c r="BA1642" s="148"/>
      <c r="BB1642" s="148"/>
      <c r="BC1642" s="148"/>
      <c r="BD1642" s="148"/>
      <c r="BE1642" s="148"/>
      <c r="BF1642" s="148"/>
      <c r="BG1642" s="148"/>
      <c r="BH1642" s="148"/>
    </row>
    <row r="1643" spans="1:60" outlineLevel="3" x14ac:dyDescent="0.2">
      <c r="A1643" s="155"/>
      <c r="B1643" s="156"/>
      <c r="C1643" s="194" t="s">
        <v>2259</v>
      </c>
      <c r="D1643" s="185"/>
      <c r="E1643" s="186">
        <v>78.608879999999999</v>
      </c>
      <c r="F1643" s="159"/>
      <c r="G1643" s="159"/>
      <c r="H1643" s="159"/>
      <c r="I1643" s="159"/>
      <c r="J1643" s="159"/>
      <c r="K1643" s="159"/>
      <c r="L1643" s="159"/>
      <c r="M1643" s="159"/>
      <c r="N1643" s="158"/>
      <c r="O1643" s="158"/>
      <c r="P1643" s="158"/>
      <c r="Q1643" s="158"/>
      <c r="R1643" s="159"/>
      <c r="S1643" s="159"/>
      <c r="T1643" s="159"/>
      <c r="U1643" s="159"/>
      <c r="V1643" s="159"/>
      <c r="W1643" s="159"/>
      <c r="X1643" s="159"/>
      <c r="Y1643" s="159"/>
      <c r="Z1643" s="148"/>
      <c r="AA1643" s="148"/>
      <c r="AB1643" s="148"/>
      <c r="AC1643" s="148"/>
      <c r="AD1643" s="148"/>
      <c r="AE1643" s="148"/>
      <c r="AF1643" s="148"/>
      <c r="AG1643" s="148" t="s">
        <v>435</v>
      </c>
      <c r="AH1643" s="148">
        <v>0</v>
      </c>
      <c r="AI1643" s="148"/>
      <c r="AJ1643" s="148"/>
      <c r="AK1643" s="148"/>
      <c r="AL1643" s="148"/>
      <c r="AM1643" s="148"/>
      <c r="AN1643" s="148"/>
      <c r="AO1643" s="148"/>
      <c r="AP1643" s="148"/>
      <c r="AQ1643" s="148"/>
      <c r="AR1643" s="148"/>
      <c r="AS1643" s="148"/>
      <c r="AT1643" s="148"/>
      <c r="AU1643" s="148"/>
      <c r="AV1643" s="148"/>
      <c r="AW1643" s="148"/>
      <c r="AX1643" s="148"/>
      <c r="AY1643" s="148"/>
      <c r="AZ1643" s="148"/>
      <c r="BA1643" s="148"/>
      <c r="BB1643" s="148"/>
      <c r="BC1643" s="148"/>
      <c r="BD1643" s="148"/>
      <c r="BE1643" s="148"/>
      <c r="BF1643" s="148"/>
      <c r="BG1643" s="148"/>
      <c r="BH1643" s="148"/>
    </row>
    <row r="1644" spans="1:60" outlineLevel="3" x14ac:dyDescent="0.2">
      <c r="A1644" s="155"/>
      <c r="B1644" s="156"/>
      <c r="C1644" s="194" t="s">
        <v>2260</v>
      </c>
      <c r="D1644" s="185"/>
      <c r="E1644" s="186">
        <v>5.0752800000000002</v>
      </c>
      <c r="F1644" s="159"/>
      <c r="G1644" s="159"/>
      <c r="H1644" s="159"/>
      <c r="I1644" s="159"/>
      <c r="J1644" s="159"/>
      <c r="K1644" s="159"/>
      <c r="L1644" s="159"/>
      <c r="M1644" s="159"/>
      <c r="N1644" s="158"/>
      <c r="O1644" s="158"/>
      <c r="P1644" s="158"/>
      <c r="Q1644" s="158"/>
      <c r="R1644" s="159"/>
      <c r="S1644" s="159"/>
      <c r="T1644" s="159"/>
      <c r="U1644" s="159"/>
      <c r="V1644" s="159"/>
      <c r="W1644" s="159"/>
      <c r="X1644" s="159"/>
      <c r="Y1644" s="159"/>
      <c r="Z1644" s="148"/>
      <c r="AA1644" s="148"/>
      <c r="AB1644" s="148"/>
      <c r="AC1644" s="148"/>
      <c r="AD1644" s="148"/>
      <c r="AE1644" s="148"/>
      <c r="AF1644" s="148"/>
      <c r="AG1644" s="148" t="s">
        <v>435</v>
      </c>
      <c r="AH1644" s="148">
        <v>0</v>
      </c>
      <c r="AI1644" s="148"/>
      <c r="AJ1644" s="148"/>
      <c r="AK1644" s="148"/>
      <c r="AL1644" s="148"/>
      <c r="AM1644" s="148"/>
      <c r="AN1644" s="148"/>
      <c r="AO1644" s="148"/>
      <c r="AP1644" s="148"/>
      <c r="AQ1644" s="148"/>
      <c r="AR1644" s="148"/>
      <c r="AS1644" s="148"/>
      <c r="AT1644" s="148"/>
      <c r="AU1644" s="148"/>
      <c r="AV1644" s="148"/>
      <c r="AW1644" s="148"/>
      <c r="AX1644" s="148"/>
      <c r="AY1644" s="148"/>
      <c r="AZ1644" s="148"/>
      <c r="BA1644" s="148"/>
      <c r="BB1644" s="148"/>
      <c r="BC1644" s="148"/>
      <c r="BD1644" s="148"/>
      <c r="BE1644" s="148"/>
      <c r="BF1644" s="148"/>
      <c r="BG1644" s="148"/>
      <c r="BH1644" s="148"/>
    </row>
    <row r="1645" spans="1:60" outlineLevel="3" x14ac:dyDescent="0.2">
      <c r="A1645" s="155"/>
      <c r="B1645" s="156"/>
      <c r="C1645" s="194" t="s">
        <v>2261</v>
      </c>
      <c r="D1645" s="185"/>
      <c r="E1645" s="186">
        <v>51.816240000000001</v>
      </c>
      <c r="F1645" s="159"/>
      <c r="G1645" s="159"/>
      <c r="H1645" s="159"/>
      <c r="I1645" s="159"/>
      <c r="J1645" s="159"/>
      <c r="K1645" s="159"/>
      <c r="L1645" s="159"/>
      <c r="M1645" s="159"/>
      <c r="N1645" s="158"/>
      <c r="O1645" s="158"/>
      <c r="P1645" s="158"/>
      <c r="Q1645" s="158"/>
      <c r="R1645" s="159"/>
      <c r="S1645" s="159"/>
      <c r="T1645" s="159"/>
      <c r="U1645" s="159"/>
      <c r="V1645" s="159"/>
      <c r="W1645" s="159"/>
      <c r="X1645" s="159"/>
      <c r="Y1645" s="159"/>
      <c r="Z1645" s="148"/>
      <c r="AA1645" s="148"/>
      <c r="AB1645" s="148"/>
      <c r="AC1645" s="148"/>
      <c r="AD1645" s="148"/>
      <c r="AE1645" s="148"/>
      <c r="AF1645" s="148"/>
      <c r="AG1645" s="148" t="s">
        <v>435</v>
      </c>
      <c r="AH1645" s="148">
        <v>0</v>
      </c>
      <c r="AI1645" s="148"/>
      <c r="AJ1645" s="148"/>
      <c r="AK1645" s="148"/>
      <c r="AL1645" s="148"/>
      <c r="AM1645" s="148"/>
      <c r="AN1645" s="148"/>
      <c r="AO1645" s="148"/>
      <c r="AP1645" s="148"/>
      <c r="AQ1645" s="148"/>
      <c r="AR1645" s="148"/>
      <c r="AS1645" s="148"/>
      <c r="AT1645" s="148"/>
      <c r="AU1645" s="148"/>
      <c r="AV1645" s="148"/>
      <c r="AW1645" s="148"/>
      <c r="AX1645" s="148"/>
      <c r="AY1645" s="148"/>
      <c r="AZ1645" s="148"/>
      <c r="BA1645" s="148"/>
      <c r="BB1645" s="148"/>
      <c r="BC1645" s="148"/>
      <c r="BD1645" s="148"/>
      <c r="BE1645" s="148"/>
      <c r="BF1645" s="148"/>
      <c r="BG1645" s="148"/>
      <c r="BH1645" s="148"/>
    </row>
    <row r="1646" spans="1:60" ht="33.75" outlineLevel="1" x14ac:dyDescent="0.2">
      <c r="A1646" s="172">
        <v>335</v>
      </c>
      <c r="B1646" s="173" t="s">
        <v>2262</v>
      </c>
      <c r="C1646" s="181" t="s">
        <v>2263</v>
      </c>
      <c r="D1646" s="174" t="s">
        <v>442</v>
      </c>
      <c r="E1646" s="175">
        <v>156.94952000000001</v>
      </c>
      <c r="F1646" s="176"/>
      <c r="G1646" s="177">
        <f>ROUND(E1646*F1646,2)</f>
        <v>0</v>
      </c>
      <c r="H1646" s="176"/>
      <c r="I1646" s="177">
        <f>ROUND(E1646*H1646,2)</f>
        <v>0</v>
      </c>
      <c r="J1646" s="176"/>
      <c r="K1646" s="177">
        <f>ROUND(E1646*J1646,2)</f>
        <v>0</v>
      </c>
      <c r="L1646" s="177">
        <v>21</v>
      </c>
      <c r="M1646" s="177">
        <f>G1646*(1+L1646/100)</f>
        <v>0</v>
      </c>
      <c r="N1646" s="175">
        <v>2.5000000000000001E-2</v>
      </c>
      <c r="O1646" s="175">
        <f>ROUND(E1646*N1646,2)</f>
        <v>3.92</v>
      </c>
      <c r="P1646" s="175">
        <v>0</v>
      </c>
      <c r="Q1646" s="175">
        <f>ROUND(E1646*P1646,2)</f>
        <v>0</v>
      </c>
      <c r="R1646" s="177" t="s">
        <v>664</v>
      </c>
      <c r="S1646" s="177" t="s">
        <v>378</v>
      </c>
      <c r="T1646" s="178" t="s">
        <v>378</v>
      </c>
      <c r="U1646" s="159">
        <v>0</v>
      </c>
      <c r="V1646" s="159">
        <f>ROUND(E1646*U1646,2)</f>
        <v>0</v>
      </c>
      <c r="W1646" s="159"/>
      <c r="X1646" s="159" t="s">
        <v>614</v>
      </c>
      <c r="Y1646" s="159" t="s">
        <v>481</v>
      </c>
      <c r="Z1646" s="214">
        <v>0.32</v>
      </c>
      <c r="AA1646" s="215">
        <f t="shared" ref="AA1646" si="654">G1646*Z1646</f>
        <v>0</v>
      </c>
      <c r="AB1646" s="215">
        <f t="shared" ref="AB1646" si="655">G1646-AA1646</f>
        <v>0</v>
      </c>
      <c r="AC1646" s="148"/>
      <c r="AD1646" s="148"/>
      <c r="AE1646" s="148"/>
      <c r="AF1646" s="148"/>
      <c r="AG1646" s="148" t="s">
        <v>615</v>
      </c>
      <c r="AH1646" s="148"/>
      <c r="AI1646" s="148"/>
      <c r="AJ1646" s="148"/>
      <c r="AK1646" s="148"/>
      <c r="AL1646" s="148"/>
      <c r="AM1646" s="148"/>
      <c r="AN1646" s="148"/>
      <c r="AO1646" s="148"/>
      <c r="AP1646" s="148"/>
      <c r="AQ1646" s="148"/>
      <c r="AR1646" s="148"/>
      <c r="AS1646" s="148"/>
      <c r="AT1646" s="148"/>
      <c r="AU1646" s="148"/>
      <c r="AV1646" s="148"/>
      <c r="AW1646" s="148"/>
      <c r="AX1646" s="148"/>
      <c r="AY1646" s="148"/>
      <c r="AZ1646" s="148"/>
      <c r="BA1646" s="148"/>
      <c r="BB1646" s="148"/>
      <c r="BC1646" s="148"/>
      <c r="BD1646" s="148"/>
      <c r="BE1646" s="148"/>
      <c r="BF1646" s="148"/>
      <c r="BG1646" s="148"/>
      <c r="BH1646" s="148"/>
    </row>
    <row r="1647" spans="1:60" outlineLevel="2" x14ac:dyDescent="0.2">
      <c r="A1647" s="155"/>
      <c r="B1647" s="156"/>
      <c r="C1647" s="194" t="s">
        <v>2264</v>
      </c>
      <c r="D1647" s="185"/>
      <c r="E1647" s="186">
        <v>50.994050000000001</v>
      </c>
      <c r="F1647" s="159"/>
      <c r="G1647" s="159"/>
      <c r="H1647" s="159"/>
      <c r="I1647" s="159"/>
      <c r="J1647" s="159"/>
      <c r="K1647" s="159"/>
      <c r="L1647" s="159"/>
      <c r="M1647" s="159"/>
      <c r="N1647" s="158"/>
      <c r="O1647" s="158"/>
      <c r="P1647" s="158"/>
      <c r="Q1647" s="158"/>
      <c r="R1647" s="159"/>
      <c r="S1647" s="159"/>
      <c r="T1647" s="159"/>
      <c r="U1647" s="159"/>
      <c r="V1647" s="159"/>
      <c r="W1647" s="159"/>
      <c r="X1647" s="159"/>
      <c r="Y1647" s="159"/>
      <c r="Z1647" s="148"/>
      <c r="AA1647" s="148"/>
      <c r="AB1647" s="148"/>
      <c r="AC1647" s="148"/>
      <c r="AD1647" s="148"/>
      <c r="AE1647" s="148"/>
      <c r="AF1647" s="148"/>
      <c r="AG1647" s="148" t="s">
        <v>435</v>
      </c>
      <c r="AH1647" s="148">
        <v>0</v>
      </c>
      <c r="AI1647" s="148"/>
      <c r="AJ1647" s="148"/>
      <c r="AK1647" s="148"/>
      <c r="AL1647" s="148"/>
      <c r="AM1647" s="148"/>
      <c r="AN1647" s="148"/>
      <c r="AO1647" s="148"/>
      <c r="AP1647" s="148"/>
      <c r="AQ1647" s="148"/>
      <c r="AR1647" s="148"/>
      <c r="AS1647" s="148"/>
      <c r="AT1647" s="148"/>
      <c r="AU1647" s="148"/>
      <c r="AV1647" s="148"/>
      <c r="AW1647" s="148"/>
      <c r="AX1647" s="148"/>
      <c r="AY1647" s="148"/>
      <c r="AZ1647" s="148"/>
      <c r="BA1647" s="148"/>
      <c r="BB1647" s="148"/>
      <c r="BC1647" s="148"/>
      <c r="BD1647" s="148"/>
      <c r="BE1647" s="148"/>
      <c r="BF1647" s="148"/>
      <c r="BG1647" s="148"/>
      <c r="BH1647" s="148"/>
    </row>
    <row r="1648" spans="1:60" outlineLevel="3" x14ac:dyDescent="0.2">
      <c r="A1648" s="155"/>
      <c r="B1648" s="156"/>
      <c r="C1648" s="194" t="s">
        <v>2265</v>
      </c>
      <c r="D1648" s="185"/>
      <c r="E1648" s="186">
        <v>15.40896</v>
      </c>
      <c r="F1648" s="159"/>
      <c r="G1648" s="159"/>
      <c r="H1648" s="159"/>
      <c r="I1648" s="159"/>
      <c r="J1648" s="159"/>
      <c r="K1648" s="159"/>
      <c r="L1648" s="159"/>
      <c r="M1648" s="159"/>
      <c r="N1648" s="158"/>
      <c r="O1648" s="158"/>
      <c r="P1648" s="158"/>
      <c r="Q1648" s="158"/>
      <c r="R1648" s="159"/>
      <c r="S1648" s="159"/>
      <c r="T1648" s="159"/>
      <c r="U1648" s="159"/>
      <c r="V1648" s="159"/>
      <c r="W1648" s="159"/>
      <c r="X1648" s="159"/>
      <c r="Y1648" s="159"/>
      <c r="Z1648" s="148"/>
      <c r="AA1648" s="148"/>
      <c r="AB1648" s="148"/>
      <c r="AC1648" s="148"/>
      <c r="AD1648" s="148"/>
      <c r="AE1648" s="148"/>
      <c r="AF1648" s="148"/>
      <c r="AG1648" s="148" t="s">
        <v>435</v>
      </c>
      <c r="AH1648" s="148">
        <v>0</v>
      </c>
      <c r="AI1648" s="148"/>
      <c r="AJ1648" s="148"/>
      <c r="AK1648" s="148"/>
      <c r="AL1648" s="148"/>
      <c r="AM1648" s="148"/>
      <c r="AN1648" s="148"/>
      <c r="AO1648" s="148"/>
      <c r="AP1648" s="148"/>
      <c r="AQ1648" s="148"/>
      <c r="AR1648" s="148"/>
      <c r="AS1648" s="148"/>
      <c r="AT1648" s="148"/>
      <c r="AU1648" s="148"/>
      <c r="AV1648" s="148"/>
      <c r="AW1648" s="148"/>
      <c r="AX1648" s="148"/>
      <c r="AY1648" s="148"/>
      <c r="AZ1648" s="148"/>
      <c r="BA1648" s="148"/>
      <c r="BB1648" s="148"/>
      <c r="BC1648" s="148"/>
      <c r="BD1648" s="148"/>
      <c r="BE1648" s="148"/>
      <c r="BF1648" s="148"/>
      <c r="BG1648" s="148"/>
      <c r="BH1648" s="148"/>
    </row>
    <row r="1649" spans="1:60" outlineLevel="3" x14ac:dyDescent="0.2">
      <c r="A1649" s="155"/>
      <c r="B1649" s="156"/>
      <c r="C1649" s="194" t="s">
        <v>2266</v>
      </c>
      <c r="D1649" s="185"/>
      <c r="E1649" s="186">
        <v>42.986870000000003</v>
      </c>
      <c r="F1649" s="159"/>
      <c r="G1649" s="159"/>
      <c r="H1649" s="159"/>
      <c r="I1649" s="159"/>
      <c r="J1649" s="159"/>
      <c r="K1649" s="159"/>
      <c r="L1649" s="159"/>
      <c r="M1649" s="159"/>
      <c r="N1649" s="158"/>
      <c r="O1649" s="158"/>
      <c r="P1649" s="158"/>
      <c r="Q1649" s="158"/>
      <c r="R1649" s="159"/>
      <c r="S1649" s="159"/>
      <c r="T1649" s="159"/>
      <c r="U1649" s="159"/>
      <c r="V1649" s="159"/>
      <c r="W1649" s="159"/>
      <c r="X1649" s="159"/>
      <c r="Y1649" s="159"/>
      <c r="Z1649" s="148"/>
      <c r="AA1649" s="148"/>
      <c r="AB1649" s="148"/>
      <c r="AC1649" s="148"/>
      <c r="AD1649" s="148"/>
      <c r="AE1649" s="148"/>
      <c r="AF1649" s="148"/>
      <c r="AG1649" s="148" t="s">
        <v>435</v>
      </c>
      <c r="AH1649" s="148">
        <v>0</v>
      </c>
      <c r="AI1649" s="148"/>
      <c r="AJ1649" s="148"/>
      <c r="AK1649" s="148"/>
      <c r="AL1649" s="148"/>
      <c r="AM1649" s="148"/>
      <c r="AN1649" s="148"/>
      <c r="AO1649" s="148"/>
      <c r="AP1649" s="148"/>
      <c r="AQ1649" s="148"/>
      <c r="AR1649" s="148"/>
      <c r="AS1649" s="148"/>
      <c r="AT1649" s="148"/>
      <c r="AU1649" s="148"/>
      <c r="AV1649" s="148"/>
      <c r="AW1649" s="148"/>
      <c r="AX1649" s="148"/>
      <c r="AY1649" s="148"/>
      <c r="AZ1649" s="148"/>
      <c r="BA1649" s="148"/>
      <c r="BB1649" s="148"/>
      <c r="BC1649" s="148"/>
      <c r="BD1649" s="148"/>
      <c r="BE1649" s="148"/>
      <c r="BF1649" s="148"/>
      <c r="BG1649" s="148"/>
      <c r="BH1649" s="148"/>
    </row>
    <row r="1650" spans="1:60" outlineLevel="3" x14ac:dyDescent="0.2">
      <c r="A1650" s="155"/>
      <c r="B1650" s="156"/>
      <c r="C1650" s="194" t="s">
        <v>2267</v>
      </c>
      <c r="D1650" s="185"/>
      <c r="E1650" s="186">
        <v>2.22044</v>
      </c>
      <c r="F1650" s="159"/>
      <c r="G1650" s="159"/>
      <c r="H1650" s="159"/>
      <c r="I1650" s="159"/>
      <c r="J1650" s="159"/>
      <c r="K1650" s="159"/>
      <c r="L1650" s="159"/>
      <c r="M1650" s="159"/>
      <c r="N1650" s="158"/>
      <c r="O1650" s="158"/>
      <c r="P1650" s="158"/>
      <c r="Q1650" s="158"/>
      <c r="R1650" s="159"/>
      <c r="S1650" s="159"/>
      <c r="T1650" s="159"/>
      <c r="U1650" s="159"/>
      <c r="V1650" s="159"/>
      <c r="W1650" s="159"/>
      <c r="X1650" s="159"/>
      <c r="Y1650" s="159"/>
      <c r="Z1650" s="148"/>
      <c r="AA1650" s="148"/>
      <c r="AB1650" s="148"/>
      <c r="AC1650" s="148"/>
      <c r="AD1650" s="148"/>
      <c r="AE1650" s="148"/>
      <c r="AF1650" s="148"/>
      <c r="AG1650" s="148" t="s">
        <v>435</v>
      </c>
      <c r="AH1650" s="148">
        <v>0</v>
      </c>
      <c r="AI1650" s="148"/>
      <c r="AJ1650" s="148"/>
      <c r="AK1650" s="148"/>
      <c r="AL1650" s="148"/>
      <c r="AM1650" s="148"/>
      <c r="AN1650" s="148"/>
      <c r="AO1650" s="148"/>
      <c r="AP1650" s="148"/>
      <c r="AQ1650" s="148"/>
      <c r="AR1650" s="148"/>
      <c r="AS1650" s="148"/>
      <c r="AT1650" s="148"/>
      <c r="AU1650" s="148"/>
      <c r="AV1650" s="148"/>
      <c r="AW1650" s="148"/>
      <c r="AX1650" s="148"/>
      <c r="AY1650" s="148"/>
      <c r="AZ1650" s="148"/>
      <c r="BA1650" s="148"/>
      <c r="BB1650" s="148"/>
      <c r="BC1650" s="148"/>
      <c r="BD1650" s="148"/>
      <c r="BE1650" s="148"/>
      <c r="BF1650" s="148"/>
      <c r="BG1650" s="148"/>
      <c r="BH1650" s="148"/>
    </row>
    <row r="1651" spans="1:60" outlineLevel="3" x14ac:dyDescent="0.2">
      <c r="A1651" s="155"/>
      <c r="B1651" s="156"/>
      <c r="C1651" s="194" t="s">
        <v>2268</v>
      </c>
      <c r="D1651" s="185"/>
      <c r="E1651" s="186">
        <v>45.339210000000001</v>
      </c>
      <c r="F1651" s="159"/>
      <c r="G1651" s="159"/>
      <c r="H1651" s="159"/>
      <c r="I1651" s="159"/>
      <c r="J1651" s="159"/>
      <c r="K1651" s="159"/>
      <c r="L1651" s="159"/>
      <c r="M1651" s="159"/>
      <c r="N1651" s="158"/>
      <c r="O1651" s="158"/>
      <c r="P1651" s="158"/>
      <c r="Q1651" s="158"/>
      <c r="R1651" s="159"/>
      <c r="S1651" s="159"/>
      <c r="T1651" s="159"/>
      <c r="U1651" s="159"/>
      <c r="V1651" s="159"/>
      <c r="W1651" s="159"/>
      <c r="X1651" s="159"/>
      <c r="Y1651" s="159"/>
      <c r="Z1651" s="148"/>
      <c r="AA1651" s="148"/>
      <c r="AB1651" s="148"/>
      <c r="AC1651" s="148"/>
      <c r="AD1651" s="148"/>
      <c r="AE1651" s="148"/>
      <c r="AF1651" s="148"/>
      <c r="AG1651" s="148" t="s">
        <v>435</v>
      </c>
      <c r="AH1651" s="148">
        <v>0</v>
      </c>
      <c r="AI1651" s="148"/>
      <c r="AJ1651" s="148"/>
      <c r="AK1651" s="148"/>
      <c r="AL1651" s="148"/>
      <c r="AM1651" s="148"/>
      <c r="AN1651" s="148"/>
      <c r="AO1651" s="148"/>
      <c r="AP1651" s="148"/>
      <c r="AQ1651" s="148"/>
      <c r="AR1651" s="148"/>
      <c r="AS1651" s="148"/>
      <c r="AT1651" s="148"/>
      <c r="AU1651" s="148"/>
      <c r="AV1651" s="148"/>
      <c r="AW1651" s="148"/>
      <c r="AX1651" s="148"/>
      <c r="AY1651" s="148"/>
      <c r="AZ1651" s="148"/>
      <c r="BA1651" s="148"/>
      <c r="BB1651" s="148"/>
      <c r="BC1651" s="148"/>
      <c r="BD1651" s="148"/>
      <c r="BE1651" s="148"/>
      <c r="BF1651" s="148"/>
      <c r="BG1651" s="148"/>
      <c r="BH1651" s="148"/>
    </row>
    <row r="1652" spans="1:60" outlineLevel="1" x14ac:dyDescent="0.2">
      <c r="A1652" s="172">
        <v>336</v>
      </c>
      <c r="B1652" s="173" t="s">
        <v>2269</v>
      </c>
      <c r="C1652" s="181" t="s">
        <v>2270</v>
      </c>
      <c r="D1652" s="174" t="s">
        <v>492</v>
      </c>
      <c r="E1652" s="175">
        <v>655.07399999999996</v>
      </c>
      <c r="F1652" s="176"/>
      <c r="G1652" s="177">
        <f>ROUND(E1652*F1652,2)</f>
        <v>0</v>
      </c>
      <c r="H1652" s="176"/>
      <c r="I1652" s="177">
        <f>ROUND(E1652*H1652,2)</f>
        <v>0</v>
      </c>
      <c r="J1652" s="176"/>
      <c r="K1652" s="177">
        <f>ROUND(E1652*J1652,2)</f>
        <v>0</v>
      </c>
      <c r="L1652" s="177">
        <v>21</v>
      </c>
      <c r="M1652" s="177">
        <f>G1652*(1+L1652/100)</f>
        <v>0</v>
      </c>
      <c r="N1652" s="175">
        <v>5.2500000000000003E-3</v>
      </c>
      <c r="O1652" s="175">
        <f>ROUND(E1652*N1652,2)</f>
        <v>3.44</v>
      </c>
      <c r="P1652" s="175">
        <v>0</v>
      </c>
      <c r="Q1652" s="175">
        <f>ROUND(E1652*P1652,2)</f>
        <v>0</v>
      </c>
      <c r="R1652" s="177"/>
      <c r="S1652" s="177" t="s">
        <v>394</v>
      </c>
      <c r="T1652" s="178" t="s">
        <v>378</v>
      </c>
      <c r="U1652" s="159">
        <v>0</v>
      </c>
      <c r="V1652" s="159">
        <f>ROUND(E1652*U1652,2)</f>
        <v>0</v>
      </c>
      <c r="W1652" s="159"/>
      <c r="X1652" s="159" t="s">
        <v>614</v>
      </c>
      <c r="Y1652" s="159" t="s">
        <v>481</v>
      </c>
      <c r="Z1652" s="214">
        <v>0.32</v>
      </c>
      <c r="AA1652" s="215">
        <f t="shared" ref="AA1652" si="656">G1652*Z1652</f>
        <v>0</v>
      </c>
      <c r="AB1652" s="215">
        <f t="shared" ref="AB1652" si="657">G1652-AA1652</f>
        <v>0</v>
      </c>
      <c r="AC1652" s="148"/>
      <c r="AD1652" s="148"/>
      <c r="AE1652" s="148"/>
      <c r="AF1652" s="148"/>
      <c r="AG1652" s="148" t="s">
        <v>615</v>
      </c>
      <c r="AH1652" s="148"/>
      <c r="AI1652" s="148"/>
      <c r="AJ1652" s="148"/>
      <c r="AK1652" s="148"/>
      <c r="AL1652" s="148"/>
      <c r="AM1652" s="148"/>
      <c r="AN1652" s="148"/>
      <c r="AO1652" s="148"/>
      <c r="AP1652" s="148"/>
      <c r="AQ1652" s="148"/>
      <c r="AR1652" s="148"/>
      <c r="AS1652" s="148"/>
      <c r="AT1652" s="148"/>
      <c r="AU1652" s="148"/>
      <c r="AV1652" s="148"/>
      <c r="AW1652" s="148"/>
      <c r="AX1652" s="148"/>
      <c r="AY1652" s="148"/>
      <c r="AZ1652" s="148"/>
      <c r="BA1652" s="148"/>
      <c r="BB1652" s="148"/>
      <c r="BC1652" s="148"/>
      <c r="BD1652" s="148"/>
      <c r="BE1652" s="148"/>
      <c r="BF1652" s="148"/>
      <c r="BG1652" s="148"/>
      <c r="BH1652" s="148"/>
    </row>
    <row r="1653" spans="1:60" outlineLevel="2" x14ac:dyDescent="0.2">
      <c r="A1653" s="155"/>
      <c r="B1653" s="156"/>
      <c r="C1653" s="194" t="s">
        <v>2271</v>
      </c>
      <c r="D1653" s="185"/>
      <c r="E1653" s="186">
        <v>655.07399999999996</v>
      </c>
      <c r="F1653" s="159"/>
      <c r="G1653" s="159"/>
      <c r="H1653" s="159"/>
      <c r="I1653" s="159"/>
      <c r="J1653" s="159"/>
      <c r="K1653" s="159"/>
      <c r="L1653" s="159"/>
      <c r="M1653" s="159"/>
      <c r="N1653" s="158"/>
      <c r="O1653" s="158"/>
      <c r="P1653" s="158"/>
      <c r="Q1653" s="158"/>
      <c r="R1653" s="159"/>
      <c r="S1653" s="159"/>
      <c r="T1653" s="159"/>
      <c r="U1653" s="159"/>
      <c r="V1653" s="159"/>
      <c r="W1653" s="159"/>
      <c r="X1653" s="159"/>
      <c r="Y1653" s="159"/>
      <c r="Z1653" s="148"/>
      <c r="AA1653" s="148"/>
      <c r="AB1653" s="148"/>
      <c r="AC1653" s="148"/>
      <c r="AD1653" s="148"/>
      <c r="AE1653" s="148"/>
      <c r="AF1653" s="148"/>
      <c r="AG1653" s="148" t="s">
        <v>435</v>
      </c>
      <c r="AH1653" s="148">
        <v>0</v>
      </c>
      <c r="AI1653" s="148"/>
      <c r="AJ1653" s="148"/>
      <c r="AK1653" s="148"/>
      <c r="AL1653" s="148"/>
      <c r="AM1653" s="148"/>
      <c r="AN1653" s="148"/>
      <c r="AO1653" s="148"/>
      <c r="AP1653" s="148"/>
      <c r="AQ1653" s="148"/>
      <c r="AR1653" s="148"/>
      <c r="AS1653" s="148"/>
      <c r="AT1653" s="148"/>
      <c r="AU1653" s="148"/>
      <c r="AV1653" s="148"/>
      <c r="AW1653" s="148"/>
      <c r="AX1653" s="148"/>
      <c r="AY1653" s="148"/>
      <c r="AZ1653" s="148"/>
      <c r="BA1653" s="148"/>
      <c r="BB1653" s="148"/>
      <c r="BC1653" s="148"/>
      <c r="BD1653" s="148"/>
      <c r="BE1653" s="148"/>
      <c r="BF1653" s="148"/>
      <c r="BG1653" s="148"/>
      <c r="BH1653" s="148"/>
    </row>
    <row r="1654" spans="1:60" outlineLevel="1" x14ac:dyDescent="0.2">
      <c r="A1654" s="155">
        <v>337</v>
      </c>
      <c r="B1654" s="156" t="s">
        <v>2272</v>
      </c>
      <c r="C1654" s="197" t="s">
        <v>2273</v>
      </c>
      <c r="D1654" s="157" t="s">
        <v>0</v>
      </c>
      <c r="E1654" s="196"/>
      <c r="F1654" s="160"/>
      <c r="G1654" s="159">
        <f>ROUND(E1654*F1654,2)</f>
        <v>0</v>
      </c>
      <c r="H1654" s="160"/>
      <c r="I1654" s="159">
        <f>ROUND(E1654*H1654,2)</f>
        <v>0</v>
      </c>
      <c r="J1654" s="160"/>
      <c r="K1654" s="159">
        <f>ROUND(E1654*J1654,2)</f>
        <v>0</v>
      </c>
      <c r="L1654" s="159">
        <v>21</v>
      </c>
      <c r="M1654" s="159">
        <f>G1654*(1+L1654/100)</f>
        <v>0</v>
      </c>
      <c r="N1654" s="158">
        <v>0</v>
      </c>
      <c r="O1654" s="158">
        <f>ROUND(E1654*N1654,2)</f>
        <v>0</v>
      </c>
      <c r="P1654" s="158">
        <v>0</v>
      </c>
      <c r="Q1654" s="158">
        <f>ROUND(E1654*P1654,2)</f>
        <v>0</v>
      </c>
      <c r="R1654" s="159" t="s">
        <v>2197</v>
      </c>
      <c r="S1654" s="159" t="s">
        <v>378</v>
      </c>
      <c r="T1654" s="159" t="s">
        <v>378</v>
      </c>
      <c r="U1654" s="159">
        <v>0</v>
      </c>
      <c r="V1654" s="159">
        <f>ROUND(E1654*U1654,2)</f>
        <v>0</v>
      </c>
      <c r="W1654" s="159"/>
      <c r="X1654" s="159" t="s">
        <v>618</v>
      </c>
      <c r="Y1654" s="159" t="s">
        <v>381</v>
      </c>
      <c r="Z1654" s="214">
        <v>0.32</v>
      </c>
      <c r="AA1654" s="215">
        <f t="shared" ref="AA1654" si="658">G1654*Z1654</f>
        <v>0</v>
      </c>
      <c r="AB1654" s="215">
        <f t="shared" ref="AB1654" si="659">G1654-AA1654</f>
        <v>0</v>
      </c>
      <c r="AC1654" s="148"/>
      <c r="AD1654" s="148"/>
      <c r="AE1654" s="148"/>
      <c r="AF1654" s="148"/>
      <c r="AG1654" s="148" t="s">
        <v>619</v>
      </c>
      <c r="AH1654" s="148"/>
      <c r="AI1654" s="148"/>
      <c r="AJ1654" s="148"/>
      <c r="AK1654" s="148"/>
      <c r="AL1654" s="148"/>
      <c r="AM1654" s="148"/>
      <c r="AN1654" s="148"/>
      <c r="AO1654" s="148"/>
      <c r="AP1654" s="148"/>
      <c r="AQ1654" s="148"/>
      <c r="AR1654" s="148"/>
      <c r="AS1654" s="148"/>
      <c r="AT1654" s="148"/>
      <c r="AU1654" s="148"/>
      <c r="AV1654" s="148"/>
      <c r="AW1654" s="148"/>
      <c r="AX1654" s="148"/>
      <c r="AY1654" s="148"/>
      <c r="AZ1654" s="148"/>
      <c r="BA1654" s="148"/>
      <c r="BB1654" s="148"/>
      <c r="BC1654" s="148"/>
      <c r="BD1654" s="148"/>
      <c r="BE1654" s="148"/>
      <c r="BF1654" s="148"/>
      <c r="BG1654" s="148"/>
      <c r="BH1654" s="148"/>
    </row>
    <row r="1655" spans="1:60" outlineLevel="2" x14ac:dyDescent="0.2">
      <c r="A1655" s="155"/>
      <c r="B1655" s="156"/>
      <c r="C1655" s="308" t="s">
        <v>2194</v>
      </c>
      <c r="D1655" s="309"/>
      <c r="E1655" s="309"/>
      <c r="F1655" s="309"/>
      <c r="G1655" s="309"/>
      <c r="H1655" s="159"/>
      <c r="I1655" s="159"/>
      <c r="J1655" s="159"/>
      <c r="K1655" s="159"/>
      <c r="L1655" s="159"/>
      <c r="M1655" s="159"/>
      <c r="N1655" s="158"/>
      <c r="O1655" s="158"/>
      <c r="P1655" s="158"/>
      <c r="Q1655" s="158"/>
      <c r="R1655" s="159"/>
      <c r="S1655" s="159"/>
      <c r="T1655" s="159"/>
      <c r="U1655" s="159"/>
      <c r="V1655" s="159"/>
      <c r="W1655" s="159"/>
      <c r="X1655" s="159"/>
      <c r="Y1655" s="159"/>
      <c r="Z1655" s="148"/>
      <c r="AA1655" s="148"/>
      <c r="AB1655" s="148"/>
      <c r="AC1655" s="148"/>
      <c r="AD1655" s="148"/>
      <c r="AE1655" s="148"/>
      <c r="AF1655" s="148"/>
      <c r="AG1655" s="148" t="s">
        <v>433</v>
      </c>
      <c r="AH1655" s="148"/>
      <c r="AI1655" s="148"/>
      <c r="AJ1655" s="148"/>
      <c r="AK1655" s="148"/>
      <c r="AL1655" s="148"/>
      <c r="AM1655" s="148"/>
      <c r="AN1655" s="148"/>
      <c r="AO1655" s="148"/>
      <c r="AP1655" s="148"/>
      <c r="AQ1655" s="148"/>
      <c r="AR1655" s="148"/>
      <c r="AS1655" s="148"/>
      <c r="AT1655" s="148"/>
      <c r="AU1655" s="148"/>
      <c r="AV1655" s="148"/>
      <c r="AW1655" s="148"/>
      <c r="AX1655" s="148"/>
      <c r="AY1655" s="148"/>
      <c r="AZ1655" s="148"/>
      <c r="BA1655" s="148"/>
      <c r="BB1655" s="148"/>
      <c r="BC1655" s="148"/>
      <c r="BD1655" s="148"/>
      <c r="BE1655" s="148"/>
      <c r="BF1655" s="148"/>
      <c r="BG1655" s="148"/>
      <c r="BH1655" s="148"/>
    </row>
    <row r="1656" spans="1:60" x14ac:dyDescent="0.2">
      <c r="A1656" s="162" t="s">
        <v>373</v>
      </c>
      <c r="B1656" s="163" t="s">
        <v>299</v>
      </c>
      <c r="C1656" s="180" t="s">
        <v>300</v>
      </c>
      <c r="D1656" s="164"/>
      <c r="E1656" s="165"/>
      <c r="F1656" s="166"/>
      <c r="G1656" s="166">
        <f>SUMIF(AG1657:AG1687,"&lt;&gt;NOR",G1657:G1687)</f>
        <v>0</v>
      </c>
      <c r="H1656" s="166"/>
      <c r="I1656" s="166">
        <f>SUM(I1657:I1687)</f>
        <v>0</v>
      </c>
      <c r="J1656" s="166"/>
      <c r="K1656" s="166">
        <f>SUM(K1657:K1687)</f>
        <v>0</v>
      </c>
      <c r="L1656" s="166"/>
      <c r="M1656" s="166">
        <f>SUM(M1657:M1687)</f>
        <v>0</v>
      </c>
      <c r="N1656" s="165"/>
      <c r="O1656" s="165">
        <f>SUM(O1657:O1687)</f>
        <v>1.1499999999999999</v>
      </c>
      <c r="P1656" s="165"/>
      <c r="Q1656" s="165">
        <f>SUM(Q1657:Q1687)</f>
        <v>0</v>
      </c>
      <c r="R1656" s="166"/>
      <c r="S1656" s="166"/>
      <c r="T1656" s="167"/>
      <c r="U1656" s="161"/>
      <c r="V1656" s="161">
        <f>SUM(V1657:V1687)</f>
        <v>242.41</v>
      </c>
      <c r="W1656" s="161"/>
      <c r="X1656" s="161"/>
      <c r="Y1656" s="161"/>
      <c r="Z1656" s="166"/>
      <c r="AA1656" s="166"/>
      <c r="AB1656" s="167"/>
      <c r="AG1656" t="s">
        <v>374</v>
      </c>
    </row>
    <row r="1657" spans="1:60" ht="22.5" outlineLevel="1" x14ac:dyDescent="0.2">
      <c r="A1657" s="172">
        <v>338</v>
      </c>
      <c r="B1657" s="173" t="s">
        <v>2274</v>
      </c>
      <c r="C1657" s="181" t="s">
        <v>2275</v>
      </c>
      <c r="D1657" s="174" t="s">
        <v>671</v>
      </c>
      <c r="E1657" s="175">
        <v>8</v>
      </c>
      <c r="F1657" s="176"/>
      <c r="G1657" s="177">
        <f>ROUND(E1657*F1657,2)</f>
        <v>0</v>
      </c>
      <c r="H1657" s="176"/>
      <c r="I1657" s="177">
        <f>ROUND(E1657*H1657,2)</f>
        <v>0</v>
      </c>
      <c r="J1657" s="176"/>
      <c r="K1657" s="177">
        <f>ROUND(E1657*J1657,2)</f>
        <v>0</v>
      </c>
      <c r="L1657" s="177">
        <v>21</v>
      </c>
      <c r="M1657" s="177">
        <f>G1657*(1+L1657/100)</f>
        <v>0</v>
      </c>
      <c r="N1657" s="175">
        <v>3.5400000000000002E-3</v>
      </c>
      <c r="O1657" s="175">
        <f>ROUND(E1657*N1657,2)</f>
        <v>0.03</v>
      </c>
      <c r="P1657" s="175">
        <v>0</v>
      </c>
      <c r="Q1657" s="175">
        <f>ROUND(E1657*P1657,2)</f>
        <v>0</v>
      </c>
      <c r="R1657" s="177" t="s">
        <v>2276</v>
      </c>
      <c r="S1657" s="177" t="s">
        <v>378</v>
      </c>
      <c r="T1657" s="178" t="s">
        <v>378</v>
      </c>
      <c r="U1657" s="159">
        <v>0.219</v>
      </c>
      <c r="V1657" s="159">
        <f>ROUND(E1657*U1657,2)</f>
        <v>1.75</v>
      </c>
      <c r="W1657" s="159"/>
      <c r="X1657" s="159" t="s">
        <v>429</v>
      </c>
      <c r="Y1657" s="159" t="s">
        <v>381</v>
      </c>
      <c r="Z1657" s="214">
        <v>0.32</v>
      </c>
      <c r="AA1657" s="215">
        <f t="shared" ref="AA1657" si="660">G1657*Z1657</f>
        <v>0</v>
      </c>
      <c r="AB1657" s="215">
        <f t="shared" ref="AB1657" si="661">G1657-AA1657</f>
        <v>0</v>
      </c>
      <c r="AC1657" s="148"/>
      <c r="AD1657" s="148"/>
      <c r="AE1657" s="148"/>
      <c r="AF1657" s="148"/>
      <c r="AG1657" s="148" t="s">
        <v>431</v>
      </c>
      <c r="AH1657" s="148"/>
      <c r="AI1657" s="148"/>
      <c r="AJ1657" s="148"/>
      <c r="AK1657" s="148"/>
      <c r="AL1657" s="148"/>
      <c r="AM1657" s="148"/>
      <c r="AN1657" s="148"/>
      <c r="AO1657" s="148"/>
      <c r="AP1657" s="148"/>
      <c r="AQ1657" s="148"/>
      <c r="AR1657" s="148"/>
      <c r="AS1657" s="148"/>
      <c r="AT1657" s="148"/>
      <c r="AU1657" s="148"/>
      <c r="AV1657" s="148"/>
      <c r="AW1657" s="148"/>
      <c r="AX1657" s="148"/>
      <c r="AY1657" s="148"/>
      <c r="AZ1657" s="148"/>
      <c r="BA1657" s="148"/>
      <c r="BB1657" s="148"/>
      <c r="BC1657" s="148"/>
      <c r="BD1657" s="148"/>
      <c r="BE1657" s="148"/>
      <c r="BF1657" s="148"/>
      <c r="BG1657" s="148"/>
      <c r="BH1657" s="148"/>
    </row>
    <row r="1658" spans="1:60" outlineLevel="2" x14ac:dyDescent="0.2">
      <c r="A1658" s="155"/>
      <c r="B1658" s="156"/>
      <c r="C1658" s="295" t="s">
        <v>2277</v>
      </c>
      <c r="D1658" s="296"/>
      <c r="E1658" s="296"/>
      <c r="F1658" s="296"/>
      <c r="G1658" s="296"/>
      <c r="H1658" s="159"/>
      <c r="I1658" s="159"/>
      <c r="J1658" s="159"/>
      <c r="K1658" s="159"/>
      <c r="L1658" s="159"/>
      <c r="M1658" s="159"/>
      <c r="N1658" s="158"/>
      <c r="O1658" s="158"/>
      <c r="P1658" s="158"/>
      <c r="Q1658" s="158"/>
      <c r="R1658" s="159"/>
      <c r="S1658" s="159"/>
      <c r="T1658" s="159"/>
      <c r="U1658" s="159"/>
      <c r="V1658" s="159"/>
      <c r="W1658" s="159"/>
      <c r="X1658" s="159"/>
      <c r="Y1658" s="159"/>
      <c r="Z1658" s="148"/>
      <c r="AA1658" s="148"/>
      <c r="AB1658" s="148"/>
      <c r="AC1658" s="148"/>
      <c r="AD1658" s="148"/>
      <c r="AE1658" s="148"/>
      <c r="AF1658" s="148"/>
      <c r="AG1658" s="148" t="s">
        <v>383</v>
      </c>
      <c r="AH1658" s="148"/>
      <c r="AI1658" s="148"/>
      <c r="AJ1658" s="148"/>
      <c r="AK1658" s="148"/>
      <c r="AL1658" s="148"/>
      <c r="AM1658" s="148"/>
      <c r="AN1658" s="148"/>
      <c r="AO1658" s="148"/>
      <c r="AP1658" s="148"/>
      <c r="AQ1658" s="148"/>
      <c r="AR1658" s="148"/>
      <c r="AS1658" s="148"/>
      <c r="AT1658" s="148"/>
      <c r="AU1658" s="148"/>
      <c r="AV1658" s="148"/>
      <c r="AW1658" s="148"/>
      <c r="AX1658" s="148"/>
      <c r="AY1658" s="148"/>
      <c r="AZ1658" s="148"/>
      <c r="BA1658" s="148"/>
      <c r="BB1658" s="148"/>
      <c r="BC1658" s="148"/>
      <c r="BD1658" s="148"/>
      <c r="BE1658" s="148"/>
      <c r="BF1658" s="148"/>
      <c r="BG1658" s="148"/>
      <c r="BH1658" s="148"/>
    </row>
    <row r="1659" spans="1:60" outlineLevel="2" x14ac:dyDescent="0.2">
      <c r="A1659" s="155"/>
      <c r="B1659" s="156"/>
      <c r="C1659" s="194" t="s">
        <v>2278</v>
      </c>
      <c r="D1659" s="185"/>
      <c r="E1659" s="186">
        <v>8</v>
      </c>
      <c r="F1659" s="159"/>
      <c r="G1659" s="159"/>
      <c r="H1659" s="159"/>
      <c r="I1659" s="159"/>
      <c r="J1659" s="159"/>
      <c r="K1659" s="159"/>
      <c r="L1659" s="159"/>
      <c r="M1659" s="159"/>
      <c r="N1659" s="158"/>
      <c r="O1659" s="158"/>
      <c r="P1659" s="158"/>
      <c r="Q1659" s="158"/>
      <c r="R1659" s="159"/>
      <c r="S1659" s="159"/>
      <c r="T1659" s="159"/>
      <c r="U1659" s="159"/>
      <c r="V1659" s="159"/>
      <c r="W1659" s="159"/>
      <c r="X1659" s="159"/>
      <c r="Y1659" s="159"/>
      <c r="Z1659" s="148"/>
      <c r="AA1659" s="148"/>
      <c r="AB1659" s="148"/>
      <c r="AC1659" s="148"/>
      <c r="AD1659" s="148"/>
      <c r="AE1659" s="148"/>
      <c r="AF1659" s="148"/>
      <c r="AG1659" s="148" t="s">
        <v>435</v>
      </c>
      <c r="AH1659" s="148">
        <v>0</v>
      </c>
      <c r="AI1659" s="148"/>
      <c r="AJ1659" s="148"/>
      <c r="AK1659" s="148"/>
      <c r="AL1659" s="148"/>
      <c r="AM1659" s="148"/>
      <c r="AN1659" s="148"/>
      <c r="AO1659" s="148"/>
      <c r="AP1659" s="148"/>
      <c r="AQ1659" s="148"/>
      <c r="AR1659" s="148"/>
      <c r="AS1659" s="148"/>
      <c r="AT1659" s="148"/>
      <c r="AU1659" s="148"/>
      <c r="AV1659" s="148"/>
      <c r="AW1659" s="148"/>
      <c r="AX1659" s="148"/>
      <c r="AY1659" s="148"/>
      <c r="AZ1659" s="148"/>
      <c r="BA1659" s="148"/>
      <c r="BB1659" s="148"/>
      <c r="BC1659" s="148"/>
      <c r="BD1659" s="148"/>
      <c r="BE1659" s="148"/>
      <c r="BF1659" s="148"/>
      <c r="BG1659" s="148"/>
      <c r="BH1659" s="148"/>
    </row>
    <row r="1660" spans="1:60" ht="22.5" outlineLevel="1" x14ac:dyDescent="0.2">
      <c r="A1660" s="172">
        <v>339</v>
      </c>
      <c r="B1660" s="173" t="s">
        <v>2279</v>
      </c>
      <c r="C1660" s="181" t="s">
        <v>2280</v>
      </c>
      <c r="D1660" s="174" t="s">
        <v>671</v>
      </c>
      <c r="E1660" s="175">
        <v>35</v>
      </c>
      <c r="F1660" s="176"/>
      <c r="G1660" s="177">
        <f>ROUND(E1660*F1660,2)</f>
        <v>0</v>
      </c>
      <c r="H1660" s="176"/>
      <c r="I1660" s="177">
        <f>ROUND(E1660*H1660,2)</f>
        <v>0</v>
      </c>
      <c r="J1660" s="176"/>
      <c r="K1660" s="177">
        <f>ROUND(E1660*J1660,2)</f>
        <v>0</v>
      </c>
      <c r="L1660" s="177">
        <v>21</v>
      </c>
      <c r="M1660" s="177">
        <f>G1660*(1+L1660/100)</f>
        <v>0</v>
      </c>
      <c r="N1660" s="175">
        <v>2.3999999999999998E-3</v>
      </c>
      <c r="O1660" s="175">
        <f>ROUND(E1660*N1660,2)</f>
        <v>0.08</v>
      </c>
      <c r="P1660" s="175">
        <v>0</v>
      </c>
      <c r="Q1660" s="175">
        <f>ROUND(E1660*P1660,2)</f>
        <v>0</v>
      </c>
      <c r="R1660" s="177" t="s">
        <v>2276</v>
      </c>
      <c r="S1660" s="177" t="s">
        <v>378</v>
      </c>
      <c r="T1660" s="178" t="s">
        <v>378</v>
      </c>
      <c r="U1660" s="159">
        <v>0.26</v>
      </c>
      <c r="V1660" s="159">
        <f>ROUND(E1660*U1660,2)</f>
        <v>9.1</v>
      </c>
      <c r="W1660" s="159"/>
      <c r="X1660" s="159" t="s">
        <v>429</v>
      </c>
      <c r="Y1660" s="159" t="s">
        <v>381</v>
      </c>
      <c r="Z1660" s="214">
        <v>0.32</v>
      </c>
      <c r="AA1660" s="215">
        <f t="shared" ref="AA1660" si="662">G1660*Z1660</f>
        <v>0</v>
      </c>
      <c r="AB1660" s="215">
        <f t="shared" ref="AB1660" si="663">G1660-AA1660</f>
        <v>0</v>
      </c>
      <c r="AC1660" s="148"/>
      <c r="AD1660" s="148"/>
      <c r="AE1660" s="148"/>
      <c r="AF1660" s="148"/>
      <c r="AG1660" s="148" t="s">
        <v>431</v>
      </c>
      <c r="AH1660" s="148"/>
      <c r="AI1660" s="148"/>
      <c r="AJ1660" s="148"/>
      <c r="AK1660" s="148"/>
      <c r="AL1660" s="148"/>
      <c r="AM1660" s="148"/>
      <c r="AN1660" s="148"/>
      <c r="AO1660" s="148"/>
      <c r="AP1660" s="148"/>
      <c r="AQ1660" s="148"/>
      <c r="AR1660" s="148"/>
      <c r="AS1660" s="148"/>
      <c r="AT1660" s="148"/>
      <c r="AU1660" s="148"/>
      <c r="AV1660" s="148"/>
      <c r="AW1660" s="148"/>
      <c r="AX1660" s="148"/>
      <c r="AY1660" s="148"/>
      <c r="AZ1660" s="148"/>
      <c r="BA1660" s="148"/>
      <c r="BB1660" s="148"/>
      <c r="BC1660" s="148"/>
      <c r="BD1660" s="148"/>
      <c r="BE1660" s="148"/>
      <c r="BF1660" s="148"/>
      <c r="BG1660" s="148"/>
      <c r="BH1660" s="148"/>
    </row>
    <row r="1661" spans="1:60" outlineLevel="2" x14ac:dyDescent="0.2">
      <c r="A1661" s="155"/>
      <c r="B1661" s="156"/>
      <c r="C1661" s="306" t="s">
        <v>2281</v>
      </c>
      <c r="D1661" s="307"/>
      <c r="E1661" s="307"/>
      <c r="F1661" s="307"/>
      <c r="G1661" s="307"/>
      <c r="H1661" s="159"/>
      <c r="I1661" s="159"/>
      <c r="J1661" s="159"/>
      <c r="K1661" s="159"/>
      <c r="L1661" s="159"/>
      <c r="M1661" s="159"/>
      <c r="N1661" s="158"/>
      <c r="O1661" s="158"/>
      <c r="P1661" s="158"/>
      <c r="Q1661" s="158"/>
      <c r="R1661" s="159"/>
      <c r="S1661" s="159"/>
      <c r="T1661" s="159"/>
      <c r="U1661" s="159"/>
      <c r="V1661" s="159"/>
      <c r="W1661" s="159"/>
      <c r="X1661" s="159"/>
      <c r="Y1661" s="159"/>
      <c r="Z1661" s="148"/>
      <c r="AA1661" s="148"/>
      <c r="AB1661" s="148"/>
      <c r="AC1661" s="148"/>
      <c r="AD1661" s="148"/>
      <c r="AE1661" s="148"/>
      <c r="AF1661" s="148"/>
      <c r="AG1661" s="148" t="s">
        <v>433</v>
      </c>
      <c r="AH1661" s="148"/>
      <c r="AI1661" s="148"/>
      <c r="AJ1661" s="148"/>
      <c r="AK1661" s="148"/>
      <c r="AL1661" s="148"/>
      <c r="AM1661" s="148"/>
      <c r="AN1661" s="148"/>
      <c r="AO1661" s="148"/>
      <c r="AP1661" s="148"/>
      <c r="AQ1661" s="148"/>
      <c r="AR1661" s="148"/>
      <c r="AS1661" s="148"/>
      <c r="AT1661" s="148"/>
      <c r="AU1661" s="148"/>
      <c r="AV1661" s="148"/>
      <c r="AW1661" s="148"/>
      <c r="AX1661" s="148"/>
      <c r="AY1661" s="148"/>
      <c r="AZ1661" s="148"/>
      <c r="BA1661" s="148"/>
      <c r="BB1661" s="148"/>
      <c r="BC1661" s="148"/>
      <c r="BD1661" s="148"/>
      <c r="BE1661" s="148"/>
      <c r="BF1661" s="148"/>
      <c r="BG1661" s="148"/>
      <c r="BH1661" s="148"/>
    </row>
    <row r="1662" spans="1:60" outlineLevel="2" x14ac:dyDescent="0.2">
      <c r="A1662" s="155"/>
      <c r="B1662" s="156"/>
      <c r="C1662" s="304" t="s">
        <v>2282</v>
      </c>
      <c r="D1662" s="305"/>
      <c r="E1662" s="305"/>
      <c r="F1662" s="305"/>
      <c r="G1662" s="305"/>
      <c r="H1662" s="159"/>
      <c r="I1662" s="159"/>
      <c r="J1662" s="159"/>
      <c r="K1662" s="159"/>
      <c r="L1662" s="159"/>
      <c r="M1662" s="159"/>
      <c r="N1662" s="158"/>
      <c r="O1662" s="158"/>
      <c r="P1662" s="158"/>
      <c r="Q1662" s="158"/>
      <c r="R1662" s="159"/>
      <c r="S1662" s="159"/>
      <c r="T1662" s="159"/>
      <c r="U1662" s="159"/>
      <c r="V1662" s="159"/>
      <c r="W1662" s="159"/>
      <c r="X1662" s="159"/>
      <c r="Y1662" s="159"/>
      <c r="Z1662" s="148"/>
      <c r="AA1662" s="148"/>
      <c r="AB1662" s="148"/>
      <c r="AC1662" s="148"/>
      <c r="AD1662" s="148"/>
      <c r="AE1662" s="148"/>
      <c r="AF1662" s="148"/>
      <c r="AG1662" s="148" t="s">
        <v>383</v>
      </c>
      <c r="AH1662" s="148"/>
      <c r="AI1662" s="148"/>
      <c r="AJ1662" s="148"/>
      <c r="AK1662" s="148"/>
      <c r="AL1662" s="148"/>
      <c r="AM1662" s="148"/>
      <c r="AN1662" s="148"/>
      <c r="AO1662" s="148"/>
      <c r="AP1662" s="148"/>
      <c r="AQ1662" s="148"/>
      <c r="AR1662" s="148"/>
      <c r="AS1662" s="148"/>
      <c r="AT1662" s="148"/>
      <c r="AU1662" s="148"/>
      <c r="AV1662" s="148"/>
      <c r="AW1662" s="148"/>
      <c r="AX1662" s="148"/>
      <c r="AY1662" s="148"/>
      <c r="AZ1662" s="148"/>
      <c r="BA1662" s="148"/>
      <c r="BB1662" s="148"/>
      <c r="BC1662" s="148"/>
      <c r="BD1662" s="148"/>
      <c r="BE1662" s="148"/>
      <c r="BF1662" s="148"/>
      <c r="BG1662" s="148"/>
      <c r="BH1662" s="148"/>
    </row>
    <row r="1663" spans="1:60" outlineLevel="2" x14ac:dyDescent="0.2">
      <c r="A1663" s="155"/>
      <c r="B1663" s="156"/>
      <c r="C1663" s="194" t="s">
        <v>2283</v>
      </c>
      <c r="D1663" s="185"/>
      <c r="E1663" s="186">
        <v>35</v>
      </c>
      <c r="F1663" s="159"/>
      <c r="G1663" s="159"/>
      <c r="H1663" s="159"/>
      <c r="I1663" s="159"/>
      <c r="J1663" s="159"/>
      <c r="K1663" s="159"/>
      <c r="L1663" s="159"/>
      <c r="M1663" s="159"/>
      <c r="N1663" s="158"/>
      <c r="O1663" s="158"/>
      <c r="P1663" s="158"/>
      <c r="Q1663" s="158"/>
      <c r="R1663" s="159"/>
      <c r="S1663" s="159"/>
      <c r="T1663" s="159"/>
      <c r="U1663" s="159"/>
      <c r="V1663" s="159"/>
      <c r="W1663" s="159"/>
      <c r="X1663" s="159"/>
      <c r="Y1663" s="159"/>
      <c r="Z1663" s="148"/>
      <c r="AA1663" s="148"/>
      <c r="AB1663" s="148"/>
      <c r="AC1663" s="148"/>
      <c r="AD1663" s="148"/>
      <c r="AE1663" s="148"/>
      <c r="AF1663" s="148"/>
      <c r="AG1663" s="148" t="s">
        <v>435</v>
      </c>
      <c r="AH1663" s="148">
        <v>0</v>
      </c>
      <c r="AI1663" s="148"/>
      <c r="AJ1663" s="148"/>
      <c r="AK1663" s="148"/>
      <c r="AL1663" s="148"/>
      <c r="AM1663" s="148"/>
      <c r="AN1663" s="148"/>
      <c r="AO1663" s="148"/>
      <c r="AP1663" s="148"/>
      <c r="AQ1663" s="148"/>
      <c r="AR1663" s="148"/>
      <c r="AS1663" s="148"/>
      <c r="AT1663" s="148"/>
      <c r="AU1663" s="148"/>
      <c r="AV1663" s="148"/>
      <c r="AW1663" s="148"/>
      <c r="AX1663" s="148"/>
      <c r="AY1663" s="148"/>
      <c r="AZ1663" s="148"/>
      <c r="BA1663" s="148"/>
      <c r="BB1663" s="148"/>
      <c r="BC1663" s="148"/>
      <c r="BD1663" s="148"/>
      <c r="BE1663" s="148"/>
      <c r="BF1663" s="148"/>
      <c r="BG1663" s="148"/>
      <c r="BH1663" s="148"/>
    </row>
    <row r="1664" spans="1:60" ht="22.5" outlineLevel="1" x14ac:dyDescent="0.2">
      <c r="A1664" s="172">
        <v>340</v>
      </c>
      <c r="B1664" s="173" t="s">
        <v>2284</v>
      </c>
      <c r="C1664" s="181" t="s">
        <v>2285</v>
      </c>
      <c r="D1664" s="174" t="s">
        <v>515</v>
      </c>
      <c r="E1664" s="175">
        <v>4</v>
      </c>
      <c r="F1664" s="176"/>
      <c r="G1664" s="177">
        <f>ROUND(E1664*F1664,2)</f>
        <v>0</v>
      </c>
      <c r="H1664" s="176"/>
      <c r="I1664" s="177">
        <f>ROUND(E1664*H1664,2)</f>
        <v>0</v>
      </c>
      <c r="J1664" s="176"/>
      <c r="K1664" s="177">
        <f>ROUND(E1664*J1664,2)</f>
        <v>0</v>
      </c>
      <c r="L1664" s="177">
        <v>21</v>
      </c>
      <c r="M1664" s="177">
        <f>G1664*(1+L1664/100)</f>
        <v>0</v>
      </c>
      <c r="N1664" s="175">
        <v>4.0000000000000002E-4</v>
      </c>
      <c r="O1664" s="175">
        <f>ROUND(E1664*N1664,2)</f>
        <v>0</v>
      </c>
      <c r="P1664" s="175">
        <v>0</v>
      </c>
      <c r="Q1664" s="175">
        <f>ROUND(E1664*P1664,2)</f>
        <v>0</v>
      </c>
      <c r="R1664" s="177" t="s">
        <v>2276</v>
      </c>
      <c r="S1664" s="177" t="s">
        <v>378</v>
      </c>
      <c r="T1664" s="178" t="s">
        <v>378</v>
      </c>
      <c r="U1664" s="159">
        <v>0.41</v>
      </c>
      <c r="V1664" s="159">
        <f>ROUND(E1664*U1664,2)</f>
        <v>1.64</v>
      </c>
      <c r="W1664" s="159"/>
      <c r="X1664" s="159" t="s">
        <v>429</v>
      </c>
      <c r="Y1664" s="159" t="s">
        <v>381</v>
      </c>
      <c r="Z1664" s="214">
        <v>0.32</v>
      </c>
      <c r="AA1664" s="215">
        <f t="shared" ref="AA1664" si="664">G1664*Z1664</f>
        <v>0</v>
      </c>
      <c r="AB1664" s="215">
        <f t="shared" ref="AB1664" si="665">G1664-AA1664</f>
        <v>0</v>
      </c>
      <c r="AC1664" s="148"/>
      <c r="AD1664" s="148"/>
      <c r="AE1664" s="148"/>
      <c r="AF1664" s="148"/>
      <c r="AG1664" s="148" t="s">
        <v>431</v>
      </c>
      <c r="AH1664" s="148"/>
      <c r="AI1664" s="148"/>
      <c r="AJ1664" s="148"/>
      <c r="AK1664" s="148"/>
      <c r="AL1664" s="148"/>
      <c r="AM1664" s="148"/>
      <c r="AN1664" s="148"/>
      <c r="AO1664" s="148"/>
      <c r="AP1664" s="148"/>
      <c r="AQ1664" s="148"/>
      <c r="AR1664" s="148"/>
      <c r="AS1664" s="148"/>
      <c r="AT1664" s="148"/>
      <c r="AU1664" s="148"/>
      <c r="AV1664" s="148"/>
      <c r="AW1664" s="148"/>
      <c r="AX1664" s="148"/>
      <c r="AY1664" s="148"/>
      <c r="AZ1664" s="148"/>
      <c r="BA1664" s="148"/>
      <c r="BB1664" s="148"/>
      <c r="BC1664" s="148"/>
      <c r="BD1664" s="148"/>
      <c r="BE1664" s="148"/>
      <c r="BF1664" s="148"/>
      <c r="BG1664" s="148"/>
      <c r="BH1664" s="148"/>
    </row>
    <row r="1665" spans="1:60" outlineLevel="2" x14ac:dyDescent="0.2">
      <c r="A1665" s="155"/>
      <c r="B1665" s="156"/>
      <c r="C1665" s="194" t="s">
        <v>2286</v>
      </c>
      <c r="D1665" s="185"/>
      <c r="E1665" s="186">
        <v>4</v>
      </c>
      <c r="F1665" s="159"/>
      <c r="G1665" s="159"/>
      <c r="H1665" s="159"/>
      <c r="I1665" s="159"/>
      <c r="J1665" s="159"/>
      <c r="K1665" s="159"/>
      <c r="L1665" s="159"/>
      <c r="M1665" s="159"/>
      <c r="N1665" s="158"/>
      <c r="O1665" s="158"/>
      <c r="P1665" s="158"/>
      <c r="Q1665" s="158"/>
      <c r="R1665" s="159"/>
      <c r="S1665" s="159"/>
      <c r="T1665" s="159"/>
      <c r="U1665" s="159"/>
      <c r="V1665" s="159"/>
      <c r="W1665" s="159"/>
      <c r="X1665" s="159"/>
      <c r="Y1665" s="159"/>
      <c r="Z1665" s="148"/>
      <c r="AA1665" s="148"/>
      <c r="AB1665" s="148"/>
      <c r="AC1665" s="148"/>
      <c r="AD1665" s="148"/>
      <c r="AE1665" s="148"/>
      <c r="AF1665" s="148"/>
      <c r="AG1665" s="148" t="s">
        <v>435</v>
      </c>
      <c r="AH1665" s="148">
        <v>0</v>
      </c>
      <c r="AI1665" s="148"/>
      <c r="AJ1665" s="148"/>
      <c r="AK1665" s="148"/>
      <c r="AL1665" s="148"/>
      <c r="AM1665" s="148"/>
      <c r="AN1665" s="148"/>
      <c r="AO1665" s="148"/>
      <c r="AP1665" s="148"/>
      <c r="AQ1665" s="148"/>
      <c r="AR1665" s="148"/>
      <c r="AS1665" s="148"/>
      <c r="AT1665" s="148"/>
      <c r="AU1665" s="148"/>
      <c r="AV1665" s="148"/>
      <c r="AW1665" s="148"/>
      <c r="AX1665" s="148"/>
      <c r="AY1665" s="148"/>
      <c r="AZ1665" s="148"/>
      <c r="BA1665" s="148"/>
      <c r="BB1665" s="148"/>
      <c r="BC1665" s="148"/>
      <c r="BD1665" s="148"/>
      <c r="BE1665" s="148"/>
      <c r="BF1665" s="148"/>
      <c r="BG1665" s="148"/>
      <c r="BH1665" s="148"/>
    </row>
    <row r="1666" spans="1:60" ht="22.5" outlineLevel="1" x14ac:dyDescent="0.2">
      <c r="A1666" s="172">
        <v>341</v>
      </c>
      <c r="B1666" s="173" t="s">
        <v>2287</v>
      </c>
      <c r="C1666" s="181" t="s">
        <v>2288</v>
      </c>
      <c r="D1666" s="174" t="s">
        <v>671</v>
      </c>
      <c r="E1666" s="175">
        <v>36</v>
      </c>
      <c r="F1666" s="176"/>
      <c r="G1666" s="177">
        <f>ROUND(E1666*F1666,2)</f>
        <v>0</v>
      </c>
      <c r="H1666" s="176"/>
      <c r="I1666" s="177">
        <f>ROUND(E1666*H1666,2)</f>
        <v>0</v>
      </c>
      <c r="J1666" s="176"/>
      <c r="K1666" s="177">
        <f>ROUND(E1666*J1666,2)</f>
        <v>0</v>
      </c>
      <c r="L1666" s="177">
        <v>21</v>
      </c>
      <c r="M1666" s="177">
        <f>G1666*(1+L1666/100)</f>
        <v>0</v>
      </c>
      <c r="N1666" s="175">
        <v>1.3799999999999999E-3</v>
      </c>
      <c r="O1666" s="175">
        <f>ROUND(E1666*N1666,2)</f>
        <v>0.05</v>
      </c>
      <c r="P1666" s="175">
        <v>0</v>
      </c>
      <c r="Q1666" s="175">
        <f>ROUND(E1666*P1666,2)</f>
        <v>0</v>
      </c>
      <c r="R1666" s="177" t="s">
        <v>2276</v>
      </c>
      <c r="S1666" s="177" t="s">
        <v>378</v>
      </c>
      <c r="T1666" s="178" t="s">
        <v>378</v>
      </c>
      <c r="U1666" s="159">
        <v>0.31011</v>
      </c>
      <c r="V1666" s="159">
        <f>ROUND(E1666*U1666,2)</f>
        <v>11.16</v>
      </c>
      <c r="W1666" s="159"/>
      <c r="X1666" s="159" t="s">
        <v>429</v>
      </c>
      <c r="Y1666" s="159" t="s">
        <v>381</v>
      </c>
      <c r="Z1666" s="214">
        <v>0.32</v>
      </c>
      <c r="AA1666" s="215">
        <f t="shared" ref="AA1666" si="666">G1666*Z1666</f>
        <v>0</v>
      </c>
      <c r="AB1666" s="215">
        <f t="shared" ref="AB1666" si="667">G1666-AA1666</f>
        <v>0</v>
      </c>
      <c r="AC1666" s="148"/>
      <c r="AD1666" s="148"/>
      <c r="AE1666" s="148"/>
      <c r="AF1666" s="148"/>
      <c r="AG1666" s="148" t="s">
        <v>431</v>
      </c>
      <c r="AH1666" s="148"/>
      <c r="AI1666" s="148"/>
      <c r="AJ1666" s="148"/>
      <c r="AK1666" s="148"/>
      <c r="AL1666" s="148"/>
      <c r="AM1666" s="148"/>
      <c r="AN1666" s="148"/>
      <c r="AO1666" s="148"/>
      <c r="AP1666" s="148"/>
      <c r="AQ1666" s="148"/>
      <c r="AR1666" s="148"/>
      <c r="AS1666" s="148"/>
      <c r="AT1666" s="148"/>
      <c r="AU1666" s="148"/>
      <c r="AV1666" s="148"/>
      <c r="AW1666" s="148"/>
      <c r="AX1666" s="148"/>
      <c r="AY1666" s="148"/>
      <c r="AZ1666" s="148"/>
      <c r="BA1666" s="148"/>
      <c r="BB1666" s="148"/>
      <c r="BC1666" s="148"/>
      <c r="BD1666" s="148"/>
      <c r="BE1666" s="148"/>
      <c r="BF1666" s="148"/>
      <c r="BG1666" s="148"/>
      <c r="BH1666" s="148"/>
    </row>
    <row r="1667" spans="1:60" outlineLevel="2" x14ac:dyDescent="0.2">
      <c r="A1667" s="155"/>
      <c r="B1667" s="156"/>
      <c r="C1667" s="306" t="s">
        <v>2289</v>
      </c>
      <c r="D1667" s="307"/>
      <c r="E1667" s="307"/>
      <c r="F1667" s="307"/>
      <c r="G1667" s="307"/>
      <c r="H1667" s="159"/>
      <c r="I1667" s="159"/>
      <c r="J1667" s="159"/>
      <c r="K1667" s="159"/>
      <c r="L1667" s="159"/>
      <c r="M1667" s="159"/>
      <c r="N1667" s="158"/>
      <c r="O1667" s="158"/>
      <c r="P1667" s="158"/>
      <c r="Q1667" s="158"/>
      <c r="R1667" s="159"/>
      <c r="S1667" s="159"/>
      <c r="T1667" s="159"/>
      <c r="U1667" s="159"/>
      <c r="V1667" s="159"/>
      <c r="W1667" s="159"/>
      <c r="X1667" s="159"/>
      <c r="Y1667" s="159"/>
      <c r="Z1667" s="148"/>
      <c r="AA1667" s="148"/>
      <c r="AB1667" s="148"/>
      <c r="AC1667" s="148"/>
      <c r="AD1667" s="148"/>
      <c r="AE1667" s="148"/>
      <c r="AF1667" s="148"/>
      <c r="AG1667" s="148" t="s">
        <v>433</v>
      </c>
      <c r="AH1667" s="148"/>
      <c r="AI1667" s="148"/>
      <c r="AJ1667" s="148"/>
      <c r="AK1667" s="148"/>
      <c r="AL1667" s="148"/>
      <c r="AM1667" s="148"/>
      <c r="AN1667" s="148"/>
      <c r="AO1667" s="148"/>
      <c r="AP1667" s="148"/>
      <c r="AQ1667" s="148"/>
      <c r="AR1667" s="148"/>
      <c r="AS1667" s="148"/>
      <c r="AT1667" s="148"/>
      <c r="AU1667" s="148"/>
      <c r="AV1667" s="148"/>
      <c r="AW1667" s="148"/>
      <c r="AX1667" s="148"/>
      <c r="AY1667" s="148"/>
      <c r="AZ1667" s="148"/>
      <c r="BA1667" s="148"/>
      <c r="BB1667" s="148"/>
      <c r="BC1667" s="148"/>
      <c r="BD1667" s="148"/>
      <c r="BE1667" s="148"/>
      <c r="BF1667" s="148"/>
      <c r="BG1667" s="148"/>
      <c r="BH1667" s="148"/>
    </row>
    <row r="1668" spans="1:60" outlineLevel="2" x14ac:dyDescent="0.2">
      <c r="A1668" s="155"/>
      <c r="B1668" s="156"/>
      <c r="C1668" s="194" t="s">
        <v>2290</v>
      </c>
      <c r="D1668" s="185"/>
      <c r="E1668" s="186">
        <v>36</v>
      </c>
      <c r="F1668" s="159"/>
      <c r="G1668" s="159"/>
      <c r="H1668" s="159"/>
      <c r="I1668" s="159"/>
      <c r="J1668" s="159"/>
      <c r="K1668" s="159"/>
      <c r="L1668" s="159"/>
      <c r="M1668" s="159"/>
      <c r="N1668" s="158"/>
      <c r="O1668" s="158"/>
      <c r="P1668" s="158"/>
      <c r="Q1668" s="158"/>
      <c r="R1668" s="159"/>
      <c r="S1668" s="159"/>
      <c r="T1668" s="159"/>
      <c r="U1668" s="159"/>
      <c r="V1668" s="159"/>
      <c r="W1668" s="159"/>
      <c r="X1668" s="159"/>
      <c r="Y1668" s="159"/>
      <c r="Z1668" s="148"/>
      <c r="AA1668" s="148"/>
      <c r="AB1668" s="148"/>
      <c r="AC1668" s="148"/>
      <c r="AD1668" s="148"/>
      <c r="AE1668" s="148"/>
      <c r="AF1668" s="148"/>
      <c r="AG1668" s="148" t="s">
        <v>435</v>
      </c>
      <c r="AH1668" s="148">
        <v>0</v>
      </c>
      <c r="AI1668" s="148"/>
      <c r="AJ1668" s="148"/>
      <c r="AK1668" s="148"/>
      <c r="AL1668" s="148"/>
      <c r="AM1668" s="148"/>
      <c r="AN1668" s="148"/>
      <c r="AO1668" s="148"/>
      <c r="AP1668" s="148"/>
      <c r="AQ1668" s="148"/>
      <c r="AR1668" s="148"/>
      <c r="AS1668" s="148"/>
      <c r="AT1668" s="148"/>
      <c r="AU1668" s="148"/>
      <c r="AV1668" s="148"/>
      <c r="AW1668" s="148"/>
      <c r="AX1668" s="148"/>
      <c r="AY1668" s="148"/>
      <c r="AZ1668" s="148"/>
      <c r="BA1668" s="148"/>
      <c r="BB1668" s="148"/>
      <c r="BC1668" s="148"/>
      <c r="BD1668" s="148"/>
      <c r="BE1668" s="148"/>
      <c r="BF1668" s="148"/>
      <c r="BG1668" s="148"/>
      <c r="BH1668" s="148"/>
    </row>
    <row r="1669" spans="1:60" ht="22.5" outlineLevel="1" x14ac:dyDescent="0.2">
      <c r="A1669" s="172">
        <v>342</v>
      </c>
      <c r="B1669" s="173" t="s">
        <v>2291</v>
      </c>
      <c r="C1669" s="181" t="s">
        <v>2292</v>
      </c>
      <c r="D1669" s="174" t="s">
        <v>671</v>
      </c>
      <c r="E1669" s="175">
        <v>36</v>
      </c>
      <c r="F1669" s="176"/>
      <c r="G1669" s="177">
        <f>ROUND(E1669*F1669,2)</f>
        <v>0</v>
      </c>
      <c r="H1669" s="176"/>
      <c r="I1669" s="177">
        <f>ROUND(E1669*H1669,2)</f>
        <v>0</v>
      </c>
      <c r="J1669" s="176"/>
      <c r="K1669" s="177">
        <f>ROUND(E1669*J1669,2)</f>
        <v>0</v>
      </c>
      <c r="L1669" s="177">
        <v>21</v>
      </c>
      <c r="M1669" s="177">
        <f>G1669*(1+L1669/100)</f>
        <v>0</v>
      </c>
      <c r="N1669" s="175">
        <v>2.8999999999999998E-3</v>
      </c>
      <c r="O1669" s="175">
        <f>ROUND(E1669*N1669,2)</f>
        <v>0.1</v>
      </c>
      <c r="P1669" s="175">
        <v>0</v>
      </c>
      <c r="Q1669" s="175">
        <f>ROUND(E1669*P1669,2)</f>
        <v>0</v>
      </c>
      <c r="R1669" s="177" t="s">
        <v>2276</v>
      </c>
      <c r="S1669" s="177" t="s">
        <v>378</v>
      </c>
      <c r="T1669" s="178" t="s">
        <v>378</v>
      </c>
      <c r="U1669" s="159">
        <v>0.64258000000000004</v>
      </c>
      <c r="V1669" s="159">
        <f>ROUND(E1669*U1669,2)</f>
        <v>23.13</v>
      </c>
      <c r="W1669" s="159"/>
      <c r="X1669" s="159" t="s">
        <v>429</v>
      </c>
      <c r="Y1669" s="159" t="s">
        <v>381</v>
      </c>
      <c r="Z1669" s="214">
        <v>0.32</v>
      </c>
      <c r="AA1669" s="215">
        <f t="shared" ref="AA1669" si="668">G1669*Z1669</f>
        <v>0</v>
      </c>
      <c r="AB1669" s="215">
        <f t="shared" ref="AB1669" si="669">G1669-AA1669</f>
        <v>0</v>
      </c>
      <c r="AC1669" s="148"/>
      <c r="AD1669" s="148"/>
      <c r="AE1669" s="148"/>
      <c r="AF1669" s="148"/>
      <c r="AG1669" s="148" t="s">
        <v>431</v>
      </c>
      <c r="AH1669" s="148"/>
      <c r="AI1669" s="148"/>
      <c r="AJ1669" s="148"/>
      <c r="AK1669" s="148"/>
      <c r="AL1669" s="148"/>
      <c r="AM1669" s="148"/>
      <c r="AN1669" s="148"/>
      <c r="AO1669" s="148"/>
      <c r="AP1669" s="148"/>
      <c r="AQ1669" s="148"/>
      <c r="AR1669" s="148"/>
      <c r="AS1669" s="148"/>
      <c r="AT1669" s="148"/>
      <c r="AU1669" s="148"/>
      <c r="AV1669" s="148"/>
      <c r="AW1669" s="148"/>
      <c r="AX1669" s="148"/>
      <c r="AY1669" s="148"/>
      <c r="AZ1669" s="148"/>
      <c r="BA1669" s="148"/>
      <c r="BB1669" s="148"/>
      <c r="BC1669" s="148"/>
      <c r="BD1669" s="148"/>
      <c r="BE1669" s="148"/>
      <c r="BF1669" s="148"/>
      <c r="BG1669" s="148"/>
      <c r="BH1669" s="148"/>
    </row>
    <row r="1670" spans="1:60" outlineLevel="2" x14ac:dyDescent="0.2">
      <c r="A1670" s="155"/>
      <c r="B1670" s="156"/>
      <c r="C1670" s="306" t="s">
        <v>2281</v>
      </c>
      <c r="D1670" s="307"/>
      <c r="E1670" s="307"/>
      <c r="F1670" s="307"/>
      <c r="G1670" s="307"/>
      <c r="H1670" s="159"/>
      <c r="I1670" s="159"/>
      <c r="J1670" s="159"/>
      <c r="K1670" s="159"/>
      <c r="L1670" s="159"/>
      <c r="M1670" s="159"/>
      <c r="N1670" s="158"/>
      <c r="O1670" s="158"/>
      <c r="P1670" s="158"/>
      <c r="Q1670" s="158"/>
      <c r="R1670" s="159"/>
      <c r="S1670" s="159"/>
      <c r="T1670" s="159"/>
      <c r="U1670" s="159"/>
      <c r="V1670" s="159"/>
      <c r="W1670" s="159"/>
      <c r="X1670" s="159"/>
      <c r="Y1670" s="159"/>
      <c r="Z1670" s="148"/>
      <c r="AA1670" s="148"/>
      <c r="AB1670" s="148"/>
      <c r="AC1670" s="148"/>
      <c r="AD1670" s="148"/>
      <c r="AE1670" s="148"/>
      <c r="AF1670" s="148"/>
      <c r="AG1670" s="148" t="s">
        <v>433</v>
      </c>
      <c r="AH1670" s="148"/>
      <c r="AI1670" s="148"/>
      <c r="AJ1670" s="148"/>
      <c r="AK1670" s="148"/>
      <c r="AL1670" s="148"/>
      <c r="AM1670" s="148"/>
      <c r="AN1670" s="148"/>
      <c r="AO1670" s="148"/>
      <c r="AP1670" s="148"/>
      <c r="AQ1670" s="148"/>
      <c r="AR1670" s="148"/>
      <c r="AS1670" s="148"/>
      <c r="AT1670" s="148"/>
      <c r="AU1670" s="148"/>
      <c r="AV1670" s="148"/>
      <c r="AW1670" s="148"/>
      <c r="AX1670" s="148"/>
      <c r="AY1670" s="148"/>
      <c r="AZ1670" s="148"/>
      <c r="BA1670" s="148"/>
      <c r="BB1670" s="148"/>
      <c r="BC1670" s="148"/>
      <c r="BD1670" s="148"/>
      <c r="BE1670" s="148"/>
      <c r="BF1670" s="148"/>
      <c r="BG1670" s="148"/>
      <c r="BH1670" s="148"/>
    </row>
    <row r="1671" spans="1:60" outlineLevel="2" x14ac:dyDescent="0.2">
      <c r="A1671" s="155"/>
      <c r="B1671" s="156"/>
      <c r="C1671" s="194" t="s">
        <v>2290</v>
      </c>
      <c r="D1671" s="185"/>
      <c r="E1671" s="186">
        <v>36</v>
      </c>
      <c r="F1671" s="159"/>
      <c r="G1671" s="159"/>
      <c r="H1671" s="159"/>
      <c r="I1671" s="159"/>
      <c r="J1671" s="159"/>
      <c r="K1671" s="159"/>
      <c r="L1671" s="159"/>
      <c r="M1671" s="159"/>
      <c r="N1671" s="158"/>
      <c r="O1671" s="158"/>
      <c r="P1671" s="158"/>
      <c r="Q1671" s="158"/>
      <c r="R1671" s="159"/>
      <c r="S1671" s="159"/>
      <c r="T1671" s="159"/>
      <c r="U1671" s="159"/>
      <c r="V1671" s="159"/>
      <c r="W1671" s="159"/>
      <c r="X1671" s="159"/>
      <c r="Y1671" s="159"/>
      <c r="Z1671" s="148"/>
      <c r="AA1671" s="148"/>
      <c r="AB1671" s="148"/>
      <c r="AC1671" s="148"/>
      <c r="AD1671" s="148"/>
      <c r="AE1671" s="148"/>
      <c r="AF1671" s="148"/>
      <c r="AG1671" s="148" t="s">
        <v>435</v>
      </c>
      <c r="AH1671" s="148">
        <v>0</v>
      </c>
      <c r="AI1671" s="148"/>
      <c r="AJ1671" s="148"/>
      <c r="AK1671" s="148"/>
      <c r="AL1671" s="148"/>
      <c r="AM1671" s="148"/>
      <c r="AN1671" s="148"/>
      <c r="AO1671" s="148"/>
      <c r="AP1671" s="148"/>
      <c r="AQ1671" s="148"/>
      <c r="AR1671" s="148"/>
      <c r="AS1671" s="148"/>
      <c r="AT1671" s="148"/>
      <c r="AU1671" s="148"/>
      <c r="AV1671" s="148"/>
      <c r="AW1671" s="148"/>
      <c r="AX1671" s="148"/>
      <c r="AY1671" s="148"/>
      <c r="AZ1671" s="148"/>
      <c r="BA1671" s="148"/>
      <c r="BB1671" s="148"/>
      <c r="BC1671" s="148"/>
      <c r="BD1671" s="148"/>
      <c r="BE1671" s="148"/>
      <c r="BF1671" s="148"/>
      <c r="BG1671" s="148"/>
      <c r="BH1671" s="148"/>
    </row>
    <row r="1672" spans="1:60" outlineLevel="1" x14ac:dyDescent="0.2">
      <c r="A1672" s="172">
        <v>343</v>
      </c>
      <c r="B1672" s="173" t="s">
        <v>2293</v>
      </c>
      <c r="C1672" s="181" t="s">
        <v>2294</v>
      </c>
      <c r="D1672" s="174" t="s">
        <v>671</v>
      </c>
      <c r="E1672" s="175">
        <v>291.72000000000003</v>
      </c>
      <c r="F1672" s="176"/>
      <c r="G1672" s="177">
        <f>ROUND(E1672*F1672,2)</f>
        <v>0</v>
      </c>
      <c r="H1672" s="176"/>
      <c r="I1672" s="177">
        <f>ROUND(E1672*H1672,2)</f>
        <v>0</v>
      </c>
      <c r="J1672" s="176"/>
      <c r="K1672" s="177">
        <f>ROUND(E1672*J1672,2)</f>
        <v>0</v>
      </c>
      <c r="L1672" s="177">
        <v>21</v>
      </c>
      <c r="M1672" s="177">
        <f>G1672*(1+L1672/100)</f>
        <v>0</v>
      </c>
      <c r="N1672" s="175">
        <v>1.2800000000000001E-3</v>
      </c>
      <c r="O1672" s="175">
        <f>ROUND(E1672*N1672,2)</f>
        <v>0.37</v>
      </c>
      <c r="P1672" s="175">
        <v>0</v>
      </c>
      <c r="Q1672" s="175">
        <f>ROUND(E1672*P1672,2)</f>
        <v>0</v>
      </c>
      <c r="R1672" s="177"/>
      <c r="S1672" s="177" t="s">
        <v>394</v>
      </c>
      <c r="T1672" s="178" t="s">
        <v>379</v>
      </c>
      <c r="U1672" s="159">
        <v>0.35010999999999998</v>
      </c>
      <c r="V1672" s="159">
        <f>ROUND(E1672*U1672,2)</f>
        <v>102.13</v>
      </c>
      <c r="W1672" s="159"/>
      <c r="X1672" s="159" t="s">
        <v>429</v>
      </c>
      <c r="Y1672" s="159" t="s">
        <v>381</v>
      </c>
      <c r="Z1672" s="214">
        <v>0.32</v>
      </c>
      <c r="AA1672" s="215">
        <f t="shared" ref="AA1672" si="670">G1672*Z1672</f>
        <v>0</v>
      </c>
      <c r="AB1672" s="215">
        <f t="shared" ref="AB1672" si="671">G1672-AA1672</f>
        <v>0</v>
      </c>
      <c r="AC1672" s="148"/>
      <c r="AD1672" s="148"/>
      <c r="AE1672" s="148"/>
      <c r="AF1672" s="148"/>
      <c r="AG1672" s="148" t="s">
        <v>431</v>
      </c>
      <c r="AH1672" s="148"/>
      <c r="AI1672" s="148"/>
      <c r="AJ1672" s="148"/>
      <c r="AK1672" s="148"/>
      <c r="AL1672" s="148"/>
      <c r="AM1672" s="148"/>
      <c r="AN1672" s="148"/>
      <c r="AO1672" s="148"/>
      <c r="AP1672" s="148"/>
      <c r="AQ1672" s="148"/>
      <c r="AR1672" s="148"/>
      <c r="AS1672" s="148"/>
      <c r="AT1672" s="148"/>
      <c r="AU1672" s="148"/>
      <c r="AV1672" s="148"/>
      <c r="AW1672" s="148"/>
      <c r="AX1672" s="148"/>
      <c r="AY1672" s="148"/>
      <c r="AZ1672" s="148"/>
      <c r="BA1672" s="148"/>
      <c r="BB1672" s="148"/>
      <c r="BC1672" s="148"/>
      <c r="BD1672" s="148"/>
      <c r="BE1672" s="148"/>
      <c r="BF1672" s="148"/>
      <c r="BG1672" s="148"/>
      <c r="BH1672" s="148"/>
    </row>
    <row r="1673" spans="1:60" outlineLevel="2" x14ac:dyDescent="0.2">
      <c r="A1673" s="155"/>
      <c r="B1673" s="156"/>
      <c r="C1673" s="295" t="s">
        <v>2295</v>
      </c>
      <c r="D1673" s="296"/>
      <c r="E1673" s="296"/>
      <c r="F1673" s="296"/>
      <c r="G1673" s="296"/>
      <c r="H1673" s="159"/>
      <c r="I1673" s="159"/>
      <c r="J1673" s="159"/>
      <c r="K1673" s="159"/>
      <c r="L1673" s="159"/>
      <c r="M1673" s="159"/>
      <c r="N1673" s="158"/>
      <c r="O1673" s="158"/>
      <c r="P1673" s="158"/>
      <c r="Q1673" s="158"/>
      <c r="R1673" s="159"/>
      <c r="S1673" s="159"/>
      <c r="T1673" s="159"/>
      <c r="U1673" s="159"/>
      <c r="V1673" s="159"/>
      <c r="W1673" s="159"/>
      <c r="X1673" s="159"/>
      <c r="Y1673" s="159"/>
      <c r="Z1673" s="148"/>
      <c r="AA1673" s="148"/>
      <c r="AB1673" s="148"/>
      <c r="AC1673" s="148"/>
      <c r="AD1673" s="148"/>
      <c r="AE1673" s="148"/>
      <c r="AF1673" s="148"/>
      <c r="AG1673" s="148" t="s">
        <v>383</v>
      </c>
      <c r="AH1673" s="148"/>
      <c r="AI1673" s="148"/>
      <c r="AJ1673" s="148"/>
      <c r="AK1673" s="148"/>
      <c r="AL1673" s="148"/>
      <c r="AM1673" s="148"/>
      <c r="AN1673" s="148"/>
      <c r="AO1673" s="148"/>
      <c r="AP1673" s="148"/>
      <c r="AQ1673" s="148"/>
      <c r="AR1673" s="148"/>
      <c r="AS1673" s="148"/>
      <c r="AT1673" s="148"/>
      <c r="AU1673" s="148"/>
      <c r="AV1673" s="148"/>
      <c r="AW1673" s="148"/>
      <c r="AX1673" s="148"/>
      <c r="AY1673" s="148"/>
      <c r="AZ1673" s="148"/>
      <c r="BA1673" s="148"/>
      <c r="BB1673" s="148"/>
      <c r="BC1673" s="148"/>
      <c r="BD1673" s="148"/>
      <c r="BE1673" s="148"/>
      <c r="BF1673" s="148"/>
      <c r="BG1673" s="148"/>
      <c r="BH1673" s="148"/>
    </row>
    <row r="1674" spans="1:60" outlineLevel="2" x14ac:dyDescent="0.2">
      <c r="A1674" s="155"/>
      <c r="B1674" s="156"/>
      <c r="C1674" s="194" t="s">
        <v>1642</v>
      </c>
      <c r="D1674" s="185"/>
      <c r="E1674" s="186">
        <v>201</v>
      </c>
      <c r="F1674" s="159"/>
      <c r="G1674" s="159"/>
      <c r="H1674" s="159"/>
      <c r="I1674" s="159"/>
      <c r="J1674" s="159"/>
      <c r="K1674" s="159"/>
      <c r="L1674" s="159"/>
      <c r="M1674" s="159"/>
      <c r="N1674" s="158"/>
      <c r="O1674" s="158"/>
      <c r="P1674" s="158"/>
      <c r="Q1674" s="158"/>
      <c r="R1674" s="159"/>
      <c r="S1674" s="159"/>
      <c r="T1674" s="159"/>
      <c r="U1674" s="159"/>
      <c r="V1674" s="159"/>
      <c r="W1674" s="159"/>
      <c r="X1674" s="159"/>
      <c r="Y1674" s="159"/>
      <c r="Z1674" s="148"/>
      <c r="AA1674" s="148"/>
      <c r="AB1674" s="148"/>
      <c r="AC1674" s="148"/>
      <c r="AD1674" s="148"/>
      <c r="AE1674" s="148"/>
      <c r="AF1674" s="148"/>
      <c r="AG1674" s="148" t="s">
        <v>435</v>
      </c>
      <c r="AH1674" s="148">
        <v>0</v>
      </c>
      <c r="AI1674" s="148"/>
      <c r="AJ1674" s="148"/>
      <c r="AK1674" s="148"/>
      <c r="AL1674" s="148"/>
      <c r="AM1674" s="148"/>
      <c r="AN1674" s="148"/>
      <c r="AO1674" s="148"/>
      <c r="AP1674" s="148"/>
      <c r="AQ1674" s="148"/>
      <c r="AR1674" s="148"/>
      <c r="AS1674" s="148"/>
      <c r="AT1674" s="148"/>
      <c r="AU1674" s="148"/>
      <c r="AV1674" s="148"/>
      <c r="AW1674" s="148"/>
      <c r="AX1674" s="148"/>
      <c r="AY1674" s="148"/>
      <c r="AZ1674" s="148"/>
      <c r="BA1674" s="148"/>
      <c r="BB1674" s="148"/>
      <c r="BC1674" s="148"/>
      <c r="BD1674" s="148"/>
      <c r="BE1674" s="148"/>
      <c r="BF1674" s="148"/>
      <c r="BG1674" s="148"/>
      <c r="BH1674" s="148"/>
    </row>
    <row r="1675" spans="1:60" outlineLevel="3" x14ac:dyDescent="0.2">
      <c r="A1675" s="155"/>
      <c r="B1675" s="156"/>
      <c r="C1675" s="194" t="s">
        <v>1643</v>
      </c>
      <c r="D1675" s="185"/>
      <c r="E1675" s="186">
        <v>90.72</v>
      </c>
      <c r="F1675" s="159"/>
      <c r="G1675" s="159"/>
      <c r="H1675" s="159"/>
      <c r="I1675" s="159"/>
      <c r="J1675" s="159"/>
      <c r="K1675" s="159"/>
      <c r="L1675" s="159"/>
      <c r="M1675" s="159"/>
      <c r="N1675" s="158"/>
      <c r="O1675" s="158"/>
      <c r="P1675" s="158"/>
      <c r="Q1675" s="158"/>
      <c r="R1675" s="159"/>
      <c r="S1675" s="159"/>
      <c r="T1675" s="159"/>
      <c r="U1675" s="159"/>
      <c r="V1675" s="159"/>
      <c r="W1675" s="159"/>
      <c r="X1675" s="159"/>
      <c r="Y1675" s="159"/>
      <c r="Z1675" s="148"/>
      <c r="AA1675" s="148"/>
      <c r="AB1675" s="148"/>
      <c r="AC1675" s="148"/>
      <c r="AD1675" s="148"/>
      <c r="AE1675" s="148"/>
      <c r="AF1675" s="148"/>
      <c r="AG1675" s="148" t="s">
        <v>435</v>
      </c>
      <c r="AH1675" s="148">
        <v>0</v>
      </c>
      <c r="AI1675" s="148"/>
      <c r="AJ1675" s="148"/>
      <c r="AK1675" s="148"/>
      <c r="AL1675" s="148"/>
      <c r="AM1675" s="148"/>
      <c r="AN1675" s="148"/>
      <c r="AO1675" s="148"/>
      <c r="AP1675" s="148"/>
      <c r="AQ1675" s="148"/>
      <c r="AR1675" s="148"/>
      <c r="AS1675" s="148"/>
      <c r="AT1675" s="148"/>
      <c r="AU1675" s="148"/>
      <c r="AV1675" s="148"/>
      <c r="AW1675" s="148"/>
      <c r="AX1675" s="148"/>
      <c r="AY1675" s="148"/>
      <c r="AZ1675" s="148"/>
      <c r="BA1675" s="148"/>
      <c r="BB1675" s="148"/>
      <c r="BC1675" s="148"/>
      <c r="BD1675" s="148"/>
      <c r="BE1675" s="148"/>
      <c r="BF1675" s="148"/>
      <c r="BG1675" s="148"/>
      <c r="BH1675" s="148"/>
    </row>
    <row r="1676" spans="1:60" outlineLevel="1" x14ac:dyDescent="0.2">
      <c r="A1676" s="172">
        <v>344</v>
      </c>
      <c r="B1676" s="173" t="s">
        <v>2296</v>
      </c>
      <c r="C1676" s="181" t="s">
        <v>2297</v>
      </c>
      <c r="D1676" s="174" t="s">
        <v>515</v>
      </c>
      <c r="E1676" s="175">
        <v>4</v>
      </c>
      <c r="F1676" s="176"/>
      <c r="G1676" s="177">
        <f>ROUND(E1676*F1676,2)</f>
        <v>0</v>
      </c>
      <c r="H1676" s="176"/>
      <c r="I1676" s="177">
        <f>ROUND(E1676*H1676,2)</f>
        <v>0</v>
      </c>
      <c r="J1676" s="176"/>
      <c r="K1676" s="177">
        <f>ROUND(E1676*J1676,2)</f>
        <v>0</v>
      </c>
      <c r="L1676" s="177">
        <v>21</v>
      </c>
      <c r="M1676" s="177">
        <f>G1676*(1+L1676/100)</f>
        <v>0</v>
      </c>
      <c r="N1676" s="175">
        <v>1E-4</v>
      </c>
      <c r="O1676" s="175">
        <f>ROUND(E1676*N1676,2)</f>
        <v>0</v>
      </c>
      <c r="P1676" s="175">
        <v>0</v>
      </c>
      <c r="Q1676" s="175">
        <f>ROUND(E1676*P1676,2)</f>
        <v>0</v>
      </c>
      <c r="R1676" s="177"/>
      <c r="S1676" s="177" t="s">
        <v>394</v>
      </c>
      <c r="T1676" s="178" t="s">
        <v>379</v>
      </c>
      <c r="U1676" s="159">
        <v>0</v>
      </c>
      <c r="V1676" s="159">
        <f>ROUND(E1676*U1676,2)</f>
        <v>0</v>
      </c>
      <c r="W1676" s="159"/>
      <c r="X1676" s="159" t="s">
        <v>429</v>
      </c>
      <c r="Y1676" s="159" t="s">
        <v>381</v>
      </c>
      <c r="Z1676" s="214">
        <v>0.32</v>
      </c>
      <c r="AA1676" s="215">
        <f t="shared" ref="AA1676" si="672">G1676*Z1676</f>
        <v>0</v>
      </c>
      <c r="AB1676" s="215">
        <f t="shared" ref="AB1676" si="673">G1676-AA1676</f>
        <v>0</v>
      </c>
      <c r="AC1676" s="148"/>
      <c r="AD1676" s="148"/>
      <c r="AE1676" s="148"/>
      <c r="AF1676" s="148"/>
      <c r="AG1676" s="148" t="s">
        <v>431</v>
      </c>
      <c r="AH1676" s="148"/>
      <c r="AI1676" s="148"/>
      <c r="AJ1676" s="148"/>
      <c r="AK1676" s="148"/>
      <c r="AL1676" s="148"/>
      <c r="AM1676" s="148"/>
      <c r="AN1676" s="148"/>
      <c r="AO1676" s="148"/>
      <c r="AP1676" s="148"/>
      <c r="AQ1676" s="148"/>
      <c r="AR1676" s="148"/>
      <c r="AS1676" s="148"/>
      <c r="AT1676" s="148"/>
      <c r="AU1676" s="148"/>
      <c r="AV1676" s="148"/>
      <c r="AW1676" s="148"/>
      <c r="AX1676" s="148"/>
      <c r="AY1676" s="148"/>
      <c r="AZ1676" s="148"/>
      <c r="BA1676" s="148"/>
      <c r="BB1676" s="148"/>
      <c r="BC1676" s="148"/>
      <c r="BD1676" s="148"/>
      <c r="BE1676" s="148"/>
      <c r="BF1676" s="148"/>
      <c r="BG1676" s="148"/>
      <c r="BH1676" s="148"/>
    </row>
    <row r="1677" spans="1:60" outlineLevel="2" x14ac:dyDescent="0.2">
      <c r="A1677" s="155"/>
      <c r="B1677" s="156"/>
      <c r="C1677" s="194" t="s">
        <v>2286</v>
      </c>
      <c r="D1677" s="185"/>
      <c r="E1677" s="186">
        <v>4</v>
      </c>
      <c r="F1677" s="159"/>
      <c r="G1677" s="159"/>
      <c r="H1677" s="159"/>
      <c r="I1677" s="159"/>
      <c r="J1677" s="159"/>
      <c r="K1677" s="159"/>
      <c r="L1677" s="159"/>
      <c r="M1677" s="159"/>
      <c r="N1677" s="158"/>
      <c r="O1677" s="158"/>
      <c r="P1677" s="158"/>
      <c r="Q1677" s="158"/>
      <c r="R1677" s="159"/>
      <c r="S1677" s="159"/>
      <c r="T1677" s="159"/>
      <c r="U1677" s="159"/>
      <c r="V1677" s="159"/>
      <c r="W1677" s="159"/>
      <c r="X1677" s="159"/>
      <c r="Y1677" s="159"/>
      <c r="Z1677" s="148"/>
      <c r="AA1677" s="148"/>
      <c r="AB1677" s="148"/>
      <c r="AC1677" s="148"/>
      <c r="AD1677" s="148"/>
      <c r="AE1677" s="148"/>
      <c r="AF1677" s="148"/>
      <c r="AG1677" s="148" t="s">
        <v>435</v>
      </c>
      <c r="AH1677" s="148">
        <v>0</v>
      </c>
      <c r="AI1677" s="148"/>
      <c r="AJ1677" s="148"/>
      <c r="AK1677" s="148"/>
      <c r="AL1677" s="148"/>
      <c r="AM1677" s="148"/>
      <c r="AN1677" s="148"/>
      <c r="AO1677" s="148"/>
      <c r="AP1677" s="148"/>
      <c r="AQ1677" s="148"/>
      <c r="AR1677" s="148"/>
      <c r="AS1677" s="148"/>
      <c r="AT1677" s="148"/>
      <c r="AU1677" s="148"/>
      <c r="AV1677" s="148"/>
      <c r="AW1677" s="148"/>
      <c r="AX1677" s="148"/>
      <c r="AY1677" s="148"/>
      <c r="AZ1677" s="148"/>
      <c r="BA1677" s="148"/>
      <c r="BB1677" s="148"/>
      <c r="BC1677" s="148"/>
      <c r="BD1677" s="148"/>
      <c r="BE1677" s="148"/>
      <c r="BF1677" s="148"/>
      <c r="BG1677" s="148"/>
      <c r="BH1677" s="148"/>
    </row>
    <row r="1678" spans="1:60" ht="22.5" outlineLevel="1" x14ac:dyDescent="0.2">
      <c r="A1678" s="172">
        <v>345</v>
      </c>
      <c r="B1678" s="173" t="s">
        <v>2298</v>
      </c>
      <c r="C1678" s="181" t="s">
        <v>2299</v>
      </c>
      <c r="D1678" s="174" t="s">
        <v>671</v>
      </c>
      <c r="E1678" s="175">
        <v>144</v>
      </c>
      <c r="F1678" s="176"/>
      <c r="G1678" s="177">
        <f>ROUND(E1678*F1678,2)</f>
        <v>0</v>
      </c>
      <c r="H1678" s="176"/>
      <c r="I1678" s="177">
        <f>ROUND(E1678*H1678,2)</f>
        <v>0</v>
      </c>
      <c r="J1678" s="176"/>
      <c r="K1678" s="177">
        <f>ROUND(E1678*J1678,2)</f>
        <v>0</v>
      </c>
      <c r="L1678" s="177">
        <v>21</v>
      </c>
      <c r="M1678" s="177">
        <f>G1678*(1+L1678/100)</f>
        <v>0</v>
      </c>
      <c r="N1678" s="175">
        <v>1.73E-3</v>
      </c>
      <c r="O1678" s="175">
        <f>ROUND(E1678*N1678,2)</f>
        <v>0.25</v>
      </c>
      <c r="P1678" s="175">
        <v>0</v>
      </c>
      <c r="Q1678" s="175">
        <f>ROUND(E1678*P1678,2)</f>
        <v>0</v>
      </c>
      <c r="R1678" s="177"/>
      <c r="S1678" s="177" t="s">
        <v>394</v>
      </c>
      <c r="T1678" s="178" t="s">
        <v>379</v>
      </c>
      <c r="U1678" s="159">
        <v>0.36799999999999999</v>
      </c>
      <c r="V1678" s="159">
        <f>ROUND(E1678*U1678,2)</f>
        <v>52.99</v>
      </c>
      <c r="W1678" s="159"/>
      <c r="X1678" s="159" t="s">
        <v>429</v>
      </c>
      <c r="Y1678" s="159" t="s">
        <v>381</v>
      </c>
      <c r="Z1678" s="214">
        <v>0.32</v>
      </c>
      <c r="AA1678" s="215">
        <f t="shared" ref="AA1678" si="674">G1678*Z1678</f>
        <v>0</v>
      </c>
      <c r="AB1678" s="215">
        <f t="shared" ref="AB1678" si="675">G1678-AA1678</f>
        <v>0</v>
      </c>
      <c r="AC1678" s="148"/>
      <c r="AD1678" s="148"/>
      <c r="AE1678" s="148"/>
      <c r="AF1678" s="148"/>
      <c r="AG1678" s="148" t="s">
        <v>431</v>
      </c>
      <c r="AH1678" s="148"/>
      <c r="AI1678" s="148"/>
      <c r="AJ1678" s="148"/>
      <c r="AK1678" s="148"/>
      <c r="AL1678" s="148"/>
      <c r="AM1678" s="148"/>
      <c r="AN1678" s="148"/>
      <c r="AO1678" s="148"/>
      <c r="AP1678" s="148"/>
      <c r="AQ1678" s="148"/>
      <c r="AR1678" s="148"/>
      <c r="AS1678" s="148"/>
      <c r="AT1678" s="148"/>
      <c r="AU1678" s="148"/>
      <c r="AV1678" s="148"/>
      <c r="AW1678" s="148"/>
      <c r="AX1678" s="148"/>
      <c r="AY1678" s="148"/>
      <c r="AZ1678" s="148"/>
      <c r="BA1678" s="148"/>
      <c r="BB1678" s="148"/>
      <c r="BC1678" s="148"/>
      <c r="BD1678" s="148"/>
      <c r="BE1678" s="148"/>
      <c r="BF1678" s="148"/>
      <c r="BG1678" s="148"/>
      <c r="BH1678" s="148"/>
    </row>
    <row r="1679" spans="1:60" outlineLevel="2" x14ac:dyDescent="0.2">
      <c r="A1679" s="155"/>
      <c r="B1679" s="156"/>
      <c r="C1679" s="295" t="s">
        <v>2300</v>
      </c>
      <c r="D1679" s="296"/>
      <c r="E1679" s="296"/>
      <c r="F1679" s="296"/>
      <c r="G1679" s="296"/>
      <c r="H1679" s="159"/>
      <c r="I1679" s="159"/>
      <c r="J1679" s="159"/>
      <c r="K1679" s="159"/>
      <c r="L1679" s="159"/>
      <c r="M1679" s="159"/>
      <c r="N1679" s="158"/>
      <c r="O1679" s="158"/>
      <c r="P1679" s="158"/>
      <c r="Q1679" s="158"/>
      <c r="R1679" s="159"/>
      <c r="S1679" s="159"/>
      <c r="T1679" s="159"/>
      <c r="U1679" s="159"/>
      <c r="V1679" s="159"/>
      <c r="W1679" s="159"/>
      <c r="X1679" s="159"/>
      <c r="Y1679" s="159"/>
      <c r="Z1679" s="148"/>
      <c r="AA1679" s="148"/>
      <c r="AB1679" s="148"/>
      <c r="AC1679" s="148"/>
      <c r="AD1679" s="148"/>
      <c r="AE1679" s="148"/>
      <c r="AF1679" s="148"/>
      <c r="AG1679" s="148" t="s">
        <v>383</v>
      </c>
      <c r="AH1679" s="148"/>
      <c r="AI1679" s="148"/>
      <c r="AJ1679" s="148"/>
      <c r="AK1679" s="148"/>
      <c r="AL1679" s="148"/>
      <c r="AM1679" s="148"/>
      <c r="AN1679" s="148"/>
      <c r="AO1679" s="148"/>
      <c r="AP1679" s="148"/>
      <c r="AQ1679" s="148"/>
      <c r="AR1679" s="148"/>
      <c r="AS1679" s="148"/>
      <c r="AT1679" s="148"/>
      <c r="AU1679" s="148"/>
      <c r="AV1679" s="148"/>
      <c r="AW1679" s="148"/>
      <c r="AX1679" s="148"/>
      <c r="AY1679" s="148"/>
      <c r="AZ1679" s="148"/>
      <c r="BA1679" s="148"/>
      <c r="BB1679" s="148"/>
      <c r="BC1679" s="148"/>
      <c r="BD1679" s="148"/>
      <c r="BE1679" s="148"/>
      <c r="BF1679" s="148"/>
      <c r="BG1679" s="148"/>
      <c r="BH1679" s="148"/>
    </row>
    <row r="1680" spans="1:60" outlineLevel="2" x14ac:dyDescent="0.2">
      <c r="A1680" s="155"/>
      <c r="B1680" s="156"/>
      <c r="C1680" s="194" t="s">
        <v>2301</v>
      </c>
      <c r="D1680" s="185"/>
      <c r="E1680" s="186">
        <v>144</v>
      </c>
      <c r="F1680" s="159"/>
      <c r="G1680" s="159"/>
      <c r="H1680" s="159"/>
      <c r="I1680" s="159"/>
      <c r="J1680" s="159"/>
      <c r="K1680" s="159"/>
      <c r="L1680" s="159"/>
      <c r="M1680" s="159"/>
      <c r="N1680" s="158"/>
      <c r="O1680" s="158"/>
      <c r="P1680" s="158"/>
      <c r="Q1680" s="158"/>
      <c r="R1680" s="159"/>
      <c r="S1680" s="159"/>
      <c r="T1680" s="159"/>
      <c r="U1680" s="159"/>
      <c r="V1680" s="159"/>
      <c r="W1680" s="159"/>
      <c r="X1680" s="159"/>
      <c r="Y1680" s="159"/>
      <c r="Z1680" s="148"/>
      <c r="AA1680" s="148"/>
      <c r="AB1680" s="148"/>
      <c r="AC1680" s="148"/>
      <c r="AD1680" s="148"/>
      <c r="AE1680" s="148"/>
      <c r="AF1680" s="148"/>
      <c r="AG1680" s="148" t="s">
        <v>435</v>
      </c>
      <c r="AH1680" s="148">
        <v>0</v>
      </c>
      <c r="AI1680" s="148"/>
      <c r="AJ1680" s="148"/>
      <c r="AK1680" s="148"/>
      <c r="AL1680" s="148"/>
      <c r="AM1680" s="148"/>
      <c r="AN1680" s="148"/>
      <c r="AO1680" s="148"/>
      <c r="AP1680" s="148"/>
      <c r="AQ1680" s="148"/>
      <c r="AR1680" s="148"/>
      <c r="AS1680" s="148"/>
      <c r="AT1680" s="148"/>
      <c r="AU1680" s="148"/>
      <c r="AV1680" s="148"/>
      <c r="AW1680" s="148"/>
      <c r="AX1680" s="148"/>
      <c r="AY1680" s="148"/>
      <c r="AZ1680" s="148"/>
      <c r="BA1680" s="148"/>
      <c r="BB1680" s="148"/>
      <c r="BC1680" s="148"/>
      <c r="BD1680" s="148"/>
      <c r="BE1680" s="148"/>
      <c r="BF1680" s="148"/>
      <c r="BG1680" s="148"/>
      <c r="BH1680" s="148"/>
    </row>
    <row r="1681" spans="1:60" ht="22.5" outlineLevel="1" x14ac:dyDescent="0.2">
      <c r="A1681" s="172">
        <v>346</v>
      </c>
      <c r="B1681" s="173" t="s">
        <v>2302</v>
      </c>
      <c r="C1681" s="181" t="s">
        <v>2303</v>
      </c>
      <c r="D1681" s="174" t="s">
        <v>671</v>
      </c>
      <c r="E1681" s="175">
        <v>68.8</v>
      </c>
      <c r="F1681" s="176"/>
      <c r="G1681" s="177">
        <f>ROUND(E1681*F1681,2)</f>
        <v>0</v>
      </c>
      <c r="H1681" s="176"/>
      <c r="I1681" s="177">
        <f>ROUND(E1681*H1681,2)</f>
        <v>0</v>
      </c>
      <c r="J1681" s="176"/>
      <c r="K1681" s="177">
        <f>ROUND(E1681*J1681,2)</f>
        <v>0</v>
      </c>
      <c r="L1681" s="177">
        <v>21</v>
      </c>
      <c r="M1681" s="177">
        <f>G1681*(1+L1681/100)</f>
        <v>0</v>
      </c>
      <c r="N1681" s="175">
        <v>3.9500000000000004E-3</v>
      </c>
      <c r="O1681" s="175">
        <f>ROUND(E1681*N1681,2)</f>
        <v>0.27</v>
      </c>
      <c r="P1681" s="175">
        <v>0</v>
      </c>
      <c r="Q1681" s="175">
        <f>ROUND(E1681*P1681,2)</f>
        <v>0</v>
      </c>
      <c r="R1681" s="177"/>
      <c r="S1681" s="177" t="s">
        <v>394</v>
      </c>
      <c r="T1681" s="178" t="s">
        <v>379</v>
      </c>
      <c r="U1681" s="159">
        <v>0.58875</v>
      </c>
      <c r="V1681" s="159">
        <f>ROUND(E1681*U1681,2)</f>
        <v>40.51</v>
      </c>
      <c r="W1681" s="159"/>
      <c r="X1681" s="159" t="s">
        <v>429</v>
      </c>
      <c r="Y1681" s="159" t="s">
        <v>381</v>
      </c>
      <c r="Z1681" s="214">
        <v>0.32</v>
      </c>
      <c r="AA1681" s="215">
        <f t="shared" ref="AA1681" si="676">G1681*Z1681</f>
        <v>0</v>
      </c>
      <c r="AB1681" s="215">
        <f t="shared" ref="AB1681" si="677">G1681-AA1681</f>
        <v>0</v>
      </c>
      <c r="AC1681" s="148"/>
      <c r="AD1681" s="148"/>
      <c r="AE1681" s="148"/>
      <c r="AF1681" s="148"/>
      <c r="AG1681" s="148" t="s">
        <v>431</v>
      </c>
      <c r="AH1681" s="148"/>
      <c r="AI1681" s="148"/>
      <c r="AJ1681" s="148"/>
      <c r="AK1681" s="148"/>
      <c r="AL1681" s="148"/>
      <c r="AM1681" s="148"/>
      <c r="AN1681" s="148"/>
      <c r="AO1681" s="148"/>
      <c r="AP1681" s="148"/>
      <c r="AQ1681" s="148"/>
      <c r="AR1681" s="148"/>
      <c r="AS1681" s="148"/>
      <c r="AT1681" s="148"/>
      <c r="AU1681" s="148"/>
      <c r="AV1681" s="148"/>
      <c r="AW1681" s="148"/>
      <c r="AX1681" s="148"/>
      <c r="AY1681" s="148"/>
      <c r="AZ1681" s="148"/>
      <c r="BA1681" s="148"/>
      <c r="BB1681" s="148"/>
      <c r="BC1681" s="148"/>
      <c r="BD1681" s="148"/>
      <c r="BE1681" s="148"/>
      <c r="BF1681" s="148"/>
      <c r="BG1681" s="148"/>
      <c r="BH1681" s="148"/>
    </row>
    <row r="1682" spans="1:60" outlineLevel="2" x14ac:dyDescent="0.2">
      <c r="A1682" s="155"/>
      <c r="B1682" s="156"/>
      <c r="C1682" s="295" t="s">
        <v>2300</v>
      </c>
      <c r="D1682" s="296"/>
      <c r="E1682" s="296"/>
      <c r="F1682" s="296"/>
      <c r="G1682" s="296"/>
      <c r="H1682" s="159"/>
      <c r="I1682" s="159"/>
      <c r="J1682" s="159"/>
      <c r="K1682" s="159"/>
      <c r="L1682" s="159"/>
      <c r="M1682" s="159"/>
      <c r="N1682" s="158"/>
      <c r="O1682" s="158"/>
      <c r="P1682" s="158"/>
      <c r="Q1682" s="158"/>
      <c r="R1682" s="159"/>
      <c r="S1682" s="159"/>
      <c r="T1682" s="159"/>
      <c r="U1682" s="159"/>
      <c r="V1682" s="159"/>
      <c r="W1682" s="159"/>
      <c r="X1682" s="159"/>
      <c r="Y1682" s="159"/>
      <c r="Z1682" s="148"/>
      <c r="AA1682" s="148"/>
      <c r="AB1682" s="148"/>
      <c r="AC1682" s="148"/>
      <c r="AD1682" s="148"/>
      <c r="AE1682" s="148"/>
      <c r="AF1682" s="148"/>
      <c r="AG1682" s="148" t="s">
        <v>383</v>
      </c>
      <c r="AH1682" s="148"/>
      <c r="AI1682" s="148"/>
      <c r="AJ1682" s="148"/>
      <c r="AK1682" s="148"/>
      <c r="AL1682" s="148"/>
      <c r="AM1682" s="148"/>
      <c r="AN1682" s="148"/>
      <c r="AO1682" s="148"/>
      <c r="AP1682" s="148"/>
      <c r="AQ1682" s="148"/>
      <c r="AR1682" s="148"/>
      <c r="AS1682" s="148"/>
      <c r="AT1682" s="148"/>
      <c r="AU1682" s="148"/>
      <c r="AV1682" s="148"/>
      <c r="AW1682" s="148"/>
      <c r="AX1682" s="148"/>
      <c r="AY1682" s="148"/>
      <c r="AZ1682" s="148"/>
      <c r="BA1682" s="148"/>
      <c r="BB1682" s="148"/>
      <c r="BC1682" s="148"/>
      <c r="BD1682" s="148"/>
      <c r="BE1682" s="148"/>
      <c r="BF1682" s="148"/>
      <c r="BG1682" s="148"/>
      <c r="BH1682" s="148"/>
    </row>
    <row r="1683" spans="1:60" outlineLevel="2" x14ac:dyDescent="0.2">
      <c r="A1683" s="155"/>
      <c r="B1683" s="156"/>
      <c r="C1683" s="194" t="s">
        <v>2304</v>
      </c>
      <c r="D1683" s="185"/>
      <c r="E1683" s="186">
        <v>68.8</v>
      </c>
      <c r="F1683" s="159"/>
      <c r="G1683" s="159"/>
      <c r="H1683" s="159"/>
      <c r="I1683" s="159"/>
      <c r="J1683" s="159"/>
      <c r="K1683" s="159"/>
      <c r="L1683" s="159"/>
      <c r="M1683" s="159"/>
      <c r="N1683" s="158"/>
      <c r="O1683" s="158"/>
      <c r="P1683" s="158"/>
      <c r="Q1683" s="158"/>
      <c r="R1683" s="159"/>
      <c r="S1683" s="159"/>
      <c r="T1683" s="159"/>
      <c r="U1683" s="159"/>
      <c r="V1683" s="159"/>
      <c r="W1683" s="159"/>
      <c r="X1683" s="159"/>
      <c r="Y1683" s="159"/>
      <c r="Z1683" s="148"/>
      <c r="AA1683" s="148"/>
      <c r="AB1683" s="148"/>
      <c r="AC1683" s="148"/>
      <c r="AD1683" s="148"/>
      <c r="AE1683" s="148"/>
      <c r="AF1683" s="148"/>
      <c r="AG1683" s="148" t="s">
        <v>435</v>
      </c>
      <c r="AH1683" s="148">
        <v>0</v>
      </c>
      <c r="AI1683" s="148"/>
      <c r="AJ1683" s="148"/>
      <c r="AK1683" s="148"/>
      <c r="AL1683" s="148"/>
      <c r="AM1683" s="148"/>
      <c r="AN1683" s="148"/>
      <c r="AO1683" s="148"/>
      <c r="AP1683" s="148"/>
      <c r="AQ1683" s="148"/>
      <c r="AR1683" s="148"/>
      <c r="AS1683" s="148"/>
      <c r="AT1683" s="148"/>
      <c r="AU1683" s="148"/>
      <c r="AV1683" s="148"/>
      <c r="AW1683" s="148"/>
      <c r="AX1683" s="148"/>
      <c r="AY1683" s="148"/>
      <c r="AZ1683" s="148"/>
      <c r="BA1683" s="148"/>
      <c r="BB1683" s="148"/>
      <c r="BC1683" s="148"/>
      <c r="BD1683" s="148"/>
      <c r="BE1683" s="148"/>
      <c r="BF1683" s="148"/>
      <c r="BG1683" s="148"/>
      <c r="BH1683" s="148"/>
    </row>
    <row r="1684" spans="1:60" outlineLevel="1" x14ac:dyDescent="0.2">
      <c r="A1684" s="172">
        <v>347</v>
      </c>
      <c r="B1684" s="173" t="s">
        <v>2305</v>
      </c>
      <c r="C1684" s="181" t="s">
        <v>2306</v>
      </c>
      <c r="D1684" s="174" t="s">
        <v>671</v>
      </c>
      <c r="E1684" s="175">
        <v>189.6</v>
      </c>
      <c r="F1684" s="176"/>
      <c r="G1684" s="177">
        <f>ROUND(E1684*F1684,2)</f>
        <v>0</v>
      </c>
      <c r="H1684" s="176"/>
      <c r="I1684" s="177">
        <f>ROUND(E1684*H1684,2)</f>
        <v>0</v>
      </c>
      <c r="J1684" s="176"/>
      <c r="K1684" s="177">
        <f>ROUND(E1684*J1684,2)</f>
        <v>0</v>
      </c>
      <c r="L1684" s="177">
        <v>21</v>
      </c>
      <c r="M1684" s="177">
        <f>G1684*(1+L1684/100)</f>
        <v>0</v>
      </c>
      <c r="N1684" s="175">
        <v>0</v>
      </c>
      <c r="O1684" s="175">
        <f>ROUND(E1684*N1684,2)</f>
        <v>0</v>
      </c>
      <c r="P1684" s="175">
        <v>0</v>
      </c>
      <c r="Q1684" s="175">
        <f>ROUND(E1684*P1684,2)</f>
        <v>0</v>
      </c>
      <c r="R1684" s="177"/>
      <c r="S1684" s="177" t="s">
        <v>394</v>
      </c>
      <c r="T1684" s="178" t="s">
        <v>379</v>
      </c>
      <c r="U1684" s="159">
        <v>0</v>
      </c>
      <c r="V1684" s="159">
        <f>ROUND(E1684*U1684,2)</f>
        <v>0</v>
      </c>
      <c r="W1684" s="159"/>
      <c r="X1684" s="159" t="s">
        <v>429</v>
      </c>
      <c r="Y1684" s="159" t="s">
        <v>381</v>
      </c>
      <c r="Z1684" s="214">
        <v>0.32</v>
      </c>
      <c r="AA1684" s="215">
        <f t="shared" ref="AA1684" si="678">G1684*Z1684</f>
        <v>0</v>
      </c>
      <c r="AB1684" s="215">
        <f t="shared" ref="AB1684" si="679">G1684-AA1684</f>
        <v>0</v>
      </c>
      <c r="AC1684" s="148"/>
      <c r="AD1684" s="148"/>
      <c r="AE1684" s="148"/>
      <c r="AF1684" s="148"/>
      <c r="AG1684" s="148" t="s">
        <v>431</v>
      </c>
      <c r="AH1684" s="148"/>
      <c r="AI1684" s="148"/>
      <c r="AJ1684" s="148"/>
      <c r="AK1684" s="148"/>
      <c r="AL1684" s="148"/>
      <c r="AM1684" s="148"/>
      <c r="AN1684" s="148"/>
      <c r="AO1684" s="148"/>
      <c r="AP1684" s="148"/>
      <c r="AQ1684" s="148"/>
      <c r="AR1684" s="148"/>
      <c r="AS1684" s="148"/>
      <c r="AT1684" s="148"/>
      <c r="AU1684" s="148"/>
      <c r="AV1684" s="148"/>
      <c r="AW1684" s="148"/>
      <c r="AX1684" s="148"/>
      <c r="AY1684" s="148"/>
      <c r="AZ1684" s="148"/>
      <c r="BA1684" s="148"/>
      <c r="BB1684" s="148"/>
      <c r="BC1684" s="148"/>
      <c r="BD1684" s="148"/>
      <c r="BE1684" s="148"/>
      <c r="BF1684" s="148"/>
      <c r="BG1684" s="148"/>
      <c r="BH1684" s="148"/>
    </row>
    <row r="1685" spans="1:60" outlineLevel="2" x14ac:dyDescent="0.2">
      <c r="A1685" s="155"/>
      <c r="B1685" s="156"/>
      <c r="C1685" s="194" t="s">
        <v>2307</v>
      </c>
      <c r="D1685" s="185"/>
      <c r="E1685" s="186">
        <v>189.6</v>
      </c>
      <c r="F1685" s="159"/>
      <c r="G1685" s="159"/>
      <c r="H1685" s="159"/>
      <c r="I1685" s="159"/>
      <c r="J1685" s="159"/>
      <c r="K1685" s="159"/>
      <c r="L1685" s="159"/>
      <c r="M1685" s="159"/>
      <c r="N1685" s="158"/>
      <c r="O1685" s="158"/>
      <c r="P1685" s="158"/>
      <c r="Q1685" s="158"/>
      <c r="R1685" s="159"/>
      <c r="S1685" s="159"/>
      <c r="T1685" s="159"/>
      <c r="U1685" s="159"/>
      <c r="V1685" s="159"/>
      <c r="W1685" s="159"/>
      <c r="X1685" s="159"/>
      <c r="Y1685" s="159"/>
      <c r="Z1685" s="148"/>
      <c r="AA1685" s="148"/>
      <c r="AB1685" s="148"/>
      <c r="AC1685" s="148"/>
      <c r="AD1685" s="148"/>
      <c r="AE1685" s="148"/>
      <c r="AF1685" s="148"/>
      <c r="AG1685" s="148" t="s">
        <v>435</v>
      </c>
      <c r="AH1685" s="148">
        <v>0</v>
      </c>
      <c r="AI1685" s="148"/>
      <c r="AJ1685" s="148"/>
      <c r="AK1685" s="148"/>
      <c r="AL1685" s="148"/>
      <c r="AM1685" s="148"/>
      <c r="AN1685" s="148"/>
      <c r="AO1685" s="148"/>
      <c r="AP1685" s="148"/>
      <c r="AQ1685" s="148"/>
      <c r="AR1685" s="148"/>
      <c r="AS1685" s="148"/>
      <c r="AT1685" s="148"/>
      <c r="AU1685" s="148"/>
      <c r="AV1685" s="148"/>
      <c r="AW1685" s="148"/>
      <c r="AX1685" s="148"/>
      <c r="AY1685" s="148"/>
      <c r="AZ1685" s="148"/>
      <c r="BA1685" s="148"/>
      <c r="BB1685" s="148"/>
      <c r="BC1685" s="148"/>
      <c r="BD1685" s="148"/>
      <c r="BE1685" s="148"/>
      <c r="BF1685" s="148"/>
      <c r="BG1685" s="148"/>
      <c r="BH1685" s="148"/>
    </row>
    <row r="1686" spans="1:60" outlineLevel="1" x14ac:dyDescent="0.2">
      <c r="A1686" s="155">
        <v>348</v>
      </c>
      <c r="B1686" s="156" t="s">
        <v>2308</v>
      </c>
      <c r="C1686" s="197" t="s">
        <v>2309</v>
      </c>
      <c r="D1686" s="157" t="s">
        <v>0</v>
      </c>
      <c r="E1686" s="196"/>
      <c r="F1686" s="160"/>
      <c r="G1686" s="159">
        <f>ROUND(E1686*F1686,2)</f>
        <v>0</v>
      </c>
      <c r="H1686" s="160"/>
      <c r="I1686" s="159">
        <f>ROUND(E1686*H1686,2)</f>
        <v>0</v>
      </c>
      <c r="J1686" s="160"/>
      <c r="K1686" s="159">
        <f>ROUND(E1686*J1686,2)</f>
        <v>0</v>
      </c>
      <c r="L1686" s="159">
        <v>21</v>
      </c>
      <c r="M1686" s="159">
        <f>G1686*(1+L1686/100)</f>
        <v>0</v>
      </c>
      <c r="N1686" s="158">
        <v>0</v>
      </c>
      <c r="O1686" s="158">
        <f>ROUND(E1686*N1686,2)</f>
        <v>0</v>
      </c>
      <c r="P1686" s="158">
        <v>0</v>
      </c>
      <c r="Q1686" s="158">
        <f>ROUND(E1686*P1686,2)</f>
        <v>0</v>
      </c>
      <c r="R1686" s="159" t="s">
        <v>2276</v>
      </c>
      <c r="S1686" s="159" t="s">
        <v>378</v>
      </c>
      <c r="T1686" s="159" t="s">
        <v>378</v>
      </c>
      <c r="U1686" s="159">
        <v>0</v>
      </c>
      <c r="V1686" s="159">
        <f>ROUND(E1686*U1686,2)</f>
        <v>0</v>
      </c>
      <c r="W1686" s="159"/>
      <c r="X1686" s="159" t="s">
        <v>618</v>
      </c>
      <c r="Y1686" s="159" t="s">
        <v>381</v>
      </c>
      <c r="Z1686" s="214">
        <v>0.32</v>
      </c>
      <c r="AA1686" s="215">
        <f t="shared" ref="AA1686" si="680">G1686*Z1686</f>
        <v>0</v>
      </c>
      <c r="AB1686" s="215">
        <f t="shared" ref="AB1686" si="681">G1686-AA1686</f>
        <v>0</v>
      </c>
      <c r="AC1686" s="148"/>
      <c r="AD1686" s="148"/>
      <c r="AE1686" s="148"/>
      <c r="AF1686" s="148"/>
      <c r="AG1686" s="148" t="s">
        <v>619</v>
      </c>
      <c r="AH1686" s="148"/>
      <c r="AI1686" s="148"/>
      <c r="AJ1686" s="148"/>
      <c r="AK1686" s="148"/>
      <c r="AL1686" s="148"/>
      <c r="AM1686" s="148"/>
      <c r="AN1686" s="148"/>
      <c r="AO1686" s="148"/>
      <c r="AP1686" s="148"/>
      <c r="AQ1686" s="148"/>
      <c r="AR1686" s="148"/>
      <c r="AS1686" s="148"/>
      <c r="AT1686" s="148"/>
      <c r="AU1686" s="148"/>
      <c r="AV1686" s="148"/>
      <c r="AW1686" s="148"/>
      <c r="AX1686" s="148"/>
      <c r="AY1686" s="148"/>
      <c r="AZ1686" s="148"/>
      <c r="BA1686" s="148"/>
      <c r="BB1686" s="148"/>
      <c r="BC1686" s="148"/>
      <c r="BD1686" s="148"/>
      <c r="BE1686" s="148"/>
      <c r="BF1686" s="148"/>
      <c r="BG1686" s="148"/>
      <c r="BH1686" s="148"/>
    </row>
    <row r="1687" spans="1:60" outlineLevel="2" x14ac:dyDescent="0.2">
      <c r="A1687" s="155"/>
      <c r="B1687" s="156"/>
      <c r="C1687" s="308" t="s">
        <v>2194</v>
      </c>
      <c r="D1687" s="309"/>
      <c r="E1687" s="309"/>
      <c r="F1687" s="309"/>
      <c r="G1687" s="309"/>
      <c r="H1687" s="159"/>
      <c r="I1687" s="159"/>
      <c r="J1687" s="159"/>
      <c r="K1687" s="159"/>
      <c r="L1687" s="159"/>
      <c r="M1687" s="159"/>
      <c r="N1687" s="158"/>
      <c r="O1687" s="158"/>
      <c r="P1687" s="158"/>
      <c r="Q1687" s="158"/>
      <c r="R1687" s="159"/>
      <c r="S1687" s="159"/>
      <c r="T1687" s="159"/>
      <c r="U1687" s="159"/>
      <c r="V1687" s="159"/>
      <c r="W1687" s="159"/>
      <c r="X1687" s="159"/>
      <c r="Y1687" s="159"/>
      <c r="Z1687" s="148"/>
      <c r="AA1687" s="148"/>
      <c r="AB1687" s="148"/>
      <c r="AC1687" s="148"/>
      <c r="AD1687" s="148"/>
      <c r="AE1687" s="148"/>
      <c r="AF1687" s="148"/>
      <c r="AG1687" s="148" t="s">
        <v>433</v>
      </c>
      <c r="AH1687" s="148"/>
      <c r="AI1687" s="148"/>
      <c r="AJ1687" s="148"/>
      <c r="AK1687" s="148"/>
      <c r="AL1687" s="148"/>
      <c r="AM1687" s="148"/>
      <c r="AN1687" s="148"/>
      <c r="AO1687" s="148"/>
      <c r="AP1687" s="148"/>
      <c r="AQ1687" s="148"/>
      <c r="AR1687" s="148"/>
      <c r="AS1687" s="148"/>
      <c r="AT1687" s="148"/>
      <c r="AU1687" s="148"/>
      <c r="AV1687" s="148"/>
      <c r="AW1687" s="148"/>
      <c r="AX1687" s="148"/>
      <c r="AY1687" s="148"/>
      <c r="AZ1687" s="148"/>
      <c r="BA1687" s="148"/>
      <c r="BB1687" s="148"/>
      <c r="BC1687" s="148"/>
      <c r="BD1687" s="148"/>
      <c r="BE1687" s="148"/>
      <c r="BF1687" s="148"/>
      <c r="BG1687" s="148"/>
      <c r="BH1687" s="148"/>
    </row>
    <row r="1688" spans="1:60" x14ac:dyDescent="0.2">
      <c r="A1688" s="162" t="s">
        <v>373</v>
      </c>
      <c r="B1688" s="163" t="s">
        <v>301</v>
      </c>
      <c r="C1688" s="180" t="s">
        <v>302</v>
      </c>
      <c r="D1688" s="164"/>
      <c r="E1688" s="165"/>
      <c r="F1688" s="166"/>
      <c r="G1688" s="166">
        <f>SUMIF(AG1689:AG1708,"&lt;&gt;NOR",G1689:G1708)</f>
        <v>0</v>
      </c>
      <c r="H1688" s="166"/>
      <c r="I1688" s="166">
        <f>SUM(I1689:I1708)</f>
        <v>0</v>
      </c>
      <c r="J1688" s="166"/>
      <c r="K1688" s="166">
        <f>SUM(K1689:K1708)</f>
        <v>0</v>
      </c>
      <c r="L1688" s="166"/>
      <c r="M1688" s="166">
        <f>SUM(M1689:M1708)</f>
        <v>0</v>
      </c>
      <c r="N1688" s="165"/>
      <c r="O1688" s="165">
        <f>SUM(O1689:O1708)</f>
        <v>0.21</v>
      </c>
      <c r="P1688" s="165"/>
      <c r="Q1688" s="165">
        <f>SUM(Q1689:Q1708)</f>
        <v>0</v>
      </c>
      <c r="R1688" s="166"/>
      <c r="S1688" s="166"/>
      <c r="T1688" s="167"/>
      <c r="U1688" s="161"/>
      <c r="V1688" s="161">
        <f>SUM(V1689:V1708)</f>
        <v>17.8</v>
      </c>
      <c r="W1688" s="161"/>
      <c r="X1688" s="161"/>
      <c r="Y1688" s="161"/>
      <c r="Z1688" s="166"/>
      <c r="AA1688" s="166"/>
      <c r="AB1688" s="167"/>
      <c r="AG1688" t="s">
        <v>374</v>
      </c>
    </row>
    <row r="1689" spans="1:60" ht="22.5" outlineLevel="1" x14ac:dyDescent="0.2">
      <c r="A1689" s="172">
        <v>349</v>
      </c>
      <c r="B1689" s="173" t="s">
        <v>2310</v>
      </c>
      <c r="C1689" s="181" t="s">
        <v>2311</v>
      </c>
      <c r="D1689" s="174" t="s">
        <v>671</v>
      </c>
      <c r="E1689" s="175">
        <v>50</v>
      </c>
      <c r="F1689" s="176"/>
      <c r="G1689" s="177">
        <f>ROUND(E1689*F1689,2)</f>
        <v>0</v>
      </c>
      <c r="H1689" s="176"/>
      <c r="I1689" s="177">
        <f>ROUND(E1689*H1689,2)</f>
        <v>0</v>
      </c>
      <c r="J1689" s="176"/>
      <c r="K1689" s="177">
        <f>ROUND(E1689*J1689,2)</f>
        <v>0</v>
      </c>
      <c r="L1689" s="177">
        <v>21</v>
      </c>
      <c r="M1689" s="177">
        <f>G1689*(1+L1689/100)</f>
        <v>0</v>
      </c>
      <c r="N1689" s="175">
        <v>4.1700000000000001E-3</v>
      </c>
      <c r="O1689" s="175">
        <f>ROUND(E1689*N1689,2)</f>
        <v>0.21</v>
      </c>
      <c r="P1689" s="175">
        <v>0</v>
      </c>
      <c r="Q1689" s="175">
        <f>ROUND(E1689*P1689,2)</f>
        <v>0</v>
      </c>
      <c r="R1689" s="177"/>
      <c r="S1689" s="177" t="s">
        <v>394</v>
      </c>
      <c r="T1689" s="178" t="s">
        <v>379</v>
      </c>
      <c r="U1689" s="159">
        <v>0.35599999999999998</v>
      </c>
      <c r="V1689" s="159">
        <f>ROUND(E1689*U1689,2)</f>
        <v>17.8</v>
      </c>
      <c r="W1689" s="159"/>
      <c r="X1689" s="159" t="s">
        <v>429</v>
      </c>
      <c r="Y1689" s="159" t="s">
        <v>381</v>
      </c>
      <c r="Z1689" s="214">
        <v>0.32</v>
      </c>
      <c r="AA1689" s="215">
        <f t="shared" ref="AA1689" si="682">G1689*Z1689</f>
        <v>0</v>
      </c>
      <c r="AB1689" s="215">
        <f t="shared" ref="AB1689" si="683">G1689-AA1689</f>
        <v>0</v>
      </c>
      <c r="AC1689" s="148"/>
      <c r="AD1689" s="148"/>
      <c r="AE1689" s="148"/>
      <c r="AF1689" s="148"/>
      <c r="AG1689" s="148" t="s">
        <v>431</v>
      </c>
      <c r="AH1689" s="148"/>
      <c r="AI1689" s="148"/>
      <c r="AJ1689" s="148"/>
      <c r="AK1689" s="148"/>
      <c r="AL1689" s="148"/>
      <c r="AM1689" s="148"/>
      <c r="AN1689" s="148"/>
      <c r="AO1689" s="148"/>
      <c r="AP1689" s="148"/>
      <c r="AQ1689" s="148"/>
      <c r="AR1689" s="148"/>
      <c r="AS1689" s="148"/>
      <c r="AT1689" s="148"/>
      <c r="AU1689" s="148"/>
      <c r="AV1689" s="148"/>
      <c r="AW1689" s="148"/>
      <c r="AX1689" s="148"/>
      <c r="AY1689" s="148"/>
      <c r="AZ1689" s="148"/>
      <c r="BA1689" s="148"/>
      <c r="BB1689" s="148"/>
      <c r="BC1689" s="148"/>
      <c r="BD1689" s="148"/>
      <c r="BE1689" s="148"/>
      <c r="BF1689" s="148"/>
      <c r="BG1689" s="148"/>
      <c r="BH1689" s="148"/>
    </row>
    <row r="1690" spans="1:60" outlineLevel="2" x14ac:dyDescent="0.2">
      <c r="A1690" s="155"/>
      <c r="B1690" s="156"/>
      <c r="C1690" s="194" t="s">
        <v>2312</v>
      </c>
      <c r="D1690" s="185"/>
      <c r="E1690" s="186">
        <v>50</v>
      </c>
      <c r="F1690" s="159"/>
      <c r="G1690" s="159"/>
      <c r="H1690" s="159"/>
      <c r="I1690" s="159"/>
      <c r="J1690" s="159"/>
      <c r="K1690" s="159"/>
      <c r="L1690" s="159"/>
      <c r="M1690" s="159"/>
      <c r="N1690" s="158"/>
      <c r="O1690" s="158"/>
      <c r="P1690" s="158"/>
      <c r="Q1690" s="158"/>
      <c r="R1690" s="159"/>
      <c r="S1690" s="159"/>
      <c r="T1690" s="159"/>
      <c r="U1690" s="159"/>
      <c r="V1690" s="159"/>
      <c r="W1690" s="159"/>
      <c r="X1690" s="159"/>
      <c r="Y1690" s="159"/>
      <c r="Z1690" s="148"/>
      <c r="AA1690" s="148"/>
      <c r="AB1690" s="148"/>
      <c r="AC1690" s="148"/>
      <c r="AD1690" s="148"/>
      <c r="AE1690" s="148"/>
      <c r="AF1690" s="148"/>
      <c r="AG1690" s="148" t="s">
        <v>435</v>
      </c>
      <c r="AH1690" s="148">
        <v>0</v>
      </c>
      <c r="AI1690" s="148"/>
      <c r="AJ1690" s="148"/>
      <c r="AK1690" s="148"/>
      <c r="AL1690" s="148"/>
      <c r="AM1690" s="148"/>
      <c r="AN1690" s="148"/>
      <c r="AO1690" s="148"/>
      <c r="AP1690" s="148"/>
      <c r="AQ1690" s="148"/>
      <c r="AR1690" s="148"/>
      <c r="AS1690" s="148"/>
      <c r="AT1690" s="148"/>
      <c r="AU1690" s="148"/>
      <c r="AV1690" s="148"/>
      <c r="AW1690" s="148"/>
      <c r="AX1690" s="148"/>
      <c r="AY1690" s="148"/>
      <c r="AZ1690" s="148"/>
      <c r="BA1690" s="148"/>
      <c r="BB1690" s="148"/>
      <c r="BC1690" s="148"/>
      <c r="BD1690" s="148"/>
      <c r="BE1690" s="148"/>
      <c r="BF1690" s="148"/>
      <c r="BG1690" s="148"/>
      <c r="BH1690" s="148"/>
    </row>
    <row r="1691" spans="1:60" ht="33.75" outlineLevel="1" x14ac:dyDescent="0.2">
      <c r="A1691" s="172">
        <v>350</v>
      </c>
      <c r="B1691" s="173" t="s">
        <v>2313</v>
      </c>
      <c r="C1691" s="181" t="s">
        <v>2314</v>
      </c>
      <c r="D1691" s="174" t="s">
        <v>515</v>
      </c>
      <c r="E1691" s="175">
        <v>2</v>
      </c>
      <c r="F1691" s="176"/>
      <c r="G1691" s="177">
        <f>ROUND(E1691*F1691,2)</f>
        <v>0</v>
      </c>
      <c r="H1691" s="176"/>
      <c r="I1691" s="177">
        <f>ROUND(E1691*H1691,2)</f>
        <v>0</v>
      </c>
      <c r="J1691" s="176"/>
      <c r="K1691" s="177">
        <f>ROUND(E1691*J1691,2)</f>
        <v>0</v>
      </c>
      <c r="L1691" s="177">
        <v>21</v>
      </c>
      <c r="M1691" s="177">
        <f>G1691*(1+L1691/100)</f>
        <v>0</v>
      </c>
      <c r="N1691" s="175">
        <v>0</v>
      </c>
      <c r="O1691" s="175">
        <f>ROUND(E1691*N1691,2)</f>
        <v>0</v>
      </c>
      <c r="P1691" s="175">
        <v>0</v>
      </c>
      <c r="Q1691" s="175">
        <f>ROUND(E1691*P1691,2)</f>
        <v>0</v>
      </c>
      <c r="R1691" s="177"/>
      <c r="S1691" s="177" t="s">
        <v>394</v>
      </c>
      <c r="T1691" s="178" t="s">
        <v>379</v>
      </c>
      <c r="U1691" s="159">
        <v>0</v>
      </c>
      <c r="V1691" s="159">
        <f>ROUND(E1691*U1691,2)</f>
        <v>0</v>
      </c>
      <c r="W1691" s="159"/>
      <c r="X1691" s="159" t="s">
        <v>429</v>
      </c>
      <c r="Y1691" s="159" t="s">
        <v>381</v>
      </c>
      <c r="Z1691" s="214">
        <v>0.32</v>
      </c>
      <c r="AA1691" s="215">
        <f t="shared" ref="AA1691" si="684">G1691*Z1691</f>
        <v>0</v>
      </c>
      <c r="AB1691" s="215">
        <f t="shared" ref="AB1691" si="685">G1691-AA1691</f>
        <v>0</v>
      </c>
      <c r="AC1691" s="148"/>
      <c r="AD1691" s="148"/>
      <c r="AE1691" s="148"/>
      <c r="AF1691" s="148"/>
      <c r="AG1691" s="148" t="s">
        <v>431</v>
      </c>
      <c r="AH1691" s="148"/>
      <c r="AI1691" s="148"/>
      <c r="AJ1691" s="148"/>
      <c r="AK1691" s="148"/>
      <c r="AL1691" s="148"/>
      <c r="AM1691" s="148"/>
      <c r="AN1691" s="148"/>
      <c r="AO1691" s="148"/>
      <c r="AP1691" s="148"/>
      <c r="AQ1691" s="148"/>
      <c r="AR1691" s="148"/>
      <c r="AS1691" s="148"/>
      <c r="AT1691" s="148"/>
      <c r="AU1691" s="148"/>
      <c r="AV1691" s="148"/>
      <c r="AW1691" s="148"/>
      <c r="AX1691" s="148"/>
      <c r="AY1691" s="148"/>
      <c r="AZ1691" s="148"/>
      <c r="BA1691" s="148"/>
      <c r="BB1691" s="148"/>
      <c r="BC1691" s="148"/>
      <c r="BD1691" s="148"/>
      <c r="BE1691" s="148"/>
      <c r="BF1691" s="148"/>
      <c r="BG1691" s="148"/>
      <c r="BH1691" s="148"/>
    </row>
    <row r="1692" spans="1:60" outlineLevel="2" x14ac:dyDescent="0.2">
      <c r="A1692" s="155"/>
      <c r="B1692" s="156"/>
      <c r="C1692" s="194" t="s">
        <v>2315</v>
      </c>
      <c r="D1692" s="185"/>
      <c r="E1692" s="186">
        <v>2</v>
      </c>
      <c r="F1692" s="159"/>
      <c r="G1692" s="159"/>
      <c r="H1692" s="159"/>
      <c r="I1692" s="159"/>
      <c r="J1692" s="159"/>
      <c r="K1692" s="159"/>
      <c r="L1692" s="159"/>
      <c r="M1692" s="159"/>
      <c r="N1692" s="158"/>
      <c r="O1692" s="158"/>
      <c r="P1692" s="158"/>
      <c r="Q1692" s="158"/>
      <c r="R1692" s="159"/>
      <c r="S1692" s="159"/>
      <c r="T1692" s="159"/>
      <c r="U1692" s="159"/>
      <c r="V1692" s="159"/>
      <c r="W1692" s="159"/>
      <c r="X1692" s="159"/>
      <c r="Y1692" s="159"/>
      <c r="Z1692" s="148"/>
      <c r="AA1692" s="148"/>
      <c r="AB1692" s="148"/>
      <c r="AC1692" s="148"/>
      <c r="AD1692" s="148"/>
      <c r="AE1692" s="148"/>
      <c r="AF1692" s="148"/>
      <c r="AG1692" s="148" t="s">
        <v>435</v>
      </c>
      <c r="AH1692" s="148">
        <v>0</v>
      </c>
      <c r="AI1692" s="148"/>
      <c r="AJ1692" s="148"/>
      <c r="AK1692" s="148"/>
      <c r="AL1692" s="148"/>
      <c r="AM1692" s="148"/>
      <c r="AN1692" s="148"/>
      <c r="AO1692" s="148"/>
      <c r="AP1692" s="148"/>
      <c r="AQ1692" s="148"/>
      <c r="AR1692" s="148"/>
      <c r="AS1692" s="148"/>
      <c r="AT1692" s="148"/>
      <c r="AU1692" s="148"/>
      <c r="AV1692" s="148"/>
      <c r="AW1692" s="148"/>
      <c r="AX1692" s="148"/>
      <c r="AY1692" s="148"/>
      <c r="AZ1692" s="148"/>
      <c r="BA1692" s="148"/>
      <c r="BB1692" s="148"/>
      <c r="BC1692" s="148"/>
      <c r="BD1692" s="148"/>
      <c r="BE1692" s="148"/>
      <c r="BF1692" s="148"/>
      <c r="BG1692" s="148"/>
      <c r="BH1692" s="148"/>
    </row>
    <row r="1693" spans="1:60" ht="33.75" outlineLevel="1" x14ac:dyDescent="0.2">
      <c r="A1693" s="172">
        <v>351</v>
      </c>
      <c r="B1693" s="173" t="s">
        <v>2316</v>
      </c>
      <c r="C1693" s="181" t="s">
        <v>2317</v>
      </c>
      <c r="D1693" s="174" t="s">
        <v>515</v>
      </c>
      <c r="E1693" s="175">
        <v>1</v>
      </c>
      <c r="F1693" s="176"/>
      <c r="G1693" s="177">
        <f>ROUND(E1693*F1693,2)</f>
        <v>0</v>
      </c>
      <c r="H1693" s="176"/>
      <c r="I1693" s="177">
        <f>ROUND(E1693*H1693,2)</f>
        <v>0</v>
      </c>
      <c r="J1693" s="176"/>
      <c r="K1693" s="177">
        <f>ROUND(E1693*J1693,2)</f>
        <v>0</v>
      </c>
      <c r="L1693" s="177">
        <v>21</v>
      </c>
      <c r="M1693" s="177">
        <f>G1693*(1+L1693/100)</f>
        <v>0</v>
      </c>
      <c r="N1693" s="175">
        <v>0</v>
      </c>
      <c r="O1693" s="175">
        <f>ROUND(E1693*N1693,2)</f>
        <v>0</v>
      </c>
      <c r="P1693" s="175">
        <v>0</v>
      </c>
      <c r="Q1693" s="175">
        <f>ROUND(E1693*P1693,2)</f>
        <v>0</v>
      </c>
      <c r="R1693" s="177"/>
      <c r="S1693" s="177" t="s">
        <v>394</v>
      </c>
      <c r="T1693" s="178" t="s">
        <v>379</v>
      </c>
      <c r="U1693" s="159">
        <v>0</v>
      </c>
      <c r="V1693" s="159">
        <f>ROUND(E1693*U1693,2)</f>
        <v>0</v>
      </c>
      <c r="W1693" s="159"/>
      <c r="X1693" s="159" t="s">
        <v>429</v>
      </c>
      <c r="Y1693" s="159" t="s">
        <v>381</v>
      </c>
      <c r="Z1693" s="214">
        <v>0.32</v>
      </c>
      <c r="AA1693" s="215">
        <f t="shared" ref="AA1693" si="686">G1693*Z1693</f>
        <v>0</v>
      </c>
      <c r="AB1693" s="215">
        <f t="shared" ref="AB1693" si="687">G1693-AA1693</f>
        <v>0</v>
      </c>
      <c r="AC1693" s="148"/>
      <c r="AD1693" s="148"/>
      <c r="AE1693" s="148"/>
      <c r="AF1693" s="148"/>
      <c r="AG1693" s="148" t="s">
        <v>431</v>
      </c>
      <c r="AH1693" s="148"/>
      <c r="AI1693" s="148"/>
      <c r="AJ1693" s="148"/>
      <c r="AK1693" s="148"/>
      <c r="AL1693" s="148"/>
      <c r="AM1693" s="148"/>
      <c r="AN1693" s="148"/>
      <c r="AO1693" s="148"/>
      <c r="AP1693" s="148"/>
      <c r="AQ1693" s="148"/>
      <c r="AR1693" s="148"/>
      <c r="AS1693" s="148"/>
      <c r="AT1693" s="148"/>
      <c r="AU1693" s="148"/>
      <c r="AV1693" s="148"/>
      <c r="AW1693" s="148"/>
      <c r="AX1693" s="148"/>
      <c r="AY1693" s="148"/>
      <c r="AZ1693" s="148"/>
      <c r="BA1693" s="148"/>
      <c r="BB1693" s="148"/>
      <c r="BC1693" s="148"/>
      <c r="BD1693" s="148"/>
      <c r="BE1693" s="148"/>
      <c r="BF1693" s="148"/>
      <c r="BG1693" s="148"/>
      <c r="BH1693" s="148"/>
    </row>
    <row r="1694" spans="1:60" outlineLevel="2" x14ac:dyDescent="0.2">
      <c r="A1694" s="155"/>
      <c r="B1694" s="156"/>
      <c r="C1694" s="194" t="s">
        <v>2318</v>
      </c>
      <c r="D1694" s="185"/>
      <c r="E1694" s="186">
        <v>1</v>
      </c>
      <c r="F1694" s="159"/>
      <c r="G1694" s="159"/>
      <c r="H1694" s="159"/>
      <c r="I1694" s="159"/>
      <c r="J1694" s="159"/>
      <c r="K1694" s="159"/>
      <c r="L1694" s="159"/>
      <c r="M1694" s="159"/>
      <c r="N1694" s="158"/>
      <c r="O1694" s="158"/>
      <c r="P1694" s="158"/>
      <c r="Q1694" s="158"/>
      <c r="R1694" s="159"/>
      <c r="S1694" s="159"/>
      <c r="T1694" s="159"/>
      <c r="U1694" s="159"/>
      <c r="V1694" s="159"/>
      <c r="W1694" s="159"/>
      <c r="X1694" s="159"/>
      <c r="Y1694" s="159"/>
      <c r="Z1694" s="148"/>
      <c r="AA1694" s="148"/>
      <c r="AB1694" s="148"/>
      <c r="AC1694" s="148"/>
      <c r="AD1694" s="148"/>
      <c r="AE1694" s="148"/>
      <c r="AF1694" s="148"/>
      <c r="AG1694" s="148" t="s">
        <v>435</v>
      </c>
      <c r="AH1694" s="148">
        <v>0</v>
      </c>
      <c r="AI1694" s="148"/>
      <c r="AJ1694" s="148"/>
      <c r="AK1694" s="148"/>
      <c r="AL1694" s="148"/>
      <c r="AM1694" s="148"/>
      <c r="AN1694" s="148"/>
      <c r="AO1694" s="148"/>
      <c r="AP1694" s="148"/>
      <c r="AQ1694" s="148"/>
      <c r="AR1694" s="148"/>
      <c r="AS1694" s="148"/>
      <c r="AT1694" s="148"/>
      <c r="AU1694" s="148"/>
      <c r="AV1694" s="148"/>
      <c r="AW1694" s="148"/>
      <c r="AX1694" s="148"/>
      <c r="AY1694" s="148"/>
      <c r="AZ1694" s="148"/>
      <c r="BA1694" s="148"/>
      <c r="BB1694" s="148"/>
      <c r="BC1694" s="148"/>
      <c r="BD1694" s="148"/>
      <c r="BE1694" s="148"/>
      <c r="BF1694" s="148"/>
      <c r="BG1694" s="148"/>
      <c r="BH1694" s="148"/>
    </row>
    <row r="1695" spans="1:60" ht="33.75" outlineLevel="1" x14ac:dyDescent="0.2">
      <c r="A1695" s="172">
        <v>352</v>
      </c>
      <c r="B1695" s="173" t="s">
        <v>2319</v>
      </c>
      <c r="C1695" s="181" t="s">
        <v>2320</v>
      </c>
      <c r="D1695" s="174" t="s">
        <v>515</v>
      </c>
      <c r="E1695" s="175">
        <v>1</v>
      </c>
      <c r="F1695" s="176"/>
      <c r="G1695" s="177">
        <f>ROUND(E1695*F1695,2)</f>
        <v>0</v>
      </c>
      <c r="H1695" s="176"/>
      <c r="I1695" s="177">
        <f>ROUND(E1695*H1695,2)</f>
        <v>0</v>
      </c>
      <c r="J1695" s="176"/>
      <c r="K1695" s="177">
        <f>ROUND(E1695*J1695,2)</f>
        <v>0</v>
      </c>
      <c r="L1695" s="177">
        <v>21</v>
      </c>
      <c r="M1695" s="177">
        <f>G1695*(1+L1695/100)</f>
        <v>0</v>
      </c>
      <c r="N1695" s="175">
        <v>0</v>
      </c>
      <c r="O1695" s="175">
        <f>ROUND(E1695*N1695,2)</f>
        <v>0</v>
      </c>
      <c r="P1695" s="175">
        <v>0</v>
      </c>
      <c r="Q1695" s="175">
        <f>ROUND(E1695*P1695,2)</f>
        <v>0</v>
      </c>
      <c r="R1695" s="177"/>
      <c r="S1695" s="177" t="s">
        <v>394</v>
      </c>
      <c r="T1695" s="178" t="s">
        <v>379</v>
      </c>
      <c r="U1695" s="159">
        <v>0</v>
      </c>
      <c r="V1695" s="159">
        <f>ROUND(E1695*U1695,2)</f>
        <v>0</v>
      </c>
      <c r="W1695" s="159"/>
      <c r="X1695" s="159" t="s">
        <v>429</v>
      </c>
      <c r="Y1695" s="159" t="s">
        <v>381</v>
      </c>
      <c r="Z1695" s="214">
        <v>0.32</v>
      </c>
      <c r="AA1695" s="215">
        <f t="shared" ref="AA1695" si="688">G1695*Z1695</f>
        <v>0</v>
      </c>
      <c r="AB1695" s="215">
        <f t="shared" ref="AB1695" si="689">G1695-AA1695</f>
        <v>0</v>
      </c>
      <c r="AC1695" s="148"/>
      <c r="AD1695" s="148"/>
      <c r="AE1695" s="148"/>
      <c r="AF1695" s="148"/>
      <c r="AG1695" s="148" t="s">
        <v>431</v>
      </c>
      <c r="AH1695" s="148"/>
      <c r="AI1695" s="148"/>
      <c r="AJ1695" s="148"/>
      <c r="AK1695" s="148"/>
      <c r="AL1695" s="148"/>
      <c r="AM1695" s="148"/>
      <c r="AN1695" s="148"/>
      <c r="AO1695" s="148"/>
      <c r="AP1695" s="148"/>
      <c r="AQ1695" s="148"/>
      <c r="AR1695" s="148"/>
      <c r="AS1695" s="148"/>
      <c r="AT1695" s="148"/>
      <c r="AU1695" s="148"/>
      <c r="AV1695" s="148"/>
      <c r="AW1695" s="148"/>
      <c r="AX1695" s="148"/>
      <c r="AY1695" s="148"/>
      <c r="AZ1695" s="148"/>
      <c r="BA1695" s="148"/>
      <c r="BB1695" s="148"/>
      <c r="BC1695" s="148"/>
      <c r="BD1695" s="148"/>
      <c r="BE1695" s="148"/>
      <c r="BF1695" s="148"/>
      <c r="BG1695" s="148"/>
      <c r="BH1695" s="148"/>
    </row>
    <row r="1696" spans="1:60" outlineLevel="2" x14ac:dyDescent="0.2">
      <c r="A1696" s="155"/>
      <c r="B1696" s="156"/>
      <c r="C1696" s="194" t="s">
        <v>2321</v>
      </c>
      <c r="D1696" s="185"/>
      <c r="E1696" s="186">
        <v>1</v>
      </c>
      <c r="F1696" s="159"/>
      <c r="G1696" s="159"/>
      <c r="H1696" s="159"/>
      <c r="I1696" s="159"/>
      <c r="J1696" s="159"/>
      <c r="K1696" s="159"/>
      <c r="L1696" s="159"/>
      <c r="M1696" s="159"/>
      <c r="N1696" s="158"/>
      <c r="O1696" s="158"/>
      <c r="P1696" s="158"/>
      <c r="Q1696" s="158"/>
      <c r="R1696" s="159"/>
      <c r="S1696" s="159"/>
      <c r="T1696" s="159"/>
      <c r="U1696" s="159"/>
      <c r="V1696" s="159"/>
      <c r="W1696" s="159"/>
      <c r="X1696" s="159"/>
      <c r="Y1696" s="159"/>
      <c r="Z1696" s="148"/>
      <c r="AA1696" s="148"/>
      <c r="AB1696" s="148"/>
      <c r="AC1696" s="148"/>
      <c r="AD1696" s="148"/>
      <c r="AE1696" s="148"/>
      <c r="AF1696" s="148"/>
      <c r="AG1696" s="148" t="s">
        <v>435</v>
      </c>
      <c r="AH1696" s="148">
        <v>0</v>
      </c>
      <c r="AI1696" s="148"/>
      <c r="AJ1696" s="148"/>
      <c r="AK1696" s="148"/>
      <c r="AL1696" s="148"/>
      <c r="AM1696" s="148"/>
      <c r="AN1696" s="148"/>
      <c r="AO1696" s="148"/>
      <c r="AP1696" s="148"/>
      <c r="AQ1696" s="148"/>
      <c r="AR1696" s="148"/>
      <c r="AS1696" s="148"/>
      <c r="AT1696" s="148"/>
      <c r="AU1696" s="148"/>
      <c r="AV1696" s="148"/>
      <c r="AW1696" s="148"/>
      <c r="AX1696" s="148"/>
      <c r="AY1696" s="148"/>
      <c r="AZ1696" s="148"/>
      <c r="BA1696" s="148"/>
      <c r="BB1696" s="148"/>
      <c r="BC1696" s="148"/>
      <c r="BD1696" s="148"/>
      <c r="BE1696" s="148"/>
      <c r="BF1696" s="148"/>
      <c r="BG1696" s="148"/>
      <c r="BH1696" s="148"/>
    </row>
    <row r="1697" spans="1:60" ht="22.5" outlineLevel="1" x14ac:dyDescent="0.2">
      <c r="A1697" s="172">
        <v>353</v>
      </c>
      <c r="B1697" s="173" t="s">
        <v>2322</v>
      </c>
      <c r="C1697" s="181" t="s">
        <v>2323</v>
      </c>
      <c r="D1697" s="174" t="s">
        <v>515</v>
      </c>
      <c r="E1697" s="175">
        <v>4</v>
      </c>
      <c r="F1697" s="176"/>
      <c r="G1697" s="177">
        <f>ROUND(E1697*F1697,2)</f>
        <v>0</v>
      </c>
      <c r="H1697" s="176"/>
      <c r="I1697" s="177">
        <f>ROUND(E1697*H1697,2)</f>
        <v>0</v>
      </c>
      <c r="J1697" s="176"/>
      <c r="K1697" s="177">
        <f>ROUND(E1697*J1697,2)</f>
        <v>0</v>
      </c>
      <c r="L1697" s="177">
        <v>21</v>
      </c>
      <c r="M1697" s="177">
        <f>G1697*(1+L1697/100)</f>
        <v>0</v>
      </c>
      <c r="N1697" s="175">
        <v>0</v>
      </c>
      <c r="O1697" s="175">
        <f>ROUND(E1697*N1697,2)</f>
        <v>0</v>
      </c>
      <c r="P1697" s="175">
        <v>0</v>
      </c>
      <c r="Q1697" s="175">
        <f>ROUND(E1697*P1697,2)</f>
        <v>0</v>
      </c>
      <c r="R1697" s="177"/>
      <c r="S1697" s="177" t="s">
        <v>394</v>
      </c>
      <c r="T1697" s="178" t="s">
        <v>379</v>
      </c>
      <c r="U1697" s="159">
        <v>0</v>
      </c>
      <c r="V1697" s="159">
        <f>ROUND(E1697*U1697,2)</f>
        <v>0</v>
      </c>
      <c r="W1697" s="159"/>
      <c r="X1697" s="159" t="s">
        <v>429</v>
      </c>
      <c r="Y1697" s="159" t="s">
        <v>381</v>
      </c>
      <c r="Z1697" s="214">
        <v>0.32</v>
      </c>
      <c r="AA1697" s="215">
        <f t="shared" ref="AA1697" si="690">G1697*Z1697</f>
        <v>0</v>
      </c>
      <c r="AB1697" s="215">
        <f t="shared" ref="AB1697" si="691">G1697-AA1697</f>
        <v>0</v>
      </c>
      <c r="AC1697" s="148"/>
      <c r="AD1697" s="148"/>
      <c r="AE1697" s="148"/>
      <c r="AF1697" s="148"/>
      <c r="AG1697" s="148" t="s">
        <v>431</v>
      </c>
      <c r="AH1697" s="148"/>
      <c r="AI1697" s="148"/>
      <c r="AJ1697" s="148"/>
      <c r="AK1697" s="148"/>
      <c r="AL1697" s="148"/>
      <c r="AM1697" s="148"/>
      <c r="AN1697" s="148"/>
      <c r="AO1697" s="148"/>
      <c r="AP1697" s="148"/>
      <c r="AQ1697" s="148"/>
      <c r="AR1697" s="148"/>
      <c r="AS1697" s="148"/>
      <c r="AT1697" s="148"/>
      <c r="AU1697" s="148"/>
      <c r="AV1697" s="148"/>
      <c r="AW1697" s="148"/>
      <c r="AX1697" s="148"/>
      <c r="AY1697" s="148"/>
      <c r="AZ1697" s="148"/>
      <c r="BA1697" s="148"/>
      <c r="BB1697" s="148"/>
      <c r="BC1697" s="148"/>
      <c r="BD1697" s="148"/>
      <c r="BE1697" s="148"/>
      <c r="BF1697" s="148"/>
      <c r="BG1697" s="148"/>
      <c r="BH1697" s="148"/>
    </row>
    <row r="1698" spans="1:60" outlineLevel="2" x14ac:dyDescent="0.2">
      <c r="A1698" s="155"/>
      <c r="B1698" s="156"/>
      <c r="C1698" s="194" t="s">
        <v>2324</v>
      </c>
      <c r="D1698" s="185"/>
      <c r="E1698" s="186">
        <v>4</v>
      </c>
      <c r="F1698" s="159"/>
      <c r="G1698" s="159"/>
      <c r="H1698" s="159"/>
      <c r="I1698" s="159"/>
      <c r="J1698" s="159"/>
      <c r="K1698" s="159"/>
      <c r="L1698" s="159"/>
      <c r="M1698" s="159"/>
      <c r="N1698" s="158"/>
      <c r="O1698" s="158"/>
      <c r="P1698" s="158"/>
      <c r="Q1698" s="158"/>
      <c r="R1698" s="159"/>
      <c r="S1698" s="159"/>
      <c r="T1698" s="159"/>
      <c r="U1698" s="159"/>
      <c r="V1698" s="159"/>
      <c r="W1698" s="159"/>
      <c r="X1698" s="159"/>
      <c r="Y1698" s="159"/>
      <c r="Z1698" s="148"/>
      <c r="AA1698" s="148"/>
      <c r="AB1698" s="148"/>
      <c r="AC1698" s="148"/>
      <c r="AD1698" s="148"/>
      <c r="AE1698" s="148"/>
      <c r="AF1698" s="148"/>
      <c r="AG1698" s="148" t="s">
        <v>435</v>
      </c>
      <c r="AH1698" s="148">
        <v>0</v>
      </c>
      <c r="AI1698" s="148"/>
      <c r="AJ1698" s="148"/>
      <c r="AK1698" s="148"/>
      <c r="AL1698" s="148"/>
      <c r="AM1698" s="148"/>
      <c r="AN1698" s="148"/>
      <c r="AO1698" s="148"/>
      <c r="AP1698" s="148"/>
      <c r="AQ1698" s="148"/>
      <c r="AR1698" s="148"/>
      <c r="AS1698" s="148"/>
      <c r="AT1698" s="148"/>
      <c r="AU1698" s="148"/>
      <c r="AV1698" s="148"/>
      <c r="AW1698" s="148"/>
      <c r="AX1698" s="148"/>
      <c r="AY1698" s="148"/>
      <c r="AZ1698" s="148"/>
      <c r="BA1698" s="148"/>
      <c r="BB1698" s="148"/>
      <c r="BC1698" s="148"/>
      <c r="BD1698" s="148"/>
      <c r="BE1698" s="148"/>
      <c r="BF1698" s="148"/>
      <c r="BG1698" s="148"/>
      <c r="BH1698" s="148"/>
    </row>
    <row r="1699" spans="1:60" ht="22.5" outlineLevel="1" x14ac:dyDescent="0.2">
      <c r="A1699" s="172">
        <v>354</v>
      </c>
      <c r="B1699" s="173" t="s">
        <v>2325</v>
      </c>
      <c r="C1699" s="181" t="s">
        <v>2326</v>
      </c>
      <c r="D1699" s="174" t="s">
        <v>515</v>
      </c>
      <c r="E1699" s="175">
        <v>2</v>
      </c>
      <c r="F1699" s="176"/>
      <c r="G1699" s="177">
        <f>ROUND(E1699*F1699,2)</f>
        <v>0</v>
      </c>
      <c r="H1699" s="176"/>
      <c r="I1699" s="177">
        <f>ROUND(E1699*H1699,2)</f>
        <v>0</v>
      </c>
      <c r="J1699" s="176"/>
      <c r="K1699" s="177">
        <f>ROUND(E1699*J1699,2)</f>
        <v>0</v>
      </c>
      <c r="L1699" s="177">
        <v>21</v>
      </c>
      <c r="M1699" s="177">
        <f>G1699*(1+L1699/100)</f>
        <v>0</v>
      </c>
      <c r="N1699" s="175">
        <v>0</v>
      </c>
      <c r="O1699" s="175">
        <f>ROUND(E1699*N1699,2)</f>
        <v>0</v>
      </c>
      <c r="P1699" s="175">
        <v>0</v>
      </c>
      <c r="Q1699" s="175">
        <f>ROUND(E1699*P1699,2)</f>
        <v>0</v>
      </c>
      <c r="R1699" s="177"/>
      <c r="S1699" s="177" t="s">
        <v>394</v>
      </c>
      <c r="T1699" s="178" t="s">
        <v>379</v>
      </c>
      <c r="U1699" s="159">
        <v>0</v>
      </c>
      <c r="V1699" s="159">
        <f>ROUND(E1699*U1699,2)</f>
        <v>0</v>
      </c>
      <c r="W1699" s="159"/>
      <c r="X1699" s="159" t="s">
        <v>429</v>
      </c>
      <c r="Y1699" s="159" t="s">
        <v>381</v>
      </c>
      <c r="Z1699" s="214">
        <v>0.32</v>
      </c>
      <c r="AA1699" s="215">
        <f t="shared" ref="AA1699" si="692">G1699*Z1699</f>
        <v>0</v>
      </c>
      <c r="AB1699" s="215">
        <f t="shared" ref="AB1699" si="693">G1699-AA1699</f>
        <v>0</v>
      </c>
      <c r="AC1699" s="148"/>
      <c r="AD1699" s="148"/>
      <c r="AE1699" s="148"/>
      <c r="AF1699" s="148"/>
      <c r="AG1699" s="148" t="s">
        <v>431</v>
      </c>
      <c r="AH1699" s="148"/>
      <c r="AI1699" s="148"/>
      <c r="AJ1699" s="148"/>
      <c r="AK1699" s="148"/>
      <c r="AL1699" s="148"/>
      <c r="AM1699" s="148"/>
      <c r="AN1699" s="148"/>
      <c r="AO1699" s="148"/>
      <c r="AP1699" s="148"/>
      <c r="AQ1699" s="148"/>
      <c r="AR1699" s="148"/>
      <c r="AS1699" s="148"/>
      <c r="AT1699" s="148"/>
      <c r="AU1699" s="148"/>
      <c r="AV1699" s="148"/>
      <c r="AW1699" s="148"/>
      <c r="AX1699" s="148"/>
      <c r="AY1699" s="148"/>
      <c r="AZ1699" s="148"/>
      <c r="BA1699" s="148"/>
      <c r="BB1699" s="148"/>
      <c r="BC1699" s="148"/>
      <c r="BD1699" s="148"/>
      <c r="BE1699" s="148"/>
      <c r="BF1699" s="148"/>
      <c r="BG1699" s="148"/>
      <c r="BH1699" s="148"/>
    </row>
    <row r="1700" spans="1:60" outlineLevel="2" x14ac:dyDescent="0.2">
      <c r="A1700" s="155"/>
      <c r="B1700" s="156"/>
      <c r="C1700" s="194" t="s">
        <v>2327</v>
      </c>
      <c r="D1700" s="185"/>
      <c r="E1700" s="186">
        <v>2</v>
      </c>
      <c r="F1700" s="159"/>
      <c r="G1700" s="159"/>
      <c r="H1700" s="159"/>
      <c r="I1700" s="159"/>
      <c r="J1700" s="159"/>
      <c r="K1700" s="159"/>
      <c r="L1700" s="159"/>
      <c r="M1700" s="159"/>
      <c r="N1700" s="158"/>
      <c r="O1700" s="158"/>
      <c r="P1700" s="158"/>
      <c r="Q1700" s="158"/>
      <c r="R1700" s="159"/>
      <c r="S1700" s="159"/>
      <c r="T1700" s="159"/>
      <c r="U1700" s="159"/>
      <c r="V1700" s="159"/>
      <c r="W1700" s="159"/>
      <c r="X1700" s="159"/>
      <c r="Y1700" s="159"/>
      <c r="Z1700" s="148"/>
      <c r="AA1700" s="148"/>
      <c r="AB1700" s="148"/>
      <c r="AC1700" s="148"/>
      <c r="AD1700" s="148"/>
      <c r="AE1700" s="148"/>
      <c r="AF1700" s="148"/>
      <c r="AG1700" s="148" t="s">
        <v>435</v>
      </c>
      <c r="AH1700" s="148">
        <v>0</v>
      </c>
      <c r="AI1700" s="148"/>
      <c r="AJ1700" s="148"/>
      <c r="AK1700" s="148"/>
      <c r="AL1700" s="148"/>
      <c r="AM1700" s="148"/>
      <c r="AN1700" s="148"/>
      <c r="AO1700" s="148"/>
      <c r="AP1700" s="148"/>
      <c r="AQ1700" s="148"/>
      <c r="AR1700" s="148"/>
      <c r="AS1700" s="148"/>
      <c r="AT1700" s="148"/>
      <c r="AU1700" s="148"/>
      <c r="AV1700" s="148"/>
      <c r="AW1700" s="148"/>
      <c r="AX1700" s="148"/>
      <c r="AY1700" s="148"/>
      <c r="AZ1700" s="148"/>
      <c r="BA1700" s="148"/>
      <c r="BB1700" s="148"/>
      <c r="BC1700" s="148"/>
      <c r="BD1700" s="148"/>
      <c r="BE1700" s="148"/>
      <c r="BF1700" s="148"/>
      <c r="BG1700" s="148"/>
      <c r="BH1700" s="148"/>
    </row>
    <row r="1701" spans="1:60" ht="33.75" outlineLevel="1" x14ac:dyDescent="0.2">
      <c r="A1701" s="172">
        <v>355</v>
      </c>
      <c r="B1701" s="173" t="s">
        <v>2328</v>
      </c>
      <c r="C1701" s="181" t="s">
        <v>2329</v>
      </c>
      <c r="D1701" s="174" t="s">
        <v>515</v>
      </c>
      <c r="E1701" s="175">
        <v>1</v>
      </c>
      <c r="F1701" s="176"/>
      <c r="G1701" s="177">
        <f>ROUND(E1701*F1701,2)</f>
        <v>0</v>
      </c>
      <c r="H1701" s="176"/>
      <c r="I1701" s="177">
        <f>ROUND(E1701*H1701,2)</f>
        <v>0</v>
      </c>
      <c r="J1701" s="176"/>
      <c r="K1701" s="177">
        <f>ROUND(E1701*J1701,2)</f>
        <v>0</v>
      </c>
      <c r="L1701" s="177">
        <v>21</v>
      </c>
      <c r="M1701" s="177">
        <f>G1701*(1+L1701/100)</f>
        <v>0</v>
      </c>
      <c r="N1701" s="175">
        <v>0</v>
      </c>
      <c r="O1701" s="175">
        <f>ROUND(E1701*N1701,2)</f>
        <v>0</v>
      </c>
      <c r="P1701" s="175">
        <v>0</v>
      </c>
      <c r="Q1701" s="175">
        <f>ROUND(E1701*P1701,2)</f>
        <v>0</v>
      </c>
      <c r="R1701" s="177"/>
      <c r="S1701" s="177" t="s">
        <v>394</v>
      </c>
      <c r="T1701" s="178" t="s">
        <v>379</v>
      </c>
      <c r="U1701" s="159">
        <v>0</v>
      </c>
      <c r="V1701" s="159">
        <f>ROUND(E1701*U1701,2)</f>
        <v>0</v>
      </c>
      <c r="W1701" s="159"/>
      <c r="X1701" s="159" t="s">
        <v>429</v>
      </c>
      <c r="Y1701" s="159" t="s">
        <v>381</v>
      </c>
      <c r="Z1701" s="214">
        <v>0.32</v>
      </c>
      <c r="AA1701" s="215">
        <f t="shared" ref="AA1701" si="694">G1701*Z1701</f>
        <v>0</v>
      </c>
      <c r="AB1701" s="215">
        <f t="shared" ref="AB1701" si="695">G1701-AA1701</f>
        <v>0</v>
      </c>
      <c r="AC1701" s="148"/>
      <c r="AD1701" s="148"/>
      <c r="AE1701" s="148"/>
      <c r="AF1701" s="148"/>
      <c r="AG1701" s="148" t="s">
        <v>431</v>
      </c>
      <c r="AH1701" s="148"/>
      <c r="AI1701" s="148"/>
      <c r="AJ1701" s="148"/>
      <c r="AK1701" s="148"/>
      <c r="AL1701" s="148"/>
      <c r="AM1701" s="148"/>
      <c r="AN1701" s="148"/>
      <c r="AO1701" s="148"/>
      <c r="AP1701" s="148"/>
      <c r="AQ1701" s="148"/>
      <c r="AR1701" s="148"/>
      <c r="AS1701" s="148"/>
      <c r="AT1701" s="148"/>
      <c r="AU1701" s="148"/>
      <c r="AV1701" s="148"/>
      <c r="AW1701" s="148"/>
      <c r="AX1701" s="148"/>
      <c r="AY1701" s="148"/>
      <c r="AZ1701" s="148"/>
      <c r="BA1701" s="148"/>
      <c r="BB1701" s="148"/>
      <c r="BC1701" s="148"/>
      <c r="BD1701" s="148"/>
      <c r="BE1701" s="148"/>
      <c r="BF1701" s="148"/>
      <c r="BG1701" s="148"/>
      <c r="BH1701" s="148"/>
    </row>
    <row r="1702" spans="1:60" outlineLevel="2" x14ac:dyDescent="0.2">
      <c r="A1702" s="155"/>
      <c r="B1702" s="156"/>
      <c r="C1702" s="194" t="s">
        <v>2330</v>
      </c>
      <c r="D1702" s="185"/>
      <c r="E1702" s="186">
        <v>1</v>
      </c>
      <c r="F1702" s="159"/>
      <c r="G1702" s="159"/>
      <c r="H1702" s="159"/>
      <c r="I1702" s="159"/>
      <c r="J1702" s="159"/>
      <c r="K1702" s="159"/>
      <c r="L1702" s="159"/>
      <c r="M1702" s="159"/>
      <c r="N1702" s="158"/>
      <c r="O1702" s="158"/>
      <c r="P1702" s="158"/>
      <c r="Q1702" s="158"/>
      <c r="R1702" s="159"/>
      <c r="S1702" s="159"/>
      <c r="T1702" s="159"/>
      <c r="U1702" s="159"/>
      <c r="V1702" s="159"/>
      <c r="W1702" s="159"/>
      <c r="X1702" s="159"/>
      <c r="Y1702" s="159"/>
      <c r="Z1702" s="148"/>
      <c r="AA1702" s="148"/>
      <c r="AB1702" s="148"/>
      <c r="AC1702" s="148"/>
      <c r="AD1702" s="148"/>
      <c r="AE1702" s="148"/>
      <c r="AF1702" s="148"/>
      <c r="AG1702" s="148" t="s">
        <v>435</v>
      </c>
      <c r="AH1702" s="148">
        <v>0</v>
      </c>
      <c r="AI1702" s="148"/>
      <c r="AJ1702" s="148"/>
      <c r="AK1702" s="148"/>
      <c r="AL1702" s="148"/>
      <c r="AM1702" s="148"/>
      <c r="AN1702" s="148"/>
      <c r="AO1702" s="148"/>
      <c r="AP1702" s="148"/>
      <c r="AQ1702" s="148"/>
      <c r="AR1702" s="148"/>
      <c r="AS1702" s="148"/>
      <c r="AT1702" s="148"/>
      <c r="AU1702" s="148"/>
      <c r="AV1702" s="148"/>
      <c r="AW1702" s="148"/>
      <c r="AX1702" s="148"/>
      <c r="AY1702" s="148"/>
      <c r="AZ1702" s="148"/>
      <c r="BA1702" s="148"/>
      <c r="BB1702" s="148"/>
      <c r="BC1702" s="148"/>
      <c r="BD1702" s="148"/>
      <c r="BE1702" s="148"/>
      <c r="BF1702" s="148"/>
      <c r="BG1702" s="148"/>
      <c r="BH1702" s="148"/>
    </row>
    <row r="1703" spans="1:60" ht="22.5" outlineLevel="1" x14ac:dyDescent="0.2">
      <c r="A1703" s="172">
        <v>356</v>
      </c>
      <c r="B1703" s="173" t="s">
        <v>2331</v>
      </c>
      <c r="C1703" s="181" t="s">
        <v>2332</v>
      </c>
      <c r="D1703" s="174" t="s">
        <v>515</v>
      </c>
      <c r="E1703" s="175">
        <v>10</v>
      </c>
      <c r="F1703" s="176"/>
      <c r="G1703" s="177">
        <f>ROUND(E1703*F1703,2)</f>
        <v>0</v>
      </c>
      <c r="H1703" s="176"/>
      <c r="I1703" s="177">
        <f>ROUND(E1703*H1703,2)</f>
        <v>0</v>
      </c>
      <c r="J1703" s="176"/>
      <c r="K1703" s="177">
        <f>ROUND(E1703*J1703,2)</f>
        <v>0</v>
      </c>
      <c r="L1703" s="177">
        <v>21</v>
      </c>
      <c r="M1703" s="177">
        <f>G1703*(1+L1703/100)</f>
        <v>0</v>
      </c>
      <c r="N1703" s="175">
        <v>0</v>
      </c>
      <c r="O1703" s="175">
        <f>ROUND(E1703*N1703,2)</f>
        <v>0</v>
      </c>
      <c r="P1703" s="175">
        <v>0</v>
      </c>
      <c r="Q1703" s="175">
        <f>ROUND(E1703*P1703,2)</f>
        <v>0</v>
      </c>
      <c r="R1703" s="177"/>
      <c r="S1703" s="177" t="s">
        <v>394</v>
      </c>
      <c r="T1703" s="178" t="s">
        <v>379</v>
      </c>
      <c r="U1703" s="159">
        <v>0</v>
      </c>
      <c r="V1703" s="159">
        <f>ROUND(E1703*U1703,2)</f>
        <v>0</v>
      </c>
      <c r="W1703" s="159"/>
      <c r="X1703" s="159" t="s">
        <v>429</v>
      </c>
      <c r="Y1703" s="159" t="s">
        <v>381</v>
      </c>
      <c r="Z1703" s="214">
        <v>0.32</v>
      </c>
      <c r="AA1703" s="215">
        <f t="shared" ref="AA1703" si="696">G1703*Z1703</f>
        <v>0</v>
      </c>
      <c r="AB1703" s="215">
        <f t="shared" ref="AB1703" si="697">G1703-AA1703</f>
        <v>0</v>
      </c>
      <c r="AC1703" s="148"/>
      <c r="AD1703" s="148"/>
      <c r="AE1703" s="148"/>
      <c r="AF1703" s="148"/>
      <c r="AG1703" s="148" t="s">
        <v>431</v>
      </c>
      <c r="AH1703" s="148"/>
      <c r="AI1703" s="148"/>
      <c r="AJ1703" s="148"/>
      <c r="AK1703" s="148"/>
      <c r="AL1703" s="148"/>
      <c r="AM1703" s="148"/>
      <c r="AN1703" s="148"/>
      <c r="AO1703" s="148"/>
      <c r="AP1703" s="148"/>
      <c r="AQ1703" s="148"/>
      <c r="AR1703" s="148"/>
      <c r="AS1703" s="148"/>
      <c r="AT1703" s="148"/>
      <c r="AU1703" s="148"/>
      <c r="AV1703" s="148"/>
      <c r="AW1703" s="148"/>
      <c r="AX1703" s="148"/>
      <c r="AY1703" s="148"/>
      <c r="AZ1703" s="148"/>
      <c r="BA1703" s="148"/>
      <c r="BB1703" s="148"/>
      <c r="BC1703" s="148"/>
      <c r="BD1703" s="148"/>
      <c r="BE1703" s="148"/>
      <c r="BF1703" s="148"/>
      <c r="BG1703" s="148"/>
      <c r="BH1703" s="148"/>
    </row>
    <row r="1704" spans="1:60" outlineLevel="2" x14ac:dyDescent="0.2">
      <c r="A1704" s="155"/>
      <c r="B1704" s="156"/>
      <c r="C1704" s="194" t="s">
        <v>2333</v>
      </c>
      <c r="D1704" s="185"/>
      <c r="E1704" s="186">
        <v>10</v>
      </c>
      <c r="F1704" s="159"/>
      <c r="G1704" s="159"/>
      <c r="H1704" s="159"/>
      <c r="I1704" s="159"/>
      <c r="J1704" s="159"/>
      <c r="K1704" s="159"/>
      <c r="L1704" s="159"/>
      <c r="M1704" s="159"/>
      <c r="N1704" s="158"/>
      <c r="O1704" s="158"/>
      <c r="P1704" s="158"/>
      <c r="Q1704" s="158"/>
      <c r="R1704" s="159"/>
      <c r="S1704" s="159"/>
      <c r="T1704" s="159"/>
      <c r="U1704" s="159"/>
      <c r="V1704" s="159"/>
      <c r="W1704" s="159"/>
      <c r="X1704" s="159"/>
      <c r="Y1704" s="159"/>
      <c r="Z1704" s="148"/>
      <c r="AA1704" s="148"/>
      <c r="AB1704" s="148"/>
      <c r="AC1704" s="148"/>
      <c r="AD1704" s="148"/>
      <c r="AE1704" s="148"/>
      <c r="AF1704" s="148"/>
      <c r="AG1704" s="148" t="s">
        <v>435</v>
      </c>
      <c r="AH1704" s="148">
        <v>0</v>
      </c>
      <c r="AI1704" s="148"/>
      <c r="AJ1704" s="148"/>
      <c r="AK1704" s="148"/>
      <c r="AL1704" s="148"/>
      <c r="AM1704" s="148"/>
      <c r="AN1704" s="148"/>
      <c r="AO1704" s="148"/>
      <c r="AP1704" s="148"/>
      <c r="AQ1704" s="148"/>
      <c r="AR1704" s="148"/>
      <c r="AS1704" s="148"/>
      <c r="AT1704" s="148"/>
      <c r="AU1704" s="148"/>
      <c r="AV1704" s="148"/>
      <c r="AW1704" s="148"/>
      <c r="AX1704" s="148"/>
      <c r="AY1704" s="148"/>
      <c r="AZ1704" s="148"/>
      <c r="BA1704" s="148"/>
      <c r="BB1704" s="148"/>
      <c r="BC1704" s="148"/>
      <c r="BD1704" s="148"/>
      <c r="BE1704" s="148"/>
      <c r="BF1704" s="148"/>
      <c r="BG1704" s="148"/>
      <c r="BH1704" s="148"/>
    </row>
    <row r="1705" spans="1:60" ht="22.5" outlineLevel="1" x14ac:dyDescent="0.2">
      <c r="A1705" s="172">
        <v>357</v>
      </c>
      <c r="B1705" s="173" t="s">
        <v>2334</v>
      </c>
      <c r="C1705" s="181" t="s">
        <v>2335</v>
      </c>
      <c r="D1705" s="174" t="s">
        <v>515</v>
      </c>
      <c r="E1705" s="175">
        <v>8</v>
      </c>
      <c r="F1705" s="176"/>
      <c r="G1705" s="177">
        <f>ROUND(E1705*F1705,2)</f>
        <v>0</v>
      </c>
      <c r="H1705" s="176"/>
      <c r="I1705" s="177">
        <f>ROUND(E1705*H1705,2)</f>
        <v>0</v>
      </c>
      <c r="J1705" s="176"/>
      <c r="K1705" s="177">
        <f>ROUND(E1705*J1705,2)</f>
        <v>0</v>
      </c>
      <c r="L1705" s="177">
        <v>21</v>
      </c>
      <c r="M1705" s="177">
        <f>G1705*(1+L1705/100)</f>
        <v>0</v>
      </c>
      <c r="N1705" s="175">
        <v>0</v>
      </c>
      <c r="O1705" s="175">
        <f>ROUND(E1705*N1705,2)</f>
        <v>0</v>
      </c>
      <c r="P1705" s="175">
        <v>0</v>
      </c>
      <c r="Q1705" s="175">
        <f>ROUND(E1705*P1705,2)</f>
        <v>0</v>
      </c>
      <c r="R1705" s="177"/>
      <c r="S1705" s="177" t="s">
        <v>394</v>
      </c>
      <c r="T1705" s="178" t="s">
        <v>379</v>
      </c>
      <c r="U1705" s="159">
        <v>0</v>
      </c>
      <c r="V1705" s="159">
        <f>ROUND(E1705*U1705,2)</f>
        <v>0</v>
      </c>
      <c r="W1705" s="159"/>
      <c r="X1705" s="159" t="s">
        <v>429</v>
      </c>
      <c r="Y1705" s="159" t="s">
        <v>381</v>
      </c>
      <c r="Z1705" s="214">
        <v>0.32</v>
      </c>
      <c r="AA1705" s="215">
        <f t="shared" ref="AA1705" si="698">G1705*Z1705</f>
        <v>0</v>
      </c>
      <c r="AB1705" s="215">
        <f t="shared" ref="AB1705" si="699">G1705-AA1705</f>
        <v>0</v>
      </c>
      <c r="AC1705" s="148"/>
      <c r="AD1705" s="148"/>
      <c r="AE1705" s="148"/>
      <c r="AF1705" s="148"/>
      <c r="AG1705" s="148" t="s">
        <v>431</v>
      </c>
      <c r="AH1705" s="148"/>
      <c r="AI1705" s="148"/>
      <c r="AJ1705" s="148"/>
      <c r="AK1705" s="148"/>
      <c r="AL1705" s="148"/>
      <c r="AM1705" s="148"/>
      <c r="AN1705" s="148"/>
      <c r="AO1705" s="148"/>
      <c r="AP1705" s="148"/>
      <c r="AQ1705" s="148"/>
      <c r="AR1705" s="148"/>
      <c r="AS1705" s="148"/>
      <c r="AT1705" s="148"/>
      <c r="AU1705" s="148"/>
      <c r="AV1705" s="148"/>
      <c r="AW1705" s="148"/>
      <c r="AX1705" s="148"/>
      <c r="AY1705" s="148"/>
      <c r="AZ1705" s="148"/>
      <c r="BA1705" s="148"/>
      <c r="BB1705" s="148"/>
      <c r="BC1705" s="148"/>
      <c r="BD1705" s="148"/>
      <c r="BE1705" s="148"/>
      <c r="BF1705" s="148"/>
      <c r="BG1705" s="148"/>
      <c r="BH1705" s="148"/>
    </row>
    <row r="1706" spans="1:60" outlineLevel="2" x14ac:dyDescent="0.2">
      <c r="A1706" s="155"/>
      <c r="B1706" s="156"/>
      <c r="C1706" s="194" t="s">
        <v>2336</v>
      </c>
      <c r="D1706" s="185"/>
      <c r="E1706" s="186">
        <v>8</v>
      </c>
      <c r="F1706" s="159"/>
      <c r="G1706" s="159"/>
      <c r="H1706" s="159"/>
      <c r="I1706" s="159"/>
      <c r="J1706" s="159"/>
      <c r="K1706" s="159"/>
      <c r="L1706" s="159"/>
      <c r="M1706" s="159"/>
      <c r="N1706" s="158"/>
      <c r="O1706" s="158"/>
      <c r="P1706" s="158"/>
      <c r="Q1706" s="158"/>
      <c r="R1706" s="159"/>
      <c r="S1706" s="159"/>
      <c r="T1706" s="159"/>
      <c r="U1706" s="159"/>
      <c r="V1706" s="159"/>
      <c r="W1706" s="159"/>
      <c r="X1706" s="159"/>
      <c r="Y1706" s="159"/>
      <c r="Z1706" s="148"/>
      <c r="AA1706" s="148"/>
      <c r="AB1706" s="148"/>
      <c r="AC1706" s="148"/>
      <c r="AD1706" s="148"/>
      <c r="AE1706" s="148"/>
      <c r="AF1706" s="148"/>
      <c r="AG1706" s="148" t="s">
        <v>435</v>
      </c>
      <c r="AH1706" s="148">
        <v>0</v>
      </c>
      <c r="AI1706" s="148"/>
      <c r="AJ1706" s="148"/>
      <c r="AK1706" s="148"/>
      <c r="AL1706" s="148"/>
      <c r="AM1706" s="148"/>
      <c r="AN1706" s="148"/>
      <c r="AO1706" s="148"/>
      <c r="AP1706" s="148"/>
      <c r="AQ1706" s="148"/>
      <c r="AR1706" s="148"/>
      <c r="AS1706" s="148"/>
      <c r="AT1706" s="148"/>
      <c r="AU1706" s="148"/>
      <c r="AV1706" s="148"/>
      <c r="AW1706" s="148"/>
      <c r="AX1706" s="148"/>
      <c r="AY1706" s="148"/>
      <c r="AZ1706" s="148"/>
      <c r="BA1706" s="148"/>
      <c r="BB1706" s="148"/>
      <c r="BC1706" s="148"/>
      <c r="BD1706" s="148"/>
      <c r="BE1706" s="148"/>
      <c r="BF1706" s="148"/>
      <c r="BG1706" s="148"/>
      <c r="BH1706" s="148"/>
    </row>
    <row r="1707" spans="1:60" outlineLevel="1" x14ac:dyDescent="0.2">
      <c r="A1707" s="155">
        <v>358</v>
      </c>
      <c r="B1707" s="156" t="s">
        <v>2337</v>
      </c>
      <c r="C1707" s="197" t="s">
        <v>2338</v>
      </c>
      <c r="D1707" s="157" t="s">
        <v>0</v>
      </c>
      <c r="E1707" s="196"/>
      <c r="F1707" s="160"/>
      <c r="G1707" s="159">
        <f>ROUND(E1707*F1707,2)</f>
        <v>0</v>
      </c>
      <c r="H1707" s="160"/>
      <c r="I1707" s="159">
        <f>ROUND(E1707*H1707,2)</f>
        <v>0</v>
      </c>
      <c r="J1707" s="160"/>
      <c r="K1707" s="159">
        <f>ROUND(E1707*J1707,2)</f>
        <v>0</v>
      </c>
      <c r="L1707" s="159">
        <v>21</v>
      </c>
      <c r="M1707" s="159">
        <f>G1707*(1+L1707/100)</f>
        <v>0</v>
      </c>
      <c r="N1707" s="158">
        <v>0</v>
      </c>
      <c r="O1707" s="158">
        <f>ROUND(E1707*N1707,2)</f>
        <v>0</v>
      </c>
      <c r="P1707" s="158">
        <v>0</v>
      </c>
      <c r="Q1707" s="158">
        <f>ROUND(E1707*P1707,2)</f>
        <v>0</v>
      </c>
      <c r="R1707" s="159" t="s">
        <v>2339</v>
      </c>
      <c r="S1707" s="159" t="s">
        <v>378</v>
      </c>
      <c r="T1707" s="159" t="s">
        <v>378</v>
      </c>
      <c r="U1707" s="159">
        <v>0</v>
      </c>
      <c r="V1707" s="159">
        <f>ROUND(E1707*U1707,2)</f>
        <v>0</v>
      </c>
      <c r="W1707" s="159"/>
      <c r="X1707" s="159" t="s">
        <v>618</v>
      </c>
      <c r="Y1707" s="159" t="s">
        <v>381</v>
      </c>
      <c r="Z1707" s="214">
        <v>0.32</v>
      </c>
      <c r="AA1707" s="215">
        <f t="shared" ref="AA1707" si="700">G1707*Z1707</f>
        <v>0</v>
      </c>
      <c r="AB1707" s="215">
        <f t="shared" ref="AB1707" si="701">G1707-AA1707</f>
        <v>0</v>
      </c>
      <c r="AC1707" s="148"/>
      <c r="AD1707" s="148"/>
      <c r="AE1707" s="148"/>
      <c r="AF1707" s="148"/>
      <c r="AG1707" s="148" t="s">
        <v>619</v>
      </c>
      <c r="AH1707" s="148"/>
      <c r="AI1707" s="148"/>
      <c r="AJ1707" s="148"/>
      <c r="AK1707" s="148"/>
      <c r="AL1707" s="148"/>
      <c r="AM1707" s="148"/>
      <c r="AN1707" s="148"/>
      <c r="AO1707" s="148"/>
      <c r="AP1707" s="148"/>
      <c r="AQ1707" s="148"/>
      <c r="AR1707" s="148"/>
      <c r="AS1707" s="148"/>
      <c r="AT1707" s="148"/>
      <c r="AU1707" s="148"/>
      <c r="AV1707" s="148"/>
      <c r="AW1707" s="148"/>
      <c r="AX1707" s="148"/>
      <c r="AY1707" s="148"/>
      <c r="AZ1707" s="148"/>
      <c r="BA1707" s="148"/>
      <c r="BB1707" s="148"/>
      <c r="BC1707" s="148"/>
      <c r="BD1707" s="148"/>
      <c r="BE1707" s="148"/>
      <c r="BF1707" s="148"/>
      <c r="BG1707" s="148"/>
      <c r="BH1707" s="148"/>
    </row>
    <row r="1708" spans="1:60" outlineLevel="2" x14ac:dyDescent="0.2">
      <c r="A1708" s="155"/>
      <c r="B1708" s="156"/>
      <c r="C1708" s="308" t="s">
        <v>2194</v>
      </c>
      <c r="D1708" s="309"/>
      <c r="E1708" s="309"/>
      <c r="F1708" s="309"/>
      <c r="G1708" s="309"/>
      <c r="H1708" s="159"/>
      <c r="I1708" s="159"/>
      <c r="J1708" s="159"/>
      <c r="K1708" s="159"/>
      <c r="L1708" s="159"/>
      <c r="M1708" s="159"/>
      <c r="N1708" s="158"/>
      <c r="O1708" s="158"/>
      <c r="P1708" s="158"/>
      <c r="Q1708" s="158"/>
      <c r="R1708" s="159"/>
      <c r="S1708" s="159"/>
      <c r="T1708" s="159"/>
      <c r="U1708" s="159"/>
      <c r="V1708" s="159"/>
      <c r="W1708" s="159"/>
      <c r="X1708" s="159"/>
      <c r="Y1708" s="159"/>
      <c r="Z1708" s="148"/>
      <c r="AA1708" s="148"/>
      <c r="AB1708" s="148"/>
      <c r="AC1708" s="148"/>
      <c r="AD1708" s="148"/>
      <c r="AE1708" s="148"/>
      <c r="AF1708" s="148"/>
      <c r="AG1708" s="148" t="s">
        <v>433</v>
      </c>
      <c r="AH1708" s="148"/>
      <c r="AI1708" s="148"/>
      <c r="AJ1708" s="148"/>
      <c r="AK1708" s="148"/>
      <c r="AL1708" s="148"/>
      <c r="AM1708" s="148"/>
      <c r="AN1708" s="148"/>
      <c r="AO1708" s="148"/>
      <c r="AP1708" s="148"/>
      <c r="AQ1708" s="148"/>
      <c r="AR1708" s="148"/>
      <c r="AS1708" s="148"/>
      <c r="AT1708" s="148"/>
      <c r="AU1708" s="148"/>
      <c r="AV1708" s="148"/>
      <c r="AW1708" s="148"/>
      <c r="AX1708" s="148"/>
      <c r="AY1708" s="148"/>
      <c r="AZ1708" s="148"/>
      <c r="BA1708" s="148"/>
      <c r="BB1708" s="148"/>
      <c r="BC1708" s="148"/>
      <c r="BD1708" s="148"/>
      <c r="BE1708" s="148"/>
      <c r="BF1708" s="148"/>
      <c r="BG1708" s="148"/>
      <c r="BH1708" s="148"/>
    </row>
    <row r="1709" spans="1:60" x14ac:dyDescent="0.2">
      <c r="A1709" s="162" t="s">
        <v>373</v>
      </c>
      <c r="B1709" s="163" t="s">
        <v>303</v>
      </c>
      <c r="C1709" s="180" t="s">
        <v>304</v>
      </c>
      <c r="D1709" s="164"/>
      <c r="E1709" s="165"/>
      <c r="F1709" s="166"/>
      <c r="G1709" s="166">
        <f>SUMIF(AG1710:AG1767,"&lt;&gt;NOR",G1710:G1767)</f>
        <v>0</v>
      </c>
      <c r="H1709" s="166"/>
      <c r="I1709" s="166">
        <f>SUM(I1710:I1767)</f>
        <v>0</v>
      </c>
      <c r="J1709" s="166"/>
      <c r="K1709" s="166">
        <f>SUM(K1710:K1767)</f>
        <v>0</v>
      </c>
      <c r="L1709" s="166"/>
      <c r="M1709" s="166">
        <f>SUM(M1710:M1767)</f>
        <v>0</v>
      </c>
      <c r="N1709" s="165"/>
      <c r="O1709" s="165">
        <f>SUM(O1710:O1767)</f>
        <v>32.279999999999994</v>
      </c>
      <c r="P1709" s="165"/>
      <c r="Q1709" s="165">
        <f>SUM(Q1710:Q1767)</f>
        <v>0</v>
      </c>
      <c r="R1709" s="166"/>
      <c r="S1709" s="166"/>
      <c r="T1709" s="167"/>
      <c r="U1709" s="161"/>
      <c r="V1709" s="161">
        <f>SUM(V1710:V1767)</f>
        <v>647.29</v>
      </c>
      <c r="W1709" s="161"/>
      <c r="X1709" s="161"/>
      <c r="Y1709" s="161"/>
      <c r="Z1709" s="166"/>
      <c r="AA1709" s="166"/>
      <c r="AB1709" s="167"/>
      <c r="AG1709" t="s">
        <v>374</v>
      </c>
    </row>
    <row r="1710" spans="1:60" ht="22.5" outlineLevel="1" x14ac:dyDescent="0.2">
      <c r="A1710" s="172">
        <v>359</v>
      </c>
      <c r="B1710" s="173" t="s">
        <v>2340</v>
      </c>
      <c r="C1710" s="181" t="s">
        <v>2341</v>
      </c>
      <c r="D1710" s="174" t="s">
        <v>492</v>
      </c>
      <c r="E1710" s="175">
        <v>311.94</v>
      </c>
      <c r="F1710" s="176"/>
      <c r="G1710" s="177">
        <f>ROUND(E1710*F1710,2)</f>
        <v>0</v>
      </c>
      <c r="H1710" s="176"/>
      <c r="I1710" s="177">
        <f>ROUND(E1710*H1710,2)</f>
        <v>0</v>
      </c>
      <c r="J1710" s="176"/>
      <c r="K1710" s="177">
        <f>ROUND(E1710*J1710,2)</f>
        <v>0</v>
      </c>
      <c r="L1710" s="177">
        <v>21</v>
      </c>
      <c r="M1710" s="177">
        <f>G1710*(1+L1710/100)</f>
        <v>0</v>
      </c>
      <c r="N1710" s="175">
        <v>7.1000000000000002E-4</v>
      </c>
      <c r="O1710" s="175">
        <f>ROUND(E1710*N1710,2)</f>
        <v>0.22</v>
      </c>
      <c r="P1710" s="175">
        <v>0</v>
      </c>
      <c r="Q1710" s="175">
        <f>ROUND(E1710*P1710,2)</f>
        <v>0</v>
      </c>
      <c r="R1710" s="177"/>
      <c r="S1710" s="177" t="s">
        <v>394</v>
      </c>
      <c r="T1710" s="178" t="s">
        <v>379</v>
      </c>
      <c r="U1710" s="159">
        <v>0.34</v>
      </c>
      <c r="V1710" s="159">
        <f>ROUND(E1710*U1710,2)</f>
        <v>106.06</v>
      </c>
      <c r="W1710" s="159"/>
      <c r="X1710" s="159" t="s">
        <v>429</v>
      </c>
      <c r="Y1710" s="159" t="s">
        <v>381</v>
      </c>
      <c r="Z1710" s="214">
        <v>0.32</v>
      </c>
      <c r="AA1710" s="215">
        <f t="shared" ref="AA1710" si="702">G1710*Z1710</f>
        <v>0</v>
      </c>
      <c r="AB1710" s="215">
        <f t="shared" ref="AB1710" si="703">G1710-AA1710</f>
        <v>0</v>
      </c>
      <c r="AC1710" s="148"/>
      <c r="AD1710" s="148"/>
      <c r="AE1710" s="148"/>
      <c r="AF1710" s="148"/>
      <c r="AG1710" s="148" t="s">
        <v>431</v>
      </c>
      <c r="AH1710" s="148"/>
      <c r="AI1710" s="148"/>
      <c r="AJ1710" s="148"/>
      <c r="AK1710" s="148"/>
      <c r="AL1710" s="148"/>
      <c r="AM1710" s="148"/>
      <c r="AN1710" s="148"/>
      <c r="AO1710" s="148"/>
      <c r="AP1710" s="148"/>
      <c r="AQ1710" s="148"/>
      <c r="AR1710" s="148"/>
      <c r="AS1710" s="148"/>
      <c r="AT1710" s="148"/>
      <c r="AU1710" s="148"/>
      <c r="AV1710" s="148"/>
      <c r="AW1710" s="148"/>
      <c r="AX1710" s="148"/>
      <c r="AY1710" s="148"/>
      <c r="AZ1710" s="148"/>
      <c r="BA1710" s="148"/>
      <c r="BB1710" s="148"/>
      <c r="BC1710" s="148"/>
      <c r="BD1710" s="148"/>
      <c r="BE1710" s="148"/>
      <c r="BF1710" s="148"/>
      <c r="BG1710" s="148"/>
      <c r="BH1710" s="148"/>
    </row>
    <row r="1711" spans="1:60" outlineLevel="2" x14ac:dyDescent="0.2">
      <c r="A1711" s="155"/>
      <c r="B1711" s="156"/>
      <c r="C1711" s="194" t="s">
        <v>2342</v>
      </c>
      <c r="D1711" s="185"/>
      <c r="E1711" s="186">
        <v>311.94</v>
      </c>
      <c r="F1711" s="159"/>
      <c r="G1711" s="159"/>
      <c r="H1711" s="159"/>
      <c r="I1711" s="159"/>
      <c r="J1711" s="159"/>
      <c r="K1711" s="159"/>
      <c r="L1711" s="159"/>
      <c r="M1711" s="159"/>
      <c r="N1711" s="158"/>
      <c r="O1711" s="158"/>
      <c r="P1711" s="158"/>
      <c r="Q1711" s="158"/>
      <c r="R1711" s="159"/>
      <c r="S1711" s="159"/>
      <c r="T1711" s="159"/>
      <c r="U1711" s="159"/>
      <c r="V1711" s="159"/>
      <c r="W1711" s="159"/>
      <c r="X1711" s="159"/>
      <c r="Y1711" s="159"/>
      <c r="Z1711" s="148"/>
      <c r="AA1711" s="148"/>
      <c r="AB1711" s="148"/>
      <c r="AC1711" s="148"/>
      <c r="AD1711" s="148"/>
      <c r="AE1711" s="148"/>
      <c r="AF1711" s="148"/>
      <c r="AG1711" s="148" t="s">
        <v>435</v>
      </c>
      <c r="AH1711" s="148">
        <v>0</v>
      </c>
      <c r="AI1711" s="148"/>
      <c r="AJ1711" s="148"/>
      <c r="AK1711" s="148"/>
      <c r="AL1711" s="148"/>
      <c r="AM1711" s="148"/>
      <c r="AN1711" s="148"/>
      <c r="AO1711" s="148"/>
      <c r="AP1711" s="148"/>
      <c r="AQ1711" s="148"/>
      <c r="AR1711" s="148"/>
      <c r="AS1711" s="148"/>
      <c r="AT1711" s="148"/>
      <c r="AU1711" s="148"/>
      <c r="AV1711" s="148"/>
      <c r="AW1711" s="148"/>
      <c r="AX1711" s="148"/>
      <c r="AY1711" s="148"/>
      <c r="AZ1711" s="148"/>
      <c r="BA1711" s="148"/>
      <c r="BB1711" s="148"/>
      <c r="BC1711" s="148"/>
      <c r="BD1711" s="148"/>
      <c r="BE1711" s="148"/>
      <c r="BF1711" s="148"/>
      <c r="BG1711" s="148"/>
      <c r="BH1711" s="148"/>
    </row>
    <row r="1712" spans="1:60" ht="22.5" outlineLevel="1" x14ac:dyDescent="0.2">
      <c r="A1712" s="172">
        <v>360</v>
      </c>
      <c r="B1712" s="173" t="s">
        <v>2343</v>
      </c>
      <c r="C1712" s="181" t="s">
        <v>2344</v>
      </c>
      <c r="D1712" s="174" t="s">
        <v>671</v>
      </c>
      <c r="E1712" s="175">
        <v>420</v>
      </c>
      <c r="F1712" s="176"/>
      <c r="G1712" s="177">
        <f>ROUND(E1712*F1712,2)</f>
        <v>0</v>
      </c>
      <c r="H1712" s="176"/>
      <c r="I1712" s="177">
        <f>ROUND(E1712*H1712,2)</f>
        <v>0</v>
      </c>
      <c r="J1712" s="176"/>
      <c r="K1712" s="177">
        <f>ROUND(E1712*J1712,2)</f>
        <v>0</v>
      </c>
      <c r="L1712" s="177">
        <v>21</v>
      </c>
      <c r="M1712" s="177">
        <f>G1712*(1+L1712/100)</f>
        <v>0</v>
      </c>
      <c r="N1712" s="175">
        <v>0</v>
      </c>
      <c r="O1712" s="175">
        <f>ROUND(E1712*N1712,2)</f>
        <v>0</v>
      </c>
      <c r="P1712" s="175">
        <v>0</v>
      </c>
      <c r="Q1712" s="175">
        <f>ROUND(E1712*P1712,2)</f>
        <v>0</v>
      </c>
      <c r="R1712" s="177"/>
      <c r="S1712" s="177" t="s">
        <v>394</v>
      </c>
      <c r="T1712" s="178" t="s">
        <v>379</v>
      </c>
      <c r="U1712" s="159">
        <v>0</v>
      </c>
      <c r="V1712" s="159">
        <f>ROUND(E1712*U1712,2)</f>
        <v>0</v>
      </c>
      <c r="W1712" s="159"/>
      <c r="X1712" s="159" t="s">
        <v>429</v>
      </c>
      <c r="Y1712" s="159" t="s">
        <v>381</v>
      </c>
      <c r="Z1712" s="214">
        <v>0.32</v>
      </c>
      <c r="AA1712" s="215">
        <f t="shared" ref="AA1712" si="704">G1712*Z1712</f>
        <v>0</v>
      </c>
      <c r="AB1712" s="215">
        <f t="shared" ref="AB1712" si="705">G1712-AA1712</f>
        <v>0</v>
      </c>
      <c r="AC1712" s="148"/>
      <c r="AD1712" s="148"/>
      <c r="AE1712" s="148"/>
      <c r="AF1712" s="148"/>
      <c r="AG1712" s="148" t="s">
        <v>431</v>
      </c>
      <c r="AH1712" s="148"/>
      <c r="AI1712" s="148"/>
      <c r="AJ1712" s="148"/>
      <c r="AK1712" s="148"/>
      <c r="AL1712" s="148"/>
      <c r="AM1712" s="148"/>
      <c r="AN1712" s="148"/>
      <c r="AO1712" s="148"/>
      <c r="AP1712" s="148"/>
      <c r="AQ1712" s="148"/>
      <c r="AR1712" s="148"/>
      <c r="AS1712" s="148"/>
      <c r="AT1712" s="148"/>
      <c r="AU1712" s="148"/>
      <c r="AV1712" s="148"/>
      <c r="AW1712" s="148"/>
      <c r="AX1712" s="148"/>
      <c r="AY1712" s="148"/>
      <c r="AZ1712" s="148"/>
      <c r="BA1712" s="148"/>
      <c r="BB1712" s="148"/>
      <c r="BC1712" s="148"/>
      <c r="BD1712" s="148"/>
      <c r="BE1712" s="148"/>
      <c r="BF1712" s="148"/>
      <c r="BG1712" s="148"/>
      <c r="BH1712" s="148"/>
    </row>
    <row r="1713" spans="1:60" outlineLevel="2" x14ac:dyDescent="0.2">
      <c r="A1713" s="155"/>
      <c r="B1713" s="156"/>
      <c r="C1713" s="194" t="s">
        <v>2345</v>
      </c>
      <c r="D1713" s="185"/>
      <c r="E1713" s="186">
        <v>420</v>
      </c>
      <c r="F1713" s="159"/>
      <c r="G1713" s="159"/>
      <c r="H1713" s="159"/>
      <c r="I1713" s="159"/>
      <c r="J1713" s="159"/>
      <c r="K1713" s="159"/>
      <c r="L1713" s="159"/>
      <c r="M1713" s="159"/>
      <c r="N1713" s="158"/>
      <c r="O1713" s="158"/>
      <c r="P1713" s="158"/>
      <c r="Q1713" s="158"/>
      <c r="R1713" s="159"/>
      <c r="S1713" s="159"/>
      <c r="T1713" s="159"/>
      <c r="U1713" s="159"/>
      <c r="V1713" s="159"/>
      <c r="W1713" s="159"/>
      <c r="X1713" s="159"/>
      <c r="Y1713" s="159"/>
      <c r="Z1713" s="148"/>
      <c r="AA1713" s="148"/>
      <c r="AB1713" s="148"/>
      <c r="AC1713" s="148"/>
      <c r="AD1713" s="148"/>
      <c r="AE1713" s="148"/>
      <c r="AF1713" s="148"/>
      <c r="AG1713" s="148" t="s">
        <v>435</v>
      </c>
      <c r="AH1713" s="148">
        <v>0</v>
      </c>
      <c r="AI1713" s="148"/>
      <c r="AJ1713" s="148"/>
      <c r="AK1713" s="148"/>
      <c r="AL1713" s="148"/>
      <c r="AM1713" s="148"/>
      <c r="AN1713" s="148"/>
      <c r="AO1713" s="148"/>
      <c r="AP1713" s="148"/>
      <c r="AQ1713" s="148"/>
      <c r="AR1713" s="148"/>
      <c r="AS1713" s="148"/>
      <c r="AT1713" s="148"/>
      <c r="AU1713" s="148"/>
      <c r="AV1713" s="148"/>
      <c r="AW1713" s="148"/>
      <c r="AX1713" s="148"/>
      <c r="AY1713" s="148"/>
      <c r="AZ1713" s="148"/>
      <c r="BA1713" s="148"/>
      <c r="BB1713" s="148"/>
      <c r="BC1713" s="148"/>
      <c r="BD1713" s="148"/>
      <c r="BE1713" s="148"/>
      <c r="BF1713" s="148"/>
      <c r="BG1713" s="148"/>
      <c r="BH1713" s="148"/>
    </row>
    <row r="1714" spans="1:60" outlineLevel="1" x14ac:dyDescent="0.2">
      <c r="A1714" s="172">
        <v>361</v>
      </c>
      <c r="B1714" s="173" t="s">
        <v>2346</v>
      </c>
      <c r="C1714" s="181" t="s">
        <v>2347</v>
      </c>
      <c r="D1714" s="174" t="s">
        <v>492</v>
      </c>
      <c r="E1714" s="175">
        <v>213.36160000000001</v>
      </c>
      <c r="F1714" s="176"/>
      <c r="G1714" s="177">
        <f>ROUND(E1714*F1714,2)</f>
        <v>0</v>
      </c>
      <c r="H1714" s="176"/>
      <c r="I1714" s="177">
        <f>ROUND(E1714*H1714,2)</f>
        <v>0</v>
      </c>
      <c r="J1714" s="176"/>
      <c r="K1714" s="177">
        <f>ROUND(E1714*J1714,2)</f>
        <v>0</v>
      </c>
      <c r="L1714" s="177">
        <v>21</v>
      </c>
      <c r="M1714" s="177">
        <f>G1714*(1+L1714/100)</f>
        <v>0</v>
      </c>
      <c r="N1714" s="175">
        <v>1.5879999999999998E-2</v>
      </c>
      <c r="O1714" s="175">
        <f>ROUND(E1714*N1714,2)</f>
        <v>3.39</v>
      </c>
      <c r="P1714" s="175">
        <v>0</v>
      </c>
      <c r="Q1714" s="175">
        <f>ROUND(E1714*P1714,2)</f>
        <v>0</v>
      </c>
      <c r="R1714" s="177"/>
      <c r="S1714" s="177" t="s">
        <v>394</v>
      </c>
      <c r="T1714" s="178" t="s">
        <v>379</v>
      </c>
      <c r="U1714" s="159">
        <v>0.33500000000000002</v>
      </c>
      <c r="V1714" s="159">
        <f>ROUND(E1714*U1714,2)</f>
        <v>71.48</v>
      </c>
      <c r="W1714" s="159"/>
      <c r="X1714" s="159" t="s">
        <v>429</v>
      </c>
      <c r="Y1714" s="159" t="s">
        <v>381</v>
      </c>
      <c r="Z1714" s="214">
        <v>0.32</v>
      </c>
      <c r="AA1714" s="215">
        <f t="shared" ref="AA1714" si="706">G1714*Z1714</f>
        <v>0</v>
      </c>
      <c r="AB1714" s="215">
        <f t="shared" ref="AB1714" si="707">G1714-AA1714</f>
        <v>0</v>
      </c>
      <c r="AC1714" s="148"/>
      <c r="AD1714" s="148"/>
      <c r="AE1714" s="148"/>
      <c r="AF1714" s="148"/>
      <c r="AG1714" s="148" t="s">
        <v>431</v>
      </c>
      <c r="AH1714" s="148"/>
      <c r="AI1714" s="148"/>
      <c r="AJ1714" s="148"/>
      <c r="AK1714" s="148"/>
      <c r="AL1714" s="148"/>
      <c r="AM1714" s="148"/>
      <c r="AN1714" s="148"/>
      <c r="AO1714" s="148"/>
      <c r="AP1714" s="148"/>
      <c r="AQ1714" s="148"/>
      <c r="AR1714" s="148"/>
      <c r="AS1714" s="148"/>
      <c r="AT1714" s="148"/>
      <c r="AU1714" s="148"/>
      <c r="AV1714" s="148"/>
      <c r="AW1714" s="148"/>
      <c r="AX1714" s="148"/>
      <c r="AY1714" s="148"/>
      <c r="AZ1714" s="148"/>
      <c r="BA1714" s="148"/>
      <c r="BB1714" s="148"/>
      <c r="BC1714" s="148"/>
      <c r="BD1714" s="148"/>
      <c r="BE1714" s="148"/>
      <c r="BF1714" s="148"/>
      <c r="BG1714" s="148"/>
      <c r="BH1714" s="148"/>
    </row>
    <row r="1715" spans="1:60" outlineLevel="2" x14ac:dyDescent="0.2">
      <c r="A1715" s="155"/>
      <c r="B1715" s="156"/>
      <c r="C1715" s="194" t="s">
        <v>2348</v>
      </c>
      <c r="D1715" s="185"/>
      <c r="E1715" s="186">
        <v>113.4016</v>
      </c>
      <c r="F1715" s="159"/>
      <c r="G1715" s="159"/>
      <c r="H1715" s="159"/>
      <c r="I1715" s="159"/>
      <c r="J1715" s="159"/>
      <c r="K1715" s="159"/>
      <c r="L1715" s="159"/>
      <c r="M1715" s="159"/>
      <c r="N1715" s="158"/>
      <c r="O1715" s="158"/>
      <c r="P1715" s="158"/>
      <c r="Q1715" s="158"/>
      <c r="R1715" s="159"/>
      <c r="S1715" s="159"/>
      <c r="T1715" s="159"/>
      <c r="U1715" s="159"/>
      <c r="V1715" s="159"/>
      <c r="W1715" s="159"/>
      <c r="X1715" s="159"/>
      <c r="Y1715" s="159"/>
      <c r="Z1715" s="148"/>
      <c r="AA1715" s="148"/>
      <c r="AB1715" s="148"/>
      <c r="AC1715" s="148"/>
      <c r="AD1715" s="148"/>
      <c r="AE1715" s="148"/>
      <c r="AF1715" s="148"/>
      <c r="AG1715" s="148" t="s">
        <v>435</v>
      </c>
      <c r="AH1715" s="148">
        <v>0</v>
      </c>
      <c r="AI1715" s="148"/>
      <c r="AJ1715" s="148"/>
      <c r="AK1715" s="148"/>
      <c r="AL1715" s="148"/>
      <c r="AM1715" s="148"/>
      <c r="AN1715" s="148"/>
      <c r="AO1715" s="148"/>
      <c r="AP1715" s="148"/>
      <c r="AQ1715" s="148"/>
      <c r="AR1715" s="148"/>
      <c r="AS1715" s="148"/>
      <c r="AT1715" s="148"/>
      <c r="AU1715" s="148"/>
      <c r="AV1715" s="148"/>
      <c r="AW1715" s="148"/>
      <c r="AX1715" s="148"/>
      <c r="AY1715" s="148"/>
      <c r="AZ1715" s="148"/>
      <c r="BA1715" s="148"/>
      <c r="BB1715" s="148"/>
      <c r="BC1715" s="148"/>
      <c r="BD1715" s="148"/>
      <c r="BE1715" s="148"/>
      <c r="BF1715" s="148"/>
      <c r="BG1715" s="148"/>
      <c r="BH1715" s="148"/>
    </row>
    <row r="1716" spans="1:60" outlineLevel="3" x14ac:dyDescent="0.2">
      <c r="A1716" s="155"/>
      <c r="B1716" s="156"/>
      <c r="C1716" s="194" t="s">
        <v>2349</v>
      </c>
      <c r="D1716" s="185"/>
      <c r="E1716" s="186">
        <v>49.28</v>
      </c>
      <c r="F1716" s="159"/>
      <c r="G1716" s="159"/>
      <c r="H1716" s="159"/>
      <c r="I1716" s="159"/>
      <c r="J1716" s="159"/>
      <c r="K1716" s="159"/>
      <c r="L1716" s="159"/>
      <c r="M1716" s="159"/>
      <c r="N1716" s="158"/>
      <c r="O1716" s="158"/>
      <c r="P1716" s="158"/>
      <c r="Q1716" s="158"/>
      <c r="R1716" s="159"/>
      <c r="S1716" s="159"/>
      <c r="T1716" s="159"/>
      <c r="U1716" s="159"/>
      <c r="V1716" s="159"/>
      <c r="W1716" s="159"/>
      <c r="X1716" s="159"/>
      <c r="Y1716" s="159"/>
      <c r="Z1716" s="148"/>
      <c r="AA1716" s="148"/>
      <c r="AB1716" s="148"/>
      <c r="AC1716" s="148"/>
      <c r="AD1716" s="148"/>
      <c r="AE1716" s="148"/>
      <c r="AF1716" s="148"/>
      <c r="AG1716" s="148" t="s">
        <v>435</v>
      </c>
      <c r="AH1716" s="148">
        <v>0</v>
      </c>
      <c r="AI1716" s="148"/>
      <c r="AJ1716" s="148"/>
      <c r="AK1716" s="148"/>
      <c r="AL1716" s="148"/>
      <c r="AM1716" s="148"/>
      <c r="AN1716" s="148"/>
      <c r="AO1716" s="148"/>
      <c r="AP1716" s="148"/>
      <c r="AQ1716" s="148"/>
      <c r="AR1716" s="148"/>
      <c r="AS1716" s="148"/>
      <c r="AT1716" s="148"/>
      <c r="AU1716" s="148"/>
      <c r="AV1716" s="148"/>
      <c r="AW1716" s="148"/>
      <c r="AX1716" s="148"/>
      <c r="AY1716" s="148"/>
      <c r="AZ1716" s="148"/>
      <c r="BA1716" s="148"/>
      <c r="BB1716" s="148"/>
      <c r="BC1716" s="148"/>
      <c r="BD1716" s="148"/>
      <c r="BE1716" s="148"/>
      <c r="BF1716" s="148"/>
      <c r="BG1716" s="148"/>
      <c r="BH1716" s="148"/>
    </row>
    <row r="1717" spans="1:60" outlineLevel="3" x14ac:dyDescent="0.2">
      <c r="A1717" s="155"/>
      <c r="B1717" s="156"/>
      <c r="C1717" s="194" t="s">
        <v>2350</v>
      </c>
      <c r="D1717" s="185"/>
      <c r="E1717" s="186">
        <v>50.68</v>
      </c>
      <c r="F1717" s="159"/>
      <c r="G1717" s="159"/>
      <c r="H1717" s="159"/>
      <c r="I1717" s="159"/>
      <c r="J1717" s="159"/>
      <c r="K1717" s="159"/>
      <c r="L1717" s="159"/>
      <c r="M1717" s="159"/>
      <c r="N1717" s="158"/>
      <c r="O1717" s="158"/>
      <c r="P1717" s="158"/>
      <c r="Q1717" s="158"/>
      <c r="R1717" s="159"/>
      <c r="S1717" s="159"/>
      <c r="T1717" s="159"/>
      <c r="U1717" s="159"/>
      <c r="V1717" s="159"/>
      <c r="W1717" s="159"/>
      <c r="X1717" s="159"/>
      <c r="Y1717" s="159"/>
      <c r="Z1717" s="148"/>
      <c r="AA1717" s="148"/>
      <c r="AB1717" s="148"/>
      <c r="AC1717" s="148"/>
      <c r="AD1717" s="148"/>
      <c r="AE1717" s="148"/>
      <c r="AF1717" s="148"/>
      <c r="AG1717" s="148" t="s">
        <v>435</v>
      </c>
      <c r="AH1717" s="148">
        <v>0</v>
      </c>
      <c r="AI1717" s="148"/>
      <c r="AJ1717" s="148"/>
      <c r="AK1717" s="148"/>
      <c r="AL1717" s="148"/>
      <c r="AM1717" s="148"/>
      <c r="AN1717" s="148"/>
      <c r="AO1717" s="148"/>
      <c r="AP1717" s="148"/>
      <c r="AQ1717" s="148"/>
      <c r="AR1717" s="148"/>
      <c r="AS1717" s="148"/>
      <c r="AT1717" s="148"/>
      <c r="AU1717" s="148"/>
      <c r="AV1717" s="148"/>
      <c r="AW1717" s="148"/>
      <c r="AX1717" s="148"/>
      <c r="AY1717" s="148"/>
      <c r="AZ1717" s="148"/>
      <c r="BA1717" s="148"/>
      <c r="BB1717" s="148"/>
      <c r="BC1717" s="148"/>
      <c r="BD1717" s="148"/>
      <c r="BE1717" s="148"/>
      <c r="BF1717" s="148"/>
      <c r="BG1717" s="148"/>
      <c r="BH1717" s="148"/>
    </row>
    <row r="1718" spans="1:60" ht="22.5" outlineLevel="1" x14ac:dyDescent="0.2">
      <c r="A1718" s="172">
        <v>362</v>
      </c>
      <c r="B1718" s="173" t="s">
        <v>2351</v>
      </c>
      <c r="C1718" s="181" t="s">
        <v>2352</v>
      </c>
      <c r="D1718" s="174" t="s">
        <v>492</v>
      </c>
      <c r="E1718" s="175">
        <v>13</v>
      </c>
      <c r="F1718" s="176"/>
      <c r="G1718" s="177">
        <f>ROUND(E1718*F1718,2)</f>
        <v>0</v>
      </c>
      <c r="H1718" s="176"/>
      <c r="I1718" s="177">
        <f>ROUND(E1718*H1718,2)</f>
        <v>0</v>
      </c>
      <c r="J1718" s="176"/>
      <c r="K1718" s="177">
        <f>ROUND(E1718*J1718,2)</f>
        <v>0</v>
      </c>
      <c r="L1718" s="177">
        <v>21</v>
      </c>
      <c r="M1718" s="177">
        <f>G1718*(1+L1718/100)</f>
        <v>0</v>
      </c>
      <c r="N1718" s="175">
        <v>1.5879999999999998E-2</v>
      </c>
      <c r="O1718" s="175">
        <f>ROUND(E1718*N1718,2)</f>
        <v>0.21</v>
      </c>
      <c r="P1718" s="175">
        <v>0</v>
      </c>
      <c r="Q1718" s="175">
        <f>ROUND(E1718*P1718,2)</f>
        <v>0</v>
      </c>
      <c r="R1718" s="177"/>
      <c r="S1718" s="177" t="s">
        <v>394</v>
      </c>
      <c r="T1718" s="178" t="s">
        <v>379</v>
      </c>
      <c r="U1718" s="159">
        <v>0.33500000000000002</v>
      </c>
      <c r="V1718" s="159">
        <f>ROUND(E1718*U1718,2)</f>
        <v>4.3600000000000003</v>
      </c>
      <c r="W1718" s="159"/>
      <c r="X1718" s="159" t="s">
        <v>429</v>
      </c>
      <c r="Y1718" s="159" t="s">
        <v>381</v>
      </c>
      <c r="Z1718" s="214">
        <v>0.32</v>
      </c>
      <c r="AA1718" s="215">
        <f t="shared" ref="AA1718" si="708">G1718*Z1718</f>
        <v>0</v>
      </c>
      <c r="AB1718" s="215">
        <f t="shared" ref="AB1718" si="709">G1718-AA1718</f>
        <v>0</v>
      </c>
      <c r="AC1718" s="148"/>
      <c r="AD1718" s="148"/>
      <c r="AE1718" s="148"/>
      <c r="AF1718" s="148"/>
      <c r="AG1718" s="148" t="s">
        <v>431</v>
      </c>
      <c r="AH1718" s="148"/>
      <c r="AI1718" s="148"/>
      <c r="AJ1718" s="148"/>
      <c r="AK1718" s="148"/>
      <c r="AL1718" s="148"/>
      <c r="AM1718" s="148"/>
      <c r="AN1718" s="148"/>
      <c r="AO1718" s="148"/>
      <c r="AP1718" s="148"/>
      <c r="AQ1718" s="148"/>
      <c r="AR1718" s="148"/>
      <c r="AS1718" s="148"/>
      <c r="AT1718" s="148"/>
      <c r="AU1718" s="148"/>
      <c r="AV1718" s="148"/>
      <c r="AW1718" s="148"/>
      <c r="AX1718" s="148"/>
      <c r="AY1718" s="148"/>
      <c r="AZ1718" s="148"/>
      <c r="BA1718" s="148"/>
      <c r="BB1718" s="148"/>
      <c r="BC1718" s="148"/>
      <c r="BD1718" s="148"/>
      <c r="BE1718" s="148"/>
      <c r="BF1718" s="148"/>
      <c r="BG1718" s="148"/>
      <c r="BH1718" s="148"/>
    </row>
    <row r="1719" spans="1:60" outlineLevel="2" x14ac:dyDescent="0.2">
      <c r="A1719" s="155"/>
      <c r="B1719" s="156"/>
      <c r="C1719" s="194" t="s">
        <v>2353</v>
      </c>
      <c r="D1719" s="185"/>
      <c r="E1719" s="186">
        <v>13</v>
      </c>
      <c r="F1719" s="159"/>
      <c r="G1719" s="159"/>
      <c r="H1719" s="159"/>
      <c r="I1719" s="159"/>
      <c r="J1719" s="159"/>
      <c r="K1719" s="159"/>
      <c r="L1719" s="159"/>
      <c r="M1719" s="159"/>
      <c r="N1719" s="158"/>
      <c r="O1719" s="158"/>
      <c r="P1719" s="158"/>
      <c r="Q1719" s="158"/>
      <c r="R1719" s="159"/>
      <c r="S1719" s="159"/>
      <c r="T1719" s="159"/>
      <c r="U1719" s="159"/>
      <c r="V1719" s="159"/>
      <c r="W1719" s="159"/>
      <c r="X1719" s="159"/>
      <c r="Y1719" s="159"/>
      <c r="Z1719" s="148"/>
      <c r="AA1719" s="148"/>
      <c r="AB1719" s="148"/>
      <c r="AC1719" s="148"/>
      <c r="AD1719" s="148"/>
      <c r="AE1719" s="148"/>
      <c r="AF1719" s="148"/>
      <c r="AG1719" s="148" t="s">
        <v>435</v>
      </c>
      <c r="AH1719" s="148">
        <v>0</v>
      </c>
      <c r="AI1719" s="148"/>
      <c r="AJ1719" s="148"/>
      <c r="AK1719" s="148"/>
      <c r="AL1719" s="148"/>
      <c r="AM1719" s="148"/>
      <c r="AN1719" s="148"/>
      <c r="AO1719" s="148"/>
      <c r="AP1719" s="148"/>
      <c r="AQ1719" s="148"/>
      <c r="AR1719" s="148"/>
      <c r="AS1719" s="148"/>
      <c r="AT1719" s="148"/>
      <c r="AU1719" s="148"/>
      <c r="AV1719" s="148"/>
      <c r="AW1719" s="148"/>
      <c r="AX1719" s="148"/>
      <c r="AY1719" s="148"/>
      <c r="AZ1719" s="148"/>
      <c r="BA1719" s="148"/>
      <c r="BB1719" s="148"/>
      <c r="BC1719" s="148"/>
      <c r="BD1719" s="148"/>
      <c r="BE1719" s="148"/>
      <c r="BF1719" s="148"/>
      <c r="BG1719" s="148"/>
      <c r="BH1719" s="148"/>
    </row>
    <row r="1720" spans="1:60" ht="22.5" outlineLevel="1" x14ac:dyDescent="0.2">
      <c r="A1720" s="172">
        <v>363</v>
      </c>
      <c r="B1720" s="173" t="s">
        <v>2354</v>
      </c>
      <c r="C1720" s="181" t="s">
        <v>2355</v>
      </c>
      <c r="D1720" s="174" t="s">
        <v>492</v>
      </c>
      <c r="E1720" s="175">
        <v>112.8</v>
      </c>
      <c r="F1720" s="176"/>
      <c r="G1720" s="177">
        <f>ROUND(E1720*F1720,2)</f>
        <v>0</v>
      </c>
      <c r="H1720" s="176"/>
      <c r="I1720" s="177">
        <f>ROUND(E1720*H1720,2)</f>
        <v>0</v>
      </c>
      <c r="J1720" s="176"/>
      <c r="K1720" s="177">
        <f>ROUND(E1720*J1720,2)</f>
        <v>0</v>
      </c>
      <c r="L1720" s="177">
        <v>21</v>
      </c>
      <c r="M1720" s="177">
        <f>G1720*(1+L1720/100)</f>
        <v>0</v>
      </c>
      <c r="N1720" s="175">
        <v>0.02</v>
      </c>
      <c r="O1720" s="175">
        <f>ROUND(E1720*N1720,2)</f>
        <v>2.2599999999999998</v>
      </c>
      <c r="P1720" s="175">
        <v>0</v>
      </c>
      <c r="Q1720" s="175">
        <f>ROUND(E1720*P1720,2)</f>
        <v>0</v>
      </c>
      <c r="R1720" s="177"/>
      <c r="S1720" s="177" t="s">
        <v>394</v>
      </c>
      <c r="T1720" s="178" t="s">
        <v>379</v>
      </c>
      <c r="U1720" s="159">
        <v>0.33500000000000002</v>
      </c>
      <c r="V1720" s="159">
        <f>ROUND(E1720*U1720,2)</f>
        <v>37.79</v>
      </c>
      <c r="W1720" s="159"/>
      <c r="X1720" s="159" t="s">
        <v>429</v>
      </c>
      <c r="Y1720" s="159" t="s">
        <v>381</v>
      </c>
      <c r="Z1720" s="214">
        <v>0.32</v>
      </c>
      <c r="AA1720" s="215">
        <f t="shared" ref="AA1720" si="710">G1720*Z1720</f>
        <v>0</v>
      </c>
      <c r="AB1720" s="215">
        <f t="shared" ref="AB1720" si="711">G1720-AA1720</f>
        <v>0</v>
      </c>
      <c r="AC1720" s="148"/>
      <c r="AD1720" s="148"/>
      <c r="AE1720" s="148"/>
      <c r="AF1720" s="148"/>
      <c r="AG1720" s="148" t="s">
        <v>431</v>
      </c>
      <c r="AH1720" s="148"/>
      <c r="AI1720" s="148"/>
      <c r="AJ1720" s="148"/>
      <c r="AK1720" s="148"/>
      <c r="AL1720" s="148"/>
      <c r="AM1720" s="148"/>
      <c r="AN1720" s="148"/>
      <c r="AO1720" s="148"/>
      <c r="AP1720" s="148"/>
      <c r="AQ1720" s="148"/>
      <c r="AR1720" s="148"/>
      <c r="AS1720" s="148"/>
      <c r="AT1720" s="148"/>
      <c r="AU1720" s="148"/>
      <c r="AV1720" s="148"/>
      <c r="AW1720" s="148"/>
      <c r="AX1720" s="148"/>
      <c r="AY1720" s="148"/>
      <c r="AZ1720" s="148"/>
      <c r="BA1720" s="148"/>
      <c r="BB1720" s="148"/>
      <c r="BC1720" s="148"/>
      <c r="BD1720" s="148"/>
      <c r="BE1720" s="148"/>
      <c r="BF1720" s="148"/>
      <c r="BG1720" s="148"/>
      <c r="BH1720" s="148"/>
    </row>
    <row r="1721" spans="1:60" outlineLevel="2" x14ac:dyDescent="0.2">
      <c r="A1721" s="155"/>
      <c r="B1721" s="156"/>
      <c r="C1721" s="194" t="s">
        <v>2356</v>
      </c>
      <c r="D1721" s="185"/>
      <c r="E1721" s="186">
        <v>112.8</v>
      </c>
      <c r="F1721" s="159"/>
      <c r="G1721" s="159"/>
      <c r="H1721" s="159"/>
      <c r="I1721" s="159"/>
      <c r="J1721" s="159"/>
      <c r="K1721" s="159"/>
      <c r="L1721" s="159"/>
      <c r="M1721" s="159"/>
      <c r="N1721" s="158"/>
      <c r="O1721" s="158"/>
      <c r="P1721" s="158"/>
      <c r="Q1721" s="158"/>
      <c r="R1721" s="159"/>
      <c r="S1721" s="159"/>
      <c r="T1721" s="159"/>
      <c r="U1721" s="159"/>
      <c r="V1721" s="159"/>
      <c r="W1721" s="159"/>
      <c r="X1721" s="159"/>
      <c r="Y1721" s="159"/>
      <c r="Z1721" s="148"/>
      <c r="AA1721" s="148"/>
      <c r="AB1721" s="148"/>
      <c r="AC1721" s="148"/>
      <c r="AD1721" s="148"/>
      <c r="AE1721" s="148"/>
      <c r="AF1721" s="148"/>
      <c r="AG1721" s="148" t="s">
        <v>435</v>
      </c>
      <c r="AH1721" s="148">
        <v>0</v>
      </c>
      <c r="AI1721" s="148"/>
      <c r="AJ1721" s="148"/>
      <c r="AK1721" s="148"/>
      <c r="AL1721" s="148"/>
      <c r="AM1721" s="148"/>
      <c r="AN1721" s="148"/>
      <c r="AO1721" s="148"/>
      <c r="AP1721" s="148"/>
      <c r="AQ1721" s="148"/>
      <c r="AR1721" s="148"/>
      <c r="AS1721" s="148"/>
      <c r="AT1721" s="148"/>
      <c r="AU1721" s="148"/>
      <c r="AV1721" s="148"/>
      <c r="AW1721" s="148"/>
      <c r="AX1721" s="148"/>
      <c r="AY1721" s="148"/>
      <c r="AZ1721" s="148"/>
      <c r="BA1721" s="148"/>
      <c r="BB1721" s="148"/>
      <c r="BC1721" s="148"/>
      <c r="BD1721" s="148"/>
      <c r="BE1721" s="148"/>
      <c r="BF1721" s="148"/>
      <c r="BG1721" s="148"/>
      <c r="BH1721" s="148"/>
    </row>
    <row r="1722" spans="1:60" ht="22.5" outlineLevel="1" x14ac:dyDescent="0.2">
      <c r="A1722" s="172">
        <v>364</v>
      </c>
      <c r="B1722" s="173" t="s">
        <v>2357</v>
      </c>
      <c r="C1722" s="181" t="s">
        <v>2358</v>
      </c>
      <c r="D1722" s="174" t="s">
        <v>492</v>
      </c>
      <c r="E1722" s="175">
        <v>44.16</v>
      </c>
      <c r="F1722" s="176"/>
      <c r="G1722" s="177">
        <f>ROUND(E1722*F1722,2)</f>
        <v>0</v>
      </c>
      <c r="H1722" s="176"/>
      <c r="I1722" s="177">
        <f>ROUND(E1722*H1722,2)</f>
        <v>0</v>
      </c>
      <c r="J1722" s="176"/>
      <c r="K1722" s="177">
        <f>ROUND(E1722*J1722,2)</f>
        <v>0</v>
      </c>
      <c r="L1722" s="177">
        <v>21</v>
      </c>
      <c r="M1722" s="177">
        <f>G1722*(1+L1722/100)</f>
        <v>0</v>
      </c>
      <c r="N1722" s="175">
        <v>0.02</v>
      </c>
      <c r="O1722" s="175">
        <f>ROUND(E1722*N1722,2)</f>
        <v>0.88</v>
      </c>
      <c r="P1722" s="175">
        <v>0</v>
      </c>
      <c r="Q1722" s="175">
        <f>ROUND(E1722*P1722,2)</f>
        <v>0</v>
      </c>
      <c r="R1722" s="177"/>
      <c r="S1722" s="177" t="s">
        <v>394</v>
      </c>
      <c r="T1722" s="178" t="s">
        <v>379</v>
      </c>
      <c r="U1722" s="159">
        <v>0.33500000000000002</v>
      </c>
      <c r="V1722" s="159">
        <f>ROUND(E1722*U1722,2)</f>
        <v>14.79</v>
      </c>
      <c r="W1722" s="159"/>
      <c r="X1722" s="159" t="s">
        <v>429</v>
      </c>
      <c r="Y1722" s="159" t="s">
        <v>381</v>
      </c>
      <c r="Z1722" s="214">
        <v>0.32</v>
      </c>
      <c r="AA1722" s="215">
        <f t="shared" ref="AA1722" si="712">G1722*Z1722</f>
        <v>0</v>
      </c>
      <c r="AB1722" s="215">
        <f t="shared" ref="AB1722" si="713">G1722-AA1722</f>
        <v>0</v>
      </c>
      <c r="AC1722" s="148"/>
      <c r="AD1722" s="148"/>
      <c r="AE1722" s="148"/>
      <c r="AF1722" s="148"/>
      <c r="AG1722" s="148" t="s">
        <v>431</v>
      </c>
      <c r="AH1722" s="148"/>
      <c r="AI1722" s="148"/>
      <c r="AJ1722" s="148"/>
      <c r="AK1722" s="148"/>
      <c r="AL1722" s="148"/>
      <c r="AM1722" s="148"/>
      <c r="AN1722" s="148"/>
      <c r="AO1722" s="148"/>
      <c r="AP1722" s="148"/>
      <c r="AQ1722" s="148"/>
      <c r="AR1722" s="148"/>
      <c r="AS1722" s="148"/>
      <c r="AT1722" s="148"/>
      <c r="AU1722" s="148"/>
      <c r="AV1722" s="148"/>
      <c r="AW1722" s="148"/>
      <c r="AX1722" s="148"/>
      <c r="AY1722" s="148"/>
      <c r="AZ1722" s="148"/>
      <c r="BA1722" s="148"/>
      <c r="BB1722" s="148"/>
      <c r="BC1722" s="148"/>
      <c r="BD1722" s="148"/>
      <c r="BE1722" s="148"/>
      <c r="BF1722" s="148"/>
      <c r="BG1722" s="148"/>
      <c r="BH1722" s="148"/>
    </row>
    <row r="1723" spans="1:60" outlineLevel="2" x14ac:dyDescent="0.2">
      <c r="A1723" s="155"/>
      <c r="B1723" s="156"/>
      <c r="C1723" s="194" t="s">
        <v>2359</v>
      </c>
      <c r="D1723" s="185"/>
      <c r="E1723" s="186">
        <v>44.16</v>
      </c>
      <c r="F1723" s="159"/>
      <c r="G1723" s="159"/>
      <c r="H1723" s="159"/>
      <c r="I1723" s="159"/>
      <c r="J1723" s="159"/>
      <c r="K1723" s="159"/>
      <c r="L1723" s="159"/>
      <c r="M1723" s="159"/>
      <c r="N1723" s="158"/>
      <c r="O1723" s="158"/>
      <c r="P1723" s="158"/>
      <c r="Q1723" s="158"/>
      <c r="R1723" s="159"/>
      <c r="S1723" s="159"/>
      <c r="T1723" s="159"/>
      <c r="U1723" s="159"/>
      <c r="V1723" s="159"/>
      <c r="W1723" s="159"/>
      <c r="X1723" s="159"/>
      <c r="Y1723" s="159"/>
      <c r="Z1723" s="148"/>
      <c r="AA1723" s="148"/>
      <c r="AB1723" s="148"/>
      <c r="AC1723" s="148"/>
      <c r="AD1723" s="148"/>
      <c r="AE1723" s="148"/>
      <c r="AF1723" s="148"/>
      <c r="AG1723" s="148" t="s">
        <v>435</v>
      </c>
      <c r="AH1723" s="148">
        <v>0</v>
      </c>
      <c r="AI1723" s="148"/>
      <c r="AJ1723" s="148"/>
      <c r="AK1723" s="148"/>
      <c r="AL1723" s="148"/>
      <c r="AM1723" s="148"/>
      <c r="AN1723" s="148"/>
      <c r="AO1723" s="148"/>
      <c r="AP1723" s="148"/>
      <c r="AQ1723" s="148"/>
      <c r="AR1723" s="148"/>
      <c r="AS1723" s="148"/>
      <c r="AT1723" s="148"/>
      <c r="AU1723" s="148"/>
      <c r="AV1723" s="148"/>
      <c r="AW1723" s="148"/>
      <c r="AX1723" s="148"/>
      <c r="AY1723" s="148"/>
      <c r="AZ1723" s="148"/>
      <c r="BA1723" s="148"/>
      <c r="BB1723" s="148"/>
      <c r="BC1723" s="148"/>
      <c r="BD1723" s="148"/>
      <c r="BE1723" s="148"/>
      <c r="BF1723" s="148"/>
      <c r="BG1723" s="148"/>
      <c r="BH1723" s="148"/>
    </row>
    <row r="1724" spans="1:60" ht="22.5" outlineLevel="1" x14ac:dyDescent="0.2">
      <c r="A1724" s="172">
        <v>365</v>
      </c>
      <c r="B1724" s="173" t="s">
        <v>2360</v>
      </c>
      <c r="C1724" s="181" t="s">
        <v>2361</v>
      </c>
      <c r="D1724" s="174" t="s">
        <v>492</v>
      </c>
      <c r="E1724" s="175">
        <v>15.3</v>
      </c>
      <c r="F1724" s="176"/>
      <c r="G1724" s="177">
        <f>ROUND(E1724*F1724,2)</f>
        <v>0</v>
      </c>
      <c r="H1724" s="176"/>
      <c r="I1724" s="177">
        <f>ROUND(E1724*H1724,2)</f>
        <v>0</v>
      </c>
      <c r="J1724" s="176"/>
      <c r="K1724" s="177">
        <f>ROUND(E1724*J1724,2)</f>
        <v>0</v>
      </c>
      <c r="L1724" s="177">
        <v>21</v>
      </c>
      <c r="M1724" s="177">
        <f>G1724*(1+L1724/100)</f>
        <v>0</v>
      </c>
      <c r="N1724" s="175">
        <v>0.02</v>
      </c>
      <c r="O1724" s="175">
        <f>ROUND(E1724*N1724,2)</f>
        <v>0.31</v>
      </c>
      <c r="P1724" s="175">
        <v>0</v>
      </c>
      <c r="Q1724" s="175">
        <f>ROUND(E1724*P1724,2)</f>
        <v>0</v>
      </c>
      <c r="R1724" s="177"/>
      <c r="S1724" s="177" t="s">
        <v>394</v>
      </c>
      <c r="T1724" s="178" t="s">
        <v>379</v>
      </c>
      <c r="U1724" s="159">
        <v>0.33500000000000002</v>
      </c>
      <c r="V1724" s="159">
        <f>ROUND(E1724*U1724,2)</f>
        <v>5.13</v>
      </c>
      <c r="W1724" s="159"/>
      <c r="X1724" s="159" t="s">
        <v>429</v>
      </c>
      <c r="Y1724" s="159" t="s">
        <v>381</v>
      </c>
      <c r="Z1724" s="214">
        <v>0.32</v>
      </c>
      <c r="AA1724" s="215">
        <f t="shared" ref="AA1724" si="714">G1724*Z1724</f>
        <v>0</v>
      </c>
      <c r="AB1724" s="215">
        <f t="shared" ref="AB1724" si="715">G1724-AA1724</f>
        <v>0</v>
      </c>
      <c r="AC1724" s="148"/>
      <c r="AD1724" s="148"/>
      <c r="AE1724" s="148"/>
      <c r="AF1724" s="148"/>
      <c r="AG1724" s="148" t="s">
        <v>431</v>
      </c>
      <c r="AH1724" s="148"/>
      <c r="AI1724" s="148"/>
      <c r="AJ1724" s="148"/>
      <c r="AK1724" s="148"/>
      <c r="AL1724" s="148"/>
      <c r="AM1724" s="148"/>
      <c r="AN1724" s="148"/>
      <c r="AO1724" s="148"/>
      <c r="AP1724" s="148"/>
      <c r="AQ1724" s="148"/>
      <c r="AR1724" s="148"/>
      <c r="AS1724" s="148"/>
      <c r="AT1724" s="148"/>
      <c r="AU1724" s="148"/>
      <c r="AV1724" s="148"/>
      <c r="AW1724" s="148"/>
      <c r="AX1724" s="148"/>
      <c r="AY1724" s="148"/>
      <c r="AZ1724" s="148"/>
      <c r="BA1724" s="148"/>
      <c r="BB1724" s="148"/>
      <c r="BC1724" s="148"/>
      <c r="BD1724" s="148"/>
      <c r="BE1724" s="148"/>
      <c r="BF1724" s="148"/>
      <c r="BG1724" s="148"/>
      <c r="BH1724" s="148"/>
    </row>
    <row r="1725" spans="1:60" outlineLevel="2" x14ac:dyDescent="0.2">
      <c r="A1725" s="155"/>
      <c r="B1725" s="156"/>
      <c r="C1725" s="194" t="s">
        <v>2362</v>
      </c>
      <c r="D1725" s="185"/>
      <c r="E1725" s="186">
        <v>15.3</v>
      </c>
      <c r="F1725" s="159"/>
      <c r="G1725" s="159"/>
      <c r="H1725" s="159"/>
      <c r="I1725" s="159"/>
      <c r="J1725" s="159"/>
      <c r="K1725" s="159"/>
      <c r="L1725" s="159"/>
      <c r="M1725" s="159"/>
      <c r="N1725" s="158"/>
      <c r="O1725" s="158"/>
      <c r="P1725" s="158"/>
      <c r="Q1725" s="158"/>
      <c r="R1725" s="159"/>
      <c r="S1725" s="159"/>
      <c r="T1725" s="159"/>
      <c r="U1725" s="159"/>
      <c r="V1725" s="159"/>
      <c r="W1725" s="159"/>
      <c r="X1725" s="159"/>
      <c r="Y1725" s="159"/>
      <c r="Z1725" s="148"/>
      <c r="AA1725" s="148"/>
      <c r="AB1725" s="148"/>
      <c r="AC1725" s="148"/>
      <c r="AD1725" s="148"/>
      <c r="AE1725" s="148"/>
      <c r="AF1725" s="148"/>
      <c r="AG1725" s="148" t="s">
        <v>435</v>
      </c>
      <c r="AH1725" s="148">
        <v>0</v>
      </c>
      <c r="AI1725" s="148"/>
      <c r="AJ1725" s="148"/>
      <c r="AK1725" s="148"/>
      <c r="AL1725" s="148"/>
      <c r="AM1725" s="148"/>
      <c r="AN1725" s="148"/>
      <c r="AO1725" s="148"/>
      <c r="AP1725" s="148"/>
      <c r="AQ1725" s="148"/>
      <c r="AR1725" s="148"/>
      <c r="AS1725" s="148"/>
      <c r="AT1725" s="148"/>
      <c r="AU1725" s="148"/>
      <c r="AV1725" s="148"/>
      <c r="AW1725" s="148"/>
      <c r="AX1725" s="148"/>
      <c r="AY1725" s="148"/>
      <c r="AZ1725" s="148"/>
      <c r="BA1725" s="148"/>
      <c r="BB1725" s="148"/>
      <c r="BC1725" s="148"/>
      <c r="BD1725" s="148"/>
      <c r="BE1725" s="148"/>
      <c r="BF1725" s="148"/>
      <c r="BG1725" s="148"/>
      <c r="BH1725" s="148"/>
    </row>
    <row r="1726" spans="1:60" ht="22.5" outlineLevel="1" x14ac:dyDescent="0.2">
      <c r="A1726" s="172">
        <v>366</v>
      </c>
      <c r="B1726" s="173" t="s">
        <v>2363</v>
      </c>
      <c r="C1726" s="181" t="s">
        <v>2364</v>
      </c>
      <c r="D1726" s="174" t="s">
        <v>671</v>
      </c>
      <c r="E1726" s="175">
        <v>88</v>
      </c>
      <c r="F1726" s="176"/>
      <c r="G1726" s="177">
        <f>ROUND(E1726*F1726,2)</f>
        <v>0</v>
      </c>
      <c r="H1726" s="176"/>
      <c r="I1726" s="177">
        <f>ROUND(E1726*H1726,2)</f>
        <v>0</v>
      </c>
      <c r="J1726" s="176"/>
      <c r="K1726" s="177">
        <f>ROUND(E1726*J1726,2)</f>
        <v>0</v>
      </c>
      <c r="L1726" s="177">
        <v>21</v>
      </c>
      <c r="M1726" s="177">
        <f>G1726*(1+L1726/100)</f>
        <v>0</v>
      </c>
      <c r="N1726" s="175">
        <v>0</v>
      </c>
      <c r="O1726" s="175">
        <f>ROUND(E1726*N1726,2)</f>
        <v>0</v>
      </c>
      <c r="P1726" s="175">
        <v>0</v>
      </c>
      <c r="Q1726" s="175">
        <f>ROUND(E1726*P1726,2)</f>
        <v>0</v>
      </c>
      <c r="R1726" s="177"/>
      <c r="S1726" s="177" t="s">
        <v>394</v>
      </c>
      <c r="T1726" s="178" t="s">
        <v>379</v>
      </c>
      <c r="U1726" s="159">
        <v>0</v>
      </c>
      <c r="V1726" s="159">
        <f>ROUND(E1726*U1726,2)</f>
        <v>0</v>
      </c>
      <c r="W1726" s="159"/>
      <c r="X1726" s="159" t="s">
        <v>429</v>
      </c>
      <c r="Y1726" s="159" t="s">
        <v>381</v>
      </c>
      <c r="Z1726" s="214">
        <v>0.32</v>
      </c>
      <c r="AA1726" s="215">
        <f t="shared" ref="AA1726" si="716">G1726*Z1726</f>
        <v>0</v>
      </c>
      <c r="AB1726" s="215">
        <f t="shared" ref="AB1726" si="717">G1726-AA1726</f>
        <v>0</v>
      </c>
      <c r="AC1726" s="148"/>
      <c r="AD1726" s="148"/>
      <c r="AE1726" s="148"/>
      <c r="AF1726" s="148"/>
      <c r="AG1726" s="148" t="s">
        <v>431</v>
      </c>
      <c r="AH1726" s="148"/>
      <c r="AI1726" s="148"/>
      <c r="AJ1726" s="148"/>
      <c r="AK1726" s="148"/>
      <c r="AL1726" s="148"/>
      <c r="AM1726" s="148"/>
      <c r="AN1726" s="148"/>
      <c r="AO1726" s="148"/>
      <c r="AP1726" s="148"/>
      <c r="AQ1726" s="148"/>
      <c r="AR1726" s="148"/>
      <c r="AS1726" s="148"/>
      <c r="AT1726" s="148"/>
      <c r="AU1726" s="148"/>
      <c r="AV1726" s="148"/>
      <c r="AW1726" s="148"/>
      <c r="AX1726" s="148"/>
      <c r="AY1726" s="148"/>
      <c r="AZ1726" s="148"/>
      <c r="BA1726" s="148"/>
      <c r="BB1726" s="148"/>
      <c r="BC1726" s="148"/>
      <c r="BD1726" s="148"/>
      <c r="BE1726" s="148"/>
      <c r="BF1726" s="148"/>
      <c r="BG1726" s="148"/>
      <c r="BH1726" s="148"/>
    </row>
    <row r="1727" spans="1:60" outlineLevel="2" x14ac:dyDescent="0.2">
      <c r="A1727" s="155"/>
      <c r="B1727" s="156"/>
      <c r="C1727" s="194" t="s">
        <v>2365</v>
      </c>
      <c r="D1727" s="185"/>
      <c r="E1727" s="186">
        <v>88</v>
      </c>
      <c r="F1727" s="159"/>
      <c r="G1727" s="159"/>
      <c r="H1727" s="159"/>
      <c r="I1727" s="159"/>
      <c r="J1727" s="159"/>
      <c r="K1727" s="159"/>
      <c r="L1727" s="159"/>
      <c r="M1727" s="159"/>
      <c r="N1727" s="158"/>
      <c r="O1727" s="158"/>
      <c r="P1727" s="158"/>
      <c r="Q1727" s="158"/>
      <c r="R1727" s="159"/>
      <c r="S1727" s="159"/>
      <c r="T1727" s="159"/>
      <c r="U1727" s="159"/>
      <c r="V1727" s="159"/>
      <c r="W1727" s="159"/>
      <c r="X1727" s="159"/>
      <c r="Y1727" s="159"/>
      <c r="Z1727" s="148"/>
      <c r="AA1727" s="148"/>
      <c r="AB1727" s="148"/>
      <c r="AC1727" s="148"/>
      <c r="AD1727" s="148"/>
      <c r="AE1727" s="148"/>
      <c r="AF1727" s="148"/>
      <c r="AG1727" s="148" t="s">
        <v>435</v>
      </c>
      <c r="AH1727" s="148">
        <v>0</v>
      </c>
      <c r="AI1727" s="148"/>
      <c r="AJ1727" s="148"/>
      <c r="AK1727" s="148"/>
      <c r="AL1727" s="148"/>
      <c r="AM1727" s="148"/>
      <c r="AN1727" s="148"/>
      <c r="AO1727" s="148"/>
      <c r="AP1727" s="148"/>
      <c r="AQ1727" s="148"/>
      <c r="AR1727" s="148"/>
      <c r="AS1727" s="148"/>
      <c r="AT1727" s="148"/>
      <c r="AU1727" s="148"/>
      <c r="AV1727" s="148"/>
      <c r="AW1727" s="148"/>
      <c r="AX1727" s="148"/>
      <c r="AY1727" s="148"/>
      <c r="AZ1727" s="148"/>
      <c r="BA1727" s="148"/>
      <c r="BB1727" s="148"/>
      <c r="BC1727" s="148"/>
      <c r="BD1727" s="148"/>
      <c r="BE1727" s="148"/>
      <c r="BF1727" s="148"/>
      <c r="BG1727" s="148"/>
      <c r="BH1727" s="148"/>
    </row>
    <row r="1728" spans="1:60" ht="22.5" outlineLevel="1" x14ac:dyDescent="0.2">
      <c r="A1728" s="172">
        <v>367</v>
      </c>
      <c r="B1728" s="173" t="s">
        <v>2366</v>
      </c>
      <c r="C1728" s="181" t="s">
        <v>2367</v>
      </c>
      <c r="D1728" s="174" t="s">
        <v>515</v>
      </c>
      <c r="E1728" s="175">
        <v>4</v>
      </c>
      <c r="F1728" s="176"/>
      <c r="G1728" s="177">
        <f>ROUND(E1728*F1728,2)</f>
        <v>0</v>
      </c>
      <c r="H1728" s="176"/>
      <c r="I1728" s="177">
        <f>ROUND(E1728*H1728,2)</f>
        <v>0</v>
      </c>
      <c r="J1728" s="176"/>
      <c r="K1728" s="177">
        <f>ROUND(E1728*J1728,2)</f>
        <v>0</v>
      </c>
      <c r="L1728" s="177">
        <v>21</v>
      </c>
      <c r="M1728" s="177">
        <f>G1728*(1+L1728/100)</f>
        <v>0</v>
      </c>
      <c r="N1728" s="175">
        <v>0</v>
      </c>
      <c r="O1728" s="175">
        <f>ROUND(E1728*N1728,2)</f>
        <v>0</v>
      </c>
      <c r="P1728" s="175">
        <v>0</v>
      </c>
      <c r="Q1728" s="175">
        <f>ROUND(E1728*P1728,2)</f>
        <v>0</v>
      </c>
      <c r="R1728" s="177"/>
      <c r="S1728" s="177" t="s">
        <v>394</v>
      </c>
      <c r="T1728" s="178" t="s">
        <v>379</v>
      </c>
      <c r="U1728" s="159">
        <v>0</v>
      </c>
      <c r="V1728" s="159">
        <f>ROUND(E1728*U1728,2)</f>
        <v>0</v>
      </c>
      <c r="W1728" s="159"/>
      <c r="X1728" s="159" t="s">
        <v>429</v>
      </c>
      <c r="Y1728" s="159" t="s">
        <v>381</v>
      </c>
      <c r="Z1728" s="214">
        <v>0.32</v>
      </c>
      <c r="AA1728" s="215">
        <f t="shared" ref="AA1728" si="718">G1728*Z1728</f>
        <v>0</v>
      </c>
      <c r="AB1728" s="215">
        <f t="shared" ref="AB1728" si="719">G1728-AA1728</f>
        <v>0</v>
      </c>
      <c r="AC1728" s="148"/>
      <c r="AD1728" s="148"/>
      <c r="AE1728" s="148"/>
      <c r="AF1728" s="148"/>
      <c r="AG1728" s="148" t="s">
        <v>431</v>
      </c>
      <c r="AH1728" s="148"/>
      <c r="AI1728" s="148"/>
      <c r="AJ1728" s="148"/>
      <c r="AK1728" s="148"/>
      <c r="AL1728" s="148"/>
      <c r="AM1728" s="148"/>
      <c r="AN1728" s="148"/>
      <c r="AO1728" s="148"/>
      <c r="AP1728" s="148"/>
      <c r="AQ1728" s="148"/>
      <c r="AR1728" s="148"/>
      <c r="AS1728" s="148"/>
      <c r="AT1728" s="148"/>
      <c r="AU1728" s="148"/>
      <c r="AV1728" s="148"/>
      <c r="AW1728" s="148"/>
      <c r="AX1728" s="148"/>
      <c r="AY1728" s="148"/>
      <c r="AZ1728" s="148"/>
      <c r="BA1728" s="148"/>
      <c r="BB1728" s="148"/>
      <c r="BC1728" s="148"/>
      <c r="BD1728" s="148"/>
      <c r="BE1728" s="148"/>
      <c r="BF1728" s="148"/>
      <c r="BG1728" s="148"/>
      <c r="BH1728" s="148"/>
    </row>
    <row r="1729" spans="1:60" outlineLevel="2" x14ac:dyDescent="0.2">
      <c r="A1729" s="155"/>
      <c r="B1729" s="156"/>
      <c r="C1729" s="194" t="s">
        <v>2368</v>
      </c>
      <c r="D1729" s="185"/>
      <c r="E1729" s="186">
        <v>4</v>
      </c>
      <c r="F1729" s="159"/>
      <c r="G1729" s="159"/>
      <c r="H1729" s="159"/>
      <c r="I1729" s="159"/>
      <c r="J1729" s="159"/>
      <c r="K1729" s="159"/>
      <c r="L1729" s="159"/>
      <c r="M1729" s="159"/>
      <c r="N1729" s="158"/>
      <c r="O1729" s="158"/>
      <c r="P1729" s="158"/>
      <c r="Q1729" s="158"/>
      <c r="R1729" s="159"/>
      <c r="S1729" s="159"/>
      <c r="T1729" s="159"/>
      <c r="U1729" s="159"/>
      <c r="V1729" s="159"/>
      <c r="W1729" s="159"/>
      <c r="X1729" s="159"/>
      <c r="Y1729" s="159"/>
      <c r="Z1729" s="148"/>
      <c r="AA1729" s="148"/>
      <c r="AB1729" s="148"/>
      <c r="AC1729" s="148"/>
      <c r="AD1729" s="148"/>
      <c r="AE1729" s="148"/>
      <c r="AF1729" s="148"/>
      <c r="AG1729" s="148" t="s">
        <v>435</v>
      </c>
      <c r="AH1729" s="148">
        <v>0</v>
      </c>
      <c r="AI1729" s="148"/>
      <c r="AJ1729" s="148"/>
      <c r="AK1729" s="148"/>
      <c r="AL1729" s="148"/>
      <c r="AM1729" s="148"/>
      <c r="AN1729" s="148"/>
      <c r="AO1729" s="148"/>
      <c r="AP1729" s="148"/>
      <c r="AQ1729" s="148"/>
      <c r="AR1729" s="148"/>
      <c r="AS1729" s="148"/>
      <c r="AT1729" s="148"/>
      <c r="AU1729" s="148"/>
      <c r="AV1729" s="148"/>
      <c r="AW1729" s="148"/>
      <c r="AX1729" s="148"/>
      <c r="AY1729" s="148"/>
      <c r="AZ1729" s="148"/>
      <c r="BA1729" s="148"/>
      <c r="BB1729" s="148"/>
      <c r="BC1729" s="148"/>
      <c r="BD1729" s="148"/>
      <c r="BE1729" s="148"/>
      <c r="BF1729" s="148"/>
      <c r="BG1729" s="148"/>
      <c r="BH1729" s="148"/>
    </row>
    <row r="1730" spans="1:60" ht="22.5" outlineLevel="1" x14ac:dyDescent="0.2">
      <c r="A1730" s="172">
        <v>368</v>
      </c>
      <c r="B1730" s="173" t="s">
        <v>2369</v>
      </c>
      <c r="C1730" s="181" t="s">
        <v>2370</v>
      </c>
      <c r="D1730" s="174" t="s">
        <v>515</v>
      </c>
      <c r="E1730" s="175">
        <v>56</v>
      </c>
      <c r="F1730" s="176"/>
      <c r="G1730" s="177">
        <f>ROUND(E1730*F1730,2)</f>
        <v>0</v>
      </c>
      <c r="H1730" s="176"/>
      <c r="I1730" s="177">
        <f>ROUND(E1730*H1730,2)</f>
        <v>0</v>
      </c>
      <c r="J1730" s="176"/>
      <c r="K1730" s="177">
        <f>ROUND(E1730*J1730,2)</f>
        <v>0</v>
      </c>
      <c r="L1730" s="177">
        <v>21</v>
      </c>
      <c r="M1730" s="177">
        <f>G1730*(1+L1730/100)</f>
        <v>0</v>
      </c>
      <c r="N1730" s="175">
        <v>0</v>
      </c>
      <c r="O1730" s="175">
        <f>ROUND(E1730*N1730,2)</f>
        <v>0</v>
      </c>
      <c r="P1730" s="175">
        <v>0</v>
      </c>
      <c r="Q1730" s="175">
        <f>ROUND(E1730*P1730,2)</f>
        <v>0</v>
      </c>
      <c r="R1730" s="177"/>
      <c r="S1730" s="177" t="s">
        <v>394</v>
      </c>
      <c r="T1730" s="178" t="s">
        <v>379</v>
      </c>
      <c r="U1730" s="159">
        <v>0</v>
      </c>
      <c r="V1730" s="159">
        <f>ROUND(E1730*U1730,2)</f>
        <v>0</v>
      </c>
      <c r="W1730" s="159"/>
      <c r="X1730" s="159" t="s">
        <v>429</v>
      </c>
      <c r="Y1730" s="159" t="s">
        <v>381</v>
      </c>
      <c r="Z1730" s="214">
        <v>0.32</v>
      </c>
      <c r="AA1730" s="215">
        <f t="shared" ref="AA1730" si="720">G1730*Z1730</f>
        <v>0</v>
      </c>
      <c r="AB1730" s="215">
        <f t="shared" ref="AB1730" si="721">G1730-AA1730</f>
        <v>0</v>
      </c>
      <c r="AC1730" s="148"/>
      <c r="AD1730" s="148"/>
      <c r="AE1730" s="148"/>
      <c r="AF1730" s="148"/>
      <c r="AG1730" s="148" t="s">
        <v>431</v>
      </c>
      <c r="AH1730" s="148"/>
      <c r="AI1730" s="148"/>
      <c r="AJ1730" s="148"/>
      <c r="AK1730" s="148"/>
      <c r="AL1730" s="148"/>
      <c r="AM1730" s="148"/>
      <c r="AN1730" s="148"/>
      <c r="AO1730" s="148"/>
      <c r="AP1730" s="148"/>
      <c r="AQ1730" s="148"/>
      <c r="AR1730" s="148"/>
      <c r="AS1730" s="148"/>
      <c r="AT1730" s="148"/>
      <c r="AU1730" s="148"/>
      <c r="AV1730" s="148"/>
      <c r="AW1730" s="148"/>
      <c r="AX1730" s="148"/>
      <c r="AY1730" s="148"/>
      <c r="AZ1730" s="148"/>
      <c r="BA1730" s="148"/>
      <c r="BB1730" s="148"/>
      <c r="BC1730" s="148"/>
      <c r="BD1730" s="148"/>
      <c r="BE1730" s="148"/>
      <c r="BF1730" s="148"/>
      <c r="BG1730" s="148"/>
      <c r="BH1730" s="148"/>
    </row>
    <row r="1731" spans="1:60" outlineLevel="2" x14ac:dyDescent="0.2">
      <c r="A1731" s="155"/>
      <c r="B1731" s="156"/>
      <c r="C1731" s="194" t="s">
        <v>2371</v>
      </c>
      <c r="D1731" s="185"/>
      <c r="E1731" s="186">
        <v>56</v>
      </c>
      <c r="F1731" s="159"/>
      <c r="G1731" s="159"/>
      <c r="H1731" s="159"/>
      <c r="I1731" s="159"/>
      <c r="J1731" s="159"/>
      <c r="K1731" s="159"/>
      <c r="L1731" s="159"/>
      <c r="M1731" s="159"/>
      <c r="N1731" s="158"/>
      <c r="O1731" s="158"/>
      <c r="P1731" s="158"/>
      <c r="Q1731" s="158"/>
      <c r="R1731" s="159"/>
      <c r="S1731" s="159"/>
      <c r="T1731" s="159"/>
      <c r="U1731" s="159"/>
      <c r="V1731" s="159"/>
      <c r="W1731" s="159"/>
      <c r="X1731" s="159"/>
      <c r="Y1731" s="159"/>
      <c r="Z1731" s="148"/>
      <c r="AA1731" s="148"/>
      <c r="AB1731" s="148"/>
      <c r="AC1731" s="148"/>
      <c r="AD1731" s="148"/>
      <c r="AE1731" s="148"/>
      <c r="AF1731" s="148"/>
      <c r="AG1731" s="148" t="s">
        <v>435</v>
      </c>
      <c r="AH1731" s="148">
        <v>0</v>
      </c>
      <c r="AI1731" s="148"/>
      <c r="AJ1731" s="148"/>
      <c r="AK1731" s="148"/>
      <c r="AL1731" s="148"/>
      <c r="AM1731" s="148"/>
      <c r="AN1731" s="148"/>
      <c r="AO1731" s="148"/>
      <c r="AP1731" s="148"/>
      <c r="AQ1731" s="148"/>
      <c r="AR1731" s="148"/>
      <c r="AS1731" s="148"/>
      <c r="AT1731" s="148"/>
      <c r="AU1731" s="148"/>
      <c r="AV1731" s="148"/>
      <c r="AW1731" s="148"/>
      <c r="AX1731" s="148"/>
      <c r="AY1731" s="148"/>
      <c r="AZ1731" s="148"/>
      <c r="BA1731" s="148"/>
      <c r="BB1731" s="148"/>
      <c r="BC1731" s="148"/>
      <c r="BD1731" s="148"/>
      <c r="BE1731" s="148"/>
      <c r="BF1731" s="148"/>
      <c r="BG1731" s="148"/>
      <c r="BH1731" s="148"/>
    </row>
    <row r="1732" spans="1:60" ht="22.5" outlineLevel="1" x14ac:dyDescent="0.2">
      <c r="A1732" s="172">
        <v>369</v>
      </c>
      <c r="B1732" s="173" t="s">
        <v>2372</v>
      </c>
      <c r="C1732" s="181" t="s">
        <v>2373</v>
      </c>
      <c r="D1732" s="174" t="s">
        <v>671</v>
      </c>
      <c r="E1732" s="175">
        <v>240</v>
      </c>
      <c r="F1732" s="176"/>
      <c r="G1732" s="177">
        <f>ROUND(E1732*F1732,2)</f>
        <v>0</v>
      </c>
      <c r="H1732" s="176"/>
      <c r="I1732" s="177">
        <f>ROUND(E1732*H1732,2)</f>
        <v>0</v>
      </c>
      <c r="J1732" s="176"/>
      <c r="K1732" s="177">
        <f>ROUND(E1732*J1732,2)</f>
        <v>0</v>
      </c>
      <c r="L1732" s="177">
        <v>21</v>
      </c>
      <c r="M1732" s="177">
        <f>G1732*(1+L1732/100)</f>
        <v>0</v>
      </c>
      <c r="N1732" s="175">
        <v>0</v>
      </c>
      <c r="O1732" s="175">
        <f>ROUND(E1732*N1732,2)</f>
        <v>0</v>
      </c>
      <c r="P1732" s="175">
        <v>0</v>
      </c>
      <c r="Q1732" s="175">
        <f>ROUND(E1732*P1732,2)</f>
        <v>0</v>
      </c>
      <c r="R1732" s="177"/>
      <c r="S1732" s="177" t="s">
        <v>394</v>
      </c>
      <c r="T1732" s="178" t="s">
        <v>379</v>
      </c>
      <c r="U1732" s="159">
        <v>0</v>
      </c>
      <c r="V1732" s="159">
        <f>ROUND(E1732*U1732,2)</f>
        <v>0</v>
      </c>
      <c r="W1732" s="159"/>
      <c r="X1732" s="159" t="s">
        <v>429</v>
      </c>
      <c r="Y1732" s="159" t="s">
        <v>381</v>
      </c>
      <c r="Z1732" s="214">
        <v>0.32</v>
      </c>
      <c r="AA1732" s="215">
        <f t="shared" ref="AA1732" si="722">G1732*Z1732</f>
        <v>0</v>
      </c>
      <c r="AB1732" s="215">
        <f t="shared" ref="AB1732" si="723">G1732-AA1732</f>
        <v>0</v>
      </c>
      <c r="AC1732" s="148"/>
      <c r="AD1732" s="148"/>
      <c r="AE1732" s="148"/>
      <c r="AF1732" s="148"/>
      <c r="AG1732" s="148" t="s">
        <v>431</v>
      </c>
      <c r="AH1732" s="148"/>
      <c r="AI1732" s="148"/>
      <c r="AJ1732" s="148"/>
      <c r="AK1732" s="148"/>
      <c r="AL1732" s="148"/>
      <c r="AM1732" s="148"/>
      <c r="AN1732" s="148"/>
      <c r="AO1732" s="148"/>
      <c r="AP1732" s="148"/>
      <c r="AQ1732" s="148"/>
      <c r="AR1732" s="148"/>
      <c r="AS1732" s="148"/>
      <c r="AT1732" s="148"/>
      <c r="AU1732" s="148"/>
      <c r="AV1732" s="148"/>
      <c r="AW1732" s="148"/>
      <c r="AX1732" s="148"/>
      <c r="AY1732" s="148"/>
      <c r="AZ1732" s="148"/>
      <c r="BA1732" s="148"/>
      <c r="BB1732" s="148"/>
      <c r="BC1732" s="148"/>
      <c r="BD1732" s="148"/>
      <c r="BE1732" s="148"/>
      <c r="BF1732" s="148"/>
      <c r="BG1732" s="148"/>
      <c r="BH1732" s="148"/>
    </row>
    <row r="1733" spans="1:60" outlineLevel="2" x14ac:dyDescent="0.2">
      <c r="A1733" s="155"/>
      <c r="B1733" s="156"/>
      <c r="C1733" s="194" t="s">
        <v>2374</v>
      </c>
      <c r="D1733" s="185"/>
      <c r="E1733" s="186">
        <v>240</v>
      </c>
      <c r="F1733" s="159"/>
      <c r="G1733" s="159"/>
      <c r="H1733" s="159"/>
      <c r="I1733" s="159"/>
      <c r="J1733" s="159"/>
      <c r="K1733" s="159"/>
      <c r="L1733" s="159"/>
      <c r="M1733" s="159"/>
      <c r="N1733" s="158"/>
      <c r="O1733" s="158"/>
      <c r="P1733" s="158"/>
      <c r="Q1733" s="158"/>
      <c r="R1733" s="159"/>
      <c r="S1733" s="159"/>
      <c r="T1733" s="159"/>
      <c r="U1733" s="159"/>
      <c r="V1733" s="159"/>
      <c r="W1733" s="159"/>
      <c r="X1733" s="159"/>
      <c r="Y1733" s="159"/>
      <c r="Z1733" s="148"/>
      <c r="AA1733" s="148"/>
      <c r="AB1733" s="148"/>
      <c r="AC1733" s="148"/>
      <c r="AD1733" s="148"/>
      <c r="AE1733" s="148"/>
      <c r="AF1733" s="148"/>
      <c r="AG1733" s="148" t="s">
        <v>435</v>
      </c>
      <c r="AH1733" s="148">
        <v>0</v>
      </c>
      <c r="AI1733" s="148"/>
      <c r="AJ1733" s="148"/>
      <c r="AK1733" s="148"/>
      <c r="AL1733" s="148"/>
      <c r="AM1733" s="148"/>
      <c r="AN1733" s="148"/>
      <c r="AO1733" s="148"/>
      <c r="AP1733" s="148"/>
      <c r="AQ1733" s="148"/>
      <c r="AR1733" s="148"/>
      <c r="AS1733" s="148"/>
      <c r="AT1733" s="148"/>
      <c r="AU1733" s="148"/>
      <c r="AV1733" s="148"/>
      <c r="AW1733" s="148"/>
      <c r="AX1733" s="148"/>
      <c r="AY1733" s="148"/>
      <c r="AZ1733" s="148"/>
      <c r="BA1733" s="148"/>
      <c r="BB1733" s="148"/>
      <c r="BC1733" s="148"/>
      <c r="BD1733" s="148"/>
      <c r="BE1733" s="148"/>
      <c r="BF1733" s="148"/>
      <c r="BG1733" s="148"/>
      <c r="BH1733" s="148"/>
    </row>
    <row r="1734" spans="1:60" ht="22.5" outlineLevel="1" x14ac:dyDescent="0.2">
      <c r="A1734" s="172">
        <v>370</v>
      </c>
      <c r="B1734" s="173" t="s">
        <v>2375</v>
      </c>
      <c r="C1734" s="181" t="s">
        <v>2376</v>
      </c>
      <c r="D1734" s="174" t="s">
        <v>671</v>
      </c>
      <c r="E1734" s="175">
        <v>166</v>
      </c>
      <c r="F1734" s="176"/>
      <c r="G1734" s="177">
        <f>ROUND(E1734*F1734,2)</f>
        <v>0</v>
      </c>
      <c r="H1734" s="176"/>
      <c r="I1734" s="177">
        <f>ROUND(E1734*H1734,2)</f>
        <v>0</v>
      </c>
      <c r="J1734" s="176"/>
      <c r="K1734" s="177">
        <f>ROUND(E1734*J1734,2)</f>
        <v>0</v>
      </c>
      <c r="L1734" s="177">
        <v>21</v>
      </c>
      <c r="M1734" s="177">
        <f>G1734*(1+L1734/100)</f>
        <v>0</v>
      </c>
      <c r="N1734" s="175">
        <v>0</v>
      </c>
      <c r="O1734" s="175">
        <f>ROUND(E1734*N1734,2)</f>
        <v>0</v>
      </c>
      <c r="P1734" s="175">
        <v>0</v>
      </c>
      <c r="Q1734" s="175">
        <f>ROUND(E1734*P1734,2)</f>
        <v>0</v>
      </c>
      <c r="R1734" s="177"/>
      <c r="S1734" s="177" t="s">
        <v>394</v>
      </c>
      <c r="T1734" s="178" t="s">
        <v>379</v>
      </c>
      <c r="U1734" s="159">
        <v>0</v>
      </c>
      <c r="V1734" s="159">
        <f>ROUND(E1734*U1734,2)</f>
        <v>0</v>
      </c>
      <c r="W1734" s="159"/>
      <c r="X1734" s="159" t="s">
        <v>429</v>
      </c>
      <c r="Y1734" s="159" t="s">
        <v>381</v>
      </c>
      <c r="Z1734" s="214">
        <v>0.32</v>
      </c>
      <c r="AA1734" s="215">
        <f t="shared" ref="AA1734" si="724">G1734*Z1734</f>
        <v>0</v>
      </c>
      <c r="AB1734" s="215">
        <f t="shared" ref="AB1734" si="725">G1734-AA1734</f>
        <v>0</v>
      </c>
      <c r="AC1734" s="148"/>
      <c r="AD1734" s="148"/>
      <c r="AE1734" s="148"/>
      <c r="AF1734" s="148"/>
      <c r="AG1734" s="148" t="s">
        <v>431</v>
      </c>
      <c r="AH1734" s="148"/>
      <c r="AI1734" s="148"/>
      <c r="AJ1734" s="148"/>
      <c r="AK1734" s="148"/>
      <c r="AL1734" s="148"/>
      <c r="AM1734" s="148"/>
      <c r="AN1734" s="148"/>
      <c r="AO1734" s="148"/>
      <c r="AP1734" s="148"/>
      <c r="AQ1734" s="148"/>
      <c r="AR1734" s="148"/>
      <c r="AS1734" s="148"/>
      <c r="AT1734" s="148"/>
      <c r="AU1734" s="148"/>
      <c r="AV1734" s="148"/>
      <c r="AW1734" s="148"/>
      <c r="AX1734" s="148"/>
      <c r="AY1734" s="148"/>
      <c r="AZ1734" s="148"/>
      <c r="BA1734" s="148"/>
      <c r="BB1734" s="148"/>
      <c r="BC1734" s="148"/>
      <c r="BD1734" s="148"/>
      <c r="BE1734" s="148"/>
      <c r="BF1734" s="148"/>
      <c r="BG1734" s="148"/>
      <c r="BH1734" s="148"/>
    </row>
    <row r="1735" spans="1:60" outlineLevel="2" x14ac:dyDescent="0.2">
      <c r="A1735" s="155"/>
      <c r="B1735" s="156"/>
      <c r="C1735" s="194" t="s">
        <v>2377</v>
      </c>
      <c r="D1735" s="185"/>
      <c r="E1735" s="186">
        <v>166</v>
      </c>
      <c r="F1735" s="159"/>
      <c r="G1735" s="159"/>
      <c r="H1735" s="159"/>
      <c r="I1735" s="159"/>
      <c r="J1735" s="159"/>
      <c r="K1735" s="159"/>
      <c r="L1735" s="159"/>
      <c r="M1735" s="159"/>
      <c r="N1735" s="158"/>
      <c r="O1735" s="158"/>
      <c r="P1735" s="158"/>
      <c r="Q1735" s="158"/>
      <c r="R1735" s="159"/>
      <c r="S1735" s="159"/>
      <c r="T1735" s="159"/>
      <c r="U1735" s="159"/>
      <c r="V1735" s="159"/>
      <c r="W1735" s="159"/>
      <c r="X1735" s="159"/>
      <c r="Y1735" s="159"/>
      <c r="Z1735" s="148"/>
      <c r="AA1735" s="148"/>
      <c r="AB1735" s="148"/>
      <c r="AC1735" s="148"/>
      <c r="AD1735" s="148"/>
      <c r="AE1735" s="148"/>
      <c r="AF1735" s="148"/>
      <c r="AG1735" s="148" t="s">
        <v>435</v>
      </c>
      <c r="AH1735" s="148">
        <v>0</v>
      </c>
      <c r="AI1735" s="148"/>
      <c r="AJ1735" s="148"/>
      <c r="AK1735" s="148"/>
      <c r="AL1735" s="148"/>
      <c r="AM1735" s="148"/>
      <c r="AN1735" s="148"/>
      <c r="AO1735" s="148"/>
      <c r="AP1735" s="148"/>
      <c r="AQ1735" s="148"/>
      <c r="AR1735" s="148"/>
      <c r="AS1735" s="148"/>
      <c r="AT1735" s="148"/>
      <c r="AU1735" s="148"/>
      <c r="AV1735" s="148"/>
      <c r="AW1735" s="148"/>
      <c r="AX1735" s="148"/>
      <c r="AY1735" s="148"/>
      <c r="AZ1735" s="148"/>
      <c r="BA1735" s="148"/>
      <c r="BB1735" s="148"/>
      <c r="BC1735" s="148"/>
      <c r="BD1735" s="148"/>
      <c r="BE1735" s="148"/>
      <c r="BF1735" s="148"/>
      <c r="BG1735" s="148"/>
      <c r="BH1735" s="148"/>
    </row>
    <row r="1736" spans="1:60" ht="22.5" outlineLevel="1" x14ac:dyDescent="0.2">
      <c r="A1736" s="172">
        <v>371</v>
      </c>
      <c r="B1736" s="173" t="s">
        <v>2378</v>
      </c>
      <c r="C1736" s="181" t="s">
        <v>2379</v>
      </c>
      <c r="D1736" s="174" t="s">
        <v>671</v>
      </c>
      <c r="E1736" s="175">
        <v>82</v>
      </c>
      <c r="F1736" s="176"/>
      <c r="G1736" s="177">
        <f>ROUND(E1736*F1736,2)</f>
        <v>0</v>
      </c>
      <c r="H1736" s="176"/>
      <c r="I1736" s="177">
        <f>ROUND(E1736*H1736,2)</f>
        <v>0</v>
      </c>
      <c r="J1736" s="176"/>
      <c r="K1736" s="177">
        <f>ROUND(E1736*J1736,2)</f>
        <v>0</v>
      </c>
      <c r="L1736" s="177">
        <v>21</v>
      </c>
      <c r="M1736" s="177">
        <f>G1736*(1+L1736/100)</f>
        <v>0</v>
      </c>
      <c r="N1736" s="175">
        <v>0</v>
      </c>
      <c r="O1736" s="175">
        <f>ROUND(E1736*N1736,2)</f>
        <v>0</v>
      </c>
      <c r="P1736" s="175">
        <v>0</v>
      </c>
      <c r="Q1736" s="175">
        <f>ROUND(E1736*P1736,2)</f>
        <v>0</v>
      </c>
      <c r="R1736" s="177"/>
      <c r="S1736" s="177" t="s">
        <v>394</v>
      </c>
      <c r="T1736" s="178" t="s">
        <v>379</v>
      </c>
      <c r="U1736" s="159">
        <v>0</v>
      </c>
      <c r="V1736" s="159">
        <f>ROUND(E1736*U1736,2)</f>
        <v>0</v>
      </c>
      <c r="W1736" s="159"/>
      <c r="X1736" s="159" t="s">
        <v>429</v>
      </c>
      <c r="Y1736" s="159" t="s">
        <v>381</v>
      </c>
      <c r="Z1736" s="214">
        <v>0.32</v>
      </c>
      <c r="AA1736" s="215">
        <f t="shared" ref="AA1736" si="726">G1736*Z1736</f>
        <v>0</v>
      </c>
      <c r="AB1736" s="215">
        <f t="shared" ref="AB1736" si="727">G1736-AA1736</f>
        <v>0</v>
      </c>
      <c r="AC1736" s="148"/>
      <c r="AD1736" s="148"/>
      <c r="AE1736" s="148"/>
      <c r="AF1736" s="148"/>
      <c r="AG1736" s="148" t="s">
        <v>431</v>
      </c>
      <c r="AH1736" s="148"/>
      <c r="AI1736" s="148"/>
      <c r="AJ1736" s="148"/>
      <c r="AK1736" s="148"/>
      <c r="AL1736" s="148"/>
      <c r="AM1736" s="148"/>
      <c r="AN1736" s="148"/>
      <c r="AO1736" s="148"/>
      <c r="AP1736" s="148"/>
      <c r="AQ1736" s="148"/>
      <c r="AR1736" s="148"/>
      <c r="AS1736" s="148"/>
      <c r="AT1736" s="148"/>
      <c r="AU1736" s="148"/>
      <c r="AV1736" s="148"/>
      <c r="AW1736" s="148"/>
      <c r="AX1736" s="148"/>
      <c r="AY1736" s="148"/>
      <c r="AZ1736" s="148"/>
      <c r="BA1736" s="148"/>
      <c r="BB1736" s="148"/>
      <c r="BC1736" s="148"/>
      <c r="BD1736" s="148"/>
      <c r="BE1736" s="148"/>
      <c r="BF1736" s="148"/>
      <c r="BG1736" s="148"/>
      <c r="BH1736" s="148"/>
    </row>
    <row r="1737" spans="1:60" outlineLevel="2" x14ac:dyDescent="0.2">
      <c r="A1737" s="155"/>
      <c r="B1737" s="156"/>
      <c r="C1737" s="194" t="s">
        <v>2380</v>
      </c>
      <c r="D1737" s="185"/>
      <c r="E1737" s="186">
        <v>82</v>
      </c>
      <c r="F1737" s="159"/>
      <c r="G1737" s="159"/>
      <c r="H1737" s="159"/>
      <c r="I1737" s="159"/>
      <c r="J1737" s="159"/>
      <c r="K1737" s="159"/>
      <c r="L1737" s="159"/>
      <c r="M1737" s="159"/>
      <c r="N1737" s="158"/>
      <c r="O1737" s="158"/>
      <c r="P1737" s="158"/>
      <c r="Q1737" s="158"/>
      <c r="R1737" s="159"/>
      <c r="S1737" s="159"/>
      <c r="T1737" s="159"/>
      <c r="U1737" s="159"/>
      <c r="V1737" s="159"/>
      <c r="W1737" s="159"/>
      <c r="X1737" s="159"/>
      <c r="Y1737" s="159"/>
      <c r="Z1737" s="148"/>
      <c r="AA1737" s="148"/>
      <c r="AB1737" s="148"/>
      <c r="AC1737" s="148"/>
      <c r="AD1737" s="148"/>
      <c r="AE1737" s="148"/>
      <c r="AF1737" s="148"/>
      <c r="AG1737" s="148" t="s">
        <v>435</v>
      </c>
      <c r="AH1737" s="148">
        <v>0</v>
      </c>
      <c r="AI1737" s="148"/>
      <c r="AJ1737" s="148"/>
      <c r="AK1737" s="148"/>
      <c r="AL1737" s="148"/>
      <c r="AM1737" s="148"/>
      <c r="AN1737" s="148"/>
      <c r="AO1737" s="148"/>
      <c r="AP1737" s="148"/>
      <c r="AQ1737" s="148"/>
      <c r="AR1737" s="148"/>
      <c r="AS1737" s="148"/>
      <c r="AT1737" s="148"/>
      <c r="AU1737" s="148"/>
      <c r="AV1737" s="148"/>
      <c r="AW1737" s="148"/>
      <c r="AX1737" s="148"/>
      <c r="AY1737" s="148"/>
      <c r="AZ1737" s="148"/>
      <c r="BA1737" s="148"/>
      <c r="BB1737" s="148"/>
      <c r="BC1737" s="148"/>
      <c r="BD1737" s="148"/>
      <c r="BE1737" s="148"/>
      <c r="BF1737" s="148"/>
      <c r="BG1737" s="148"/>
      <c r="BH1737" s="148"/>
    </row>
    <row r="1738" spans="1:60" ht="22.5" outlineLevel="1" x14ac:dyDescent="0.2">
      <c r="A1738" s="172">
        <v>372</v>
      </c>
      <c r="B1738" s="173" t="s">
        <v>2381</v>
      </c>
      <c r="C1738" s="181" t="s">
        <v>2376</v>
      </c>
      <c r="D1738" s="174" t="s">
        <v>671</v>
      </c>
      <c r="E1738" s="175">
        <v>12.5</v>
      </c>
      <c r="F1738" s="176"/>
      <c r="G1738" s="177">
        <f>ROUND(E1738*F1738,2)</f>
        <v>0</v>
      </c>
      <c r="H1738" s="176"/>
      <c r="I1738" s="177">
        <f>ROUND(E1738*H1738,2)</f>
        <v>0</v>
      </c>
      <c r="J1738" s="176"/>
      <c r="K1738" s="177">
        <f>ROUND(E1738*J1738,2)</f>
        <v>0</v>
      </c>
      <c r="L1738" s="177">
        <v>21</v>
      </c>
      <c r="M1738" s="177">
        <f>G1738*(1+L1738/100)</f>
        <v>0</v>
      </c>
      <c r="N1738" s="175">
        <v>0</v>
      </c>
      <c r="O1738" s="175">
        <f>ROUND(E1738*N1738,2)</f>
        <v>0</v>
      </c>
      <c r="P1738" s="175">
        <v>0</v>
      </c>
      <c r="Q1738" s="175">
        <f>ROUND(E1738*P1738,2)</f>
        <v>0</v>
      </c>
      <c r="R1738" s="177"/>
      <c r="S1738" s="177" t="s">
        <v>394</v>
      </c>
      <c r="T1738" s="178" t="s">
        <v>379</v>
      </c>
      <c r="U1738" s="159">
        <v>0</v>
      </c>
      <c r="V1738" s="159">
        <f>ROUND(E1738*U1738,2)</f>
        <v>0</v>
      </c>
      <c r="W1738" s="159"/>
      <c r="X1738" s="159" t="s">
        <v>429</v>
      </c>
      <c r="Y1738" s="159" t="s">
        <v>381</v>
      </c>
      <c r="Z1738" s="214">
        <v>0.32</v>
      </c>
      <c r="AA1738" s="215">
        <f t="shared" ref="AA1738" si="728">G1738*Z1738</f>
        <v>0</v>
      </c>
      <c r="AB1738" s="215">
        <f t="shared" ref="AB1738" si="729">G1738-AA1738</f>
        <v>0</v>
      </c>
      <c r="AC1738" s="148"/>
      <c r="AD1738" s="148"/>
      <c r="AE1738" s="148"/>
      <c r="AF1738" s="148"/>
      <c r="AG1738" s="148" t="s">
        <v>431</v>
      </c>
      <c r="AH1738" s="148"/>
      <c r="AI1738" s="148"/>
      <c r="AJ1738" s="148"/>
      <c r="AK1738" s="148"/>
      <c r="AL1738" s="148"/>
      <c r="AM1738" s="148"/>
      <c r="AN1738" s="148"/>
      <c r="AO1738" s="148"/>
      <c r="AP1738" s="148"/>
      <c r="AQ1738" s="148"/>
      <c r="AR1738" s="148"/>
      <c r="AS1738" s="148"/>
      <c r="AT1738" s="148"/>
      <c r="AU1738" s="148"/>
      <c r="AV1738" s="148"/>
      <c r="AW1738" s="148"/>
      <c r="AX1738" s="148"/>
      <c r="AY1738" s="148"/>
      <c r="AZ1738" s="148"/>
      <c r="BA1738" s="148"/>
      <c r="BB1738" s="148"/>
      <c r="BC1738" s="148"/>
      <c r="BD1738" s="148"/>
      <c r="BE1738" s="148"/>
      <c r="BF1738" s="148"/>
      <c r="BG1738" s="148"/>
      <c r="BH1738" s="148"/>
    </row>
    <row r="1739" spans="1:60" outlineLevel="2" x14ac:dyDescent="0.2">
      <c r="A1739" s="155"/>
      <c r="B1739" s="156"/>
      <c r="C1739" s="194" t="s">
        <v>2382</v>
      </c>
      <c r="D1739" s="185"/>
      <c r="E1739" s="186">
        <v>12.5</v>
      </c>
      <c r="F1739" s="159"/>
      <c r="G1739" s="159"/>
      <c r="H1739" s="159"/>
      <c r="I1739" s="159"/>
      <c r="J1739" s="159"/>
      <c r="K1739" s="159"/>
      <c r="L1739" s="159"/>
      <c r="M1739" s="159"/>
      <c r="N1739" s="158"/>
      <c r="O1739" s="158"/>
      <c r="P1739" s="158"/>
      <c r="Q1739" s="158"/>
      <c r="R1739" s="159"/>
      <c r="S1739" s="159"/>
      <c r="T1739" s="159"/>
      <c r="U1739" s="159"/>
      <c r="V1739" s="159"/>
      <c r="W1739" s="159"/>
      <c r="X1739" s="159"/>
      <c r="Y1739" s="159"/>
      <c r="Z1739" s="148"/>
      <c r="AA1739" s="148"/>
      <c r="AB1739" s="148"/>
      <c r="AC1739" s="148"/>
      <c r="AD1739" s="148"/>
      <c r="AE1739" s="148"/>
      <c r="AF1739" s="148"/>
      <c r="AG1739" s="148" t="s">
        <v>435</v>
      </c>
      <c r="AH1739" s="148">
        <v>0</v>
      </c>
      <c r="AI1739" s="148"/>
      <c r="AJ1739" s="148"/>
      <c r="AK1739" s="148"/>
      <c r="AL1739" s="148"/>
      <c r="AM1739" s="148"/>
      <c r="AN1739" s="148"/>
      <c r="AO1739" s="148"/>
      <c r="AP1739" s="148"/>
      <c r="AQ1739" s="148"/>
      <c r="AR1739" s="148"/>
      <c r="AS1739" s="148"/>
      <c r="AT1739" s="148"/>
      <c r="AU1739" s="148"/>
      <c r="AV1739" s="148"/>
      <c r="AW1739" s="148"/>
      <c r="AX1739" s="148"/>
      <c r="AY1739" s="148"/>
      <c r="AZ1739" s="148"/>
      <c r="BA1739" s="148"/>
      <c r="BB1739" s="148"/>
      <c r="BC1739" s="148"/>
      <c r="BD1739" s="148"/>
      <c r="BE1739" s="148"/>
      <c r="BF1739" s="148"/>
      <c r="BG1739" s="148"/>
      <c r="BH1739" s="148"/>
    </row>
    <row r="1740" spans="1:60" ht="33.75" outlineLevel="1" x14ac:dyDescent="0.2">
      <c r="A1740" s="172">
        <v>373</v>
      </c>
      <c r="B1740" s="173" t="s">
        <v>2383</v>
      </c>
      <c r="C1740" s="181" t="s">
        <v>2384</v>
      </c>
      <c r="D1740" s="174" t="s">
        <v>671</v>
      </c>
      <c r="E1740" s="175">
        <v>42.6</v>
      </c>
      <c r="F1740" s="176"/>
      <c r="G1740" s="177">
        <f>ROUND(E1740*F1740,2)</f>
        <v>0</v>
      </c>
      <c r="H1740" s="176"/>
      <c r="I1740" s="177">
        <f>ROUND(E1740*H1740,2)</f>
        <v>0</v>
      </c>
      <c r="J1740" s="176"/>
      <c r="K1740" s="177">
        <f>ROUND(E1740*J1740,2)</f>
        <v>0</v>
      </c>
      <c r="L1740" s="177">
        <v>21</v>
      </c>
      <c r="M1740" s="177">
        <f>G1740*(1+L1740/100)</f>
        <v>0</v>
      </c>
      <c r="N1740" s="175">
        <v>0</v>
      </c>
      <c r="O1740" s="175">
        <f>ROUND(E1740*N1740,2)</f>
        <v>0</v>
      </c>
      <c r="P1740" s="175">
        <v>0</v>
      </c>
      <c r="Q1740" s="175">
        <f>ROUND(E1740*P1740,2)</f>
        <v>0</v>
      </c>
      <c r="R1740" s="177"/>
      <c r="S1740" s="177" t="s">
        <v>394</v>
      </c>
      <c r="T1740" s="178" t="s">
        <v>379</v>
      </c>
      <c r="U1740" s="159">
        <v>0</v>
      </c>
      <c r="V1740" s="159">
        <f>ROUND(E1740*U1740,2)</f>
        <v>0</v>
      </c>
      <c r="W1740" s="159"/>
      <c r="X1740" s="159" t="s">
        <v>429</v>
      </c>
      <c r="Y1740" s="159" t="s">
        <v>381</v>
      </c>
      <c r="Z1740" s="214">
        <v>0.32</v>
      </c>
      <c r="AA1740" s="215">
        <f t="shared" ref="AA1740" si="730">G1740*Z1740</f>
        <v>0</v>
      </c>
      <c r="AB1740" s="215">
        <f t="shared" ref="AB1740" si="731">G1740-AA1740</f>
        <v>0</v>
      </c>
      <c r="AC1740" s="148"/>
      <c r="AD1740" s="148"/>
      <c r="AE1740" s="148"/>
      <c r="AF1740" s="148"/>
      <c r="AG1740" s="148" t="s">
        <v>431</v>
      </c>
      <c r="AH1740" s="148"/>
      <c r="AI1740" s="148"/>
      <c r="AJ1740" s="148"/>
      <c r="AK1740" s="148"/>
      <c r="AL1740" s="148"/>
      <c r="AM1740" s="148"/>
      <c r="AN1740" s="148"/>
      <c r="AO1740" s="148"/>
      <c r="AP1740" s="148"/>
      <c r="AQ1740" s="148"/>
      <c r="AR1740" s="148"/>
      <c r="AS1740" s="148"/>
      <c r="AT1740" s="148"/>
      <c r="AU1740" s="148"/>
      <c r="AV1740" s="148"/>
      <c r="AW1740" s="148"/>
      <c r="AX1740" s="148"/>
      <c r="AY1740" s="148"/>
      <c r="AZ1740" s="148"/>
      <c r="BA1740" s="148"/>
      <c r="BB1740" s="148"/>
      <c r="BC1740" s="148"/>
      <c r="BD1740" s="148"/>
      <c r="BE1740" s="148"/>
      <c r="BF1740" s="148"/>
      <c r="BG1740" s="148"/>
      <c r="BH1740" s="148"/>
    </row>
    <row r="1741" spans="1:60" outlineLevel="2" x14ac:dyDescent="0.2">
      <c r="A1741" s="155"/>
      <c r="B1741" s="156"/>
      <c r="C1741" s="194" t="s">
        <v>2385</v>
      </c>
      <c r="D1741" s="185"/>
      <c r="E1741" s="186">
        <v>42.6</v>
      </c>
      <c r="F1741" s="159"/>
      <c r="G1741" s="159"/>
      <c r="H1741" s="159"/>
      <c r="I1741" s="159"/>
      <c r="J1741" s="159"/>
      <c r="K1741" s="159"/>
      <c r="L1741" s="159"/>
      <c r="M1741" s="159"/>
      <c r="N1741" s="158"/>
      <c r="O1741" s="158"/>
      <c r="P1741" s="158"/>
      <c r="Q1741" s="158"/>
      <c r="R1741" s="159"/>
      <c r="S1741" s="159"/>
      <c r="T1741" s="159"/>
      <c r="U1741" s="159"/>
      <c r="V1741" s="159"/>
      <c r="W1741" s="159"/>
      <c r="X1741" s="159"/>
      <c r="Y1741" s="159"/>
      <c r="Z1741" s="148"/>
      <c r="AA1741" s="148"/>
      <c r="AB1741" s="148"/>
      <c r="AC1741" s="148"/>
      <c r="AD1741" s="148"/>
      <c r="AE1741" s="148"/>
      <c r="AF1741" s="148"/>
      <c r="AG1741" s="148" t="s">
        <v>435</v>
      </c>
      <c r="AH1741" s="148">
        <v>0</v>
      </c>
      <c r="AI1741" s="148"/>
      <c r="AJ1741" s="148"/>
      <c r="AK1741" s="148"/>
      <c r="AL1741" s="148"/>
      <c r="AM1741" s="148"/>
      <c r="AN1741" s="148"/>
      <c r="AO1741" s="148"/>
      <c r="AP1741" s="148"/>
      <c r="AQ1741" s="148"/>
      <c r="AR1741" s="148"/>
      <c r="AS1741" s="148"/>
      <c r="AT1741" s="148"/>
      <c r="AU1741" s="148"/>
      <c r="AV1741" s="148"/>
      <c r="AW1741" s="148"/>
      <c r="AX1741" s="148"/>
      <c r="AY1741" s="148"/>
      <c r="AZ1741" s="148"/>
      <c r="BA1741" s="148"/>
      <c r="BB1741" s="148"/>
      <c r="BC1741" s="148"/>
      <c r="BD1741" s="148"/>
      <c r="BE1741" s="148"/>
      <c r="BF1741" s="148"/>
      <c r="BG1741" s="148"/>
      <c r="BH1741" s="148"/>
    </row>
    <row r="1742" spans="1:60" ht="22.5" outlineLevel="1" x14ac:dyDescent="0.2">
      <c r="A1742" s="172">
        <v>374</v>
      </c>
      <c r="B1742" s="173" t="s">
        <v>2386</v>
      </c>
      <c r="C1742" s="181" t="s">
        <v>2387</v>
      </c>
      <c r="D1742" s="174" t="s">
        <v>515</v>
      </c>
      <c r="E1742" s="175">
        <v>1</v>
      </c>
      <c r="F1742" s="176"/>
      <c r="G1742" s="177">
        <f>ROUND(E1742*F1742,2)</f>
        <v>0</v>
      </c>
      <c r="H1742" s="176"/>
      <c r="I1742" s="177">
        <f>ROUND(E1742*H1742,2)</f>
        <v>0</v>
      </c>
      <c r="J1742" s="176"/>
      <c r="K1742" s="177">
        <f>ROUND(E1742*J1742,2)</f>
        <v>0</v>
      </c>
      <c r="L1742" s="177">
        <v>21</v>
      </c>
      <c r="M1742" s="177">
        <f>G1742*(1+L1742/100)</f>
        <v>0</v>
      </c>
      <c r="N1742" s="175">
        <v>0</v>
      </c>
      <c r="O1742" s="175">
        <f>ROUND(E1742*N1742,2)</f>
        <v>0</v>
      </c>
      <c r="P1742" s="175">
        <v>0</v>
      </c>
      <c r="Q1742" s="175">
        <f>ROUND(E1742*P1742,2)</f>
        <v>0</v>
      </c>
      <c r="R1742" s="177"/>
      <c r="S1742" s="177" t="s">
        <v>394</v>
      </c>
      <c r="T1742" s="178" t="s">
        <v>379</v>
      </c>
      <c r="U1742" s="159">
        <v>0</v>
      </c>
      <c r="V1742" s="159">
        <f>ROUND(E1742*U1742,2)</f>
        <v>0</v>
      </c>
      <c r="W1742" s="159"/>
      <c r="X1742" s="159" t="s">
        <v>429</v>
      </c>
      <c r="Y1742" s="159" t="s">
        <v>381</v>
      </c>
      <c r="Z1742" s="214">
        <v>0.32</v>
      </c>
      <c r="AA1742" s="215">
        <f t="shared" ref="AA1742" si="732">G1742*Z1742</f>
        <v>0</v>
      </c>
      <c r="AB1742" s="215">
        <f t="shared" ref="AB1742" si="733">G1742-AA1742</f>
        <v>0</v>
      </c>
      <c r="AC1742" s="148"/>
      <c r="AD1742" s="148"/>
      <c r="AE1742" s="148"/>
      <c r="AF1742" s="148"/>
      <c r="AG1742" s="148" t="s">
        <v>431</v>
      </c>
      <c r="AH1742" s="148"/>
      <c r="AI1742" s="148"/>
      <c r="AJ1742" s="148"/>
      <c r="AK1742" s="148"/>
      <c r="AL1742" s="148"/>
      <c r="AM1742" s="148"/>
      <c r="AN1742" s="148"/>
      <c r="AO1742" s="148"/>
      <c r="AP1742" s="148"/>
      <c r="AQ1742" s="148"/>
      <c r="AR1742" s="148"/>
      <c r="AS1742" s="148"/>
      <c r="AT1742" s="148"/>
      <c r="AU1742" s="148"/>
      <c r="AV1742" s="148"/>
      <c r="AW1742" s="148"/>
      <c r="AX1742" s="148"/>
      <c r="AY1742" s="148"/>
      <c r="AZ1742" s="148"/>
      <c r="BA1742" s="148"/>
      <c r="BB1742" s="148"/>
      <c r="BC1742" s="148"/>
      <c r="BD1742" s="148"/>
      <c r="BE1742" s="148"/>
      <c r="BF1742" s="148"/>
      <c r="BG1742" s="148"/>
      <c r="BH1742" s="148"/>
    </row>
    <row r="1743" spans="1:60" outlineLevel="2" x14ac:dyDescent="0.2">
      <c r="A1743" s="155"/>
      <c r="B1743" s="156"/>
      <c r="C1743" s="194" t="s">
        <v>2388</v>
      </c>
      <c r="D1743" s="185"/>
      <c r="E1743" s="186">
        <v>1</v>
      </c>
      <c r="F1743" s="159"/>
      <c r="G1743" s="159"/>
      <c r="H1743" s="159"/>
      <c r="I1743" s="159"/>
      <c r="J1743" s="159"/>
      <c r="K1743" s="159"/>
      <c r="L1743" s="159"/>
      <c r="M1743" s="159"/>
      <c r="N1743" s="158"/>
      <c r="O1743" s="158"/>
      <c r="P1743" s="158"/>
      <c r="Q1743" s="158"/>
      <c r="R1743" s="159"/>
      <c r="S1743" s="159"/>
      <c r="T1743" s="159"/>
      <c r="U1743" s="159"/>
      <c r="V1743" s="159"/>
      <c r="W1743" s="159"/>
      <c r="X1743" s="159"/>
      <c r="Y1743" s="159"/>
      <c r="Z1743" s="148"/>
      <c r="AA1743" s="148"/>
      <c r="AB1743" s="148"/>
      <c r="AC1743" s="148"/>
      <c r="AD1743" s="148"/>
      <c r="AE1743" s="148"/>
      <c r="AF1743" s="148"/>
      <c r="AG1743" s="148" t="s">
        <v>435</v>
      </c>
      <c r="AH1743" s="148">
        <v>0</v>
      </c>
      <c r="AI1743" s="148"/>
      <c r="AJ1743" s="148"/>
      <c r="AK1743" s="148"/>
      <c r="AL1743" s="148"/>
      <c r="AM1743" s="148"/>
      <c r="AN1743" s="148"/>
      <c r="AO1743" s="148"/>
      <c r="AP1743" s="148"/>
      <c r="AQ1743" s="148"/>
      <c r="AR1743" s="148"/>
      <c r="AS1743" s="148"/>
      <c r="AT1743" s="148"/>
      <c r="AU1743" s="148"/>
      <c r="AV1743" s="148"/>
      <c r="AW1743" s="148"/>
      <c r="AX1743" s="148"/>
      <c r="AY1743" s="148"/>
      <c r="AZ1743" s="148"/>
      <c r="BA1743" s="148"/>
      <c r="BB1743" s="148"/>
      <c r="BC1743" s="148"/>
      <c r="BD1743" s="148"/>
      <c r="BE1743" s="148"/>
      <c r="BF1743" s="148"/>
      <c r="BG1743" s="148"/>
      <c r="BH1743" s="148"/>
    </row>
    <row r="1744" spans="1:60" ht="22.5" outlineLevel="1" x14ac:dyDescent="0.2">
      <c r="A1744" s="172">
        <v>375</v>
      </c>
      <c r="B1744" s="173" t="s">
        <v>2389</v>
      </c>
      <c r="C1744" s="181" t="s">
        <v>2390</v>
      </c>
      <c r="D1744" s="174" t="s">
        <v>492</v>
      </c>
      <c r="E1744" s="175">
        <v>110</v>
      </c>
      <c r="F1744" s="176"/>
      <c r="G1744" s="177">
        <f>ROUND(E1744*F1744,2)</f>
        <v>0</v>
      </c>
      <c r="H1744" s="176"/>
      <c r="I1744" s="177">
        <f>ROUND(E1744*H1744,2)</f>
        <v>0</v>
      </c>
      <c r="J1744" s="176"/>
      <c r="K1744" s="177">
        <f>ROUND(E1744*J1744,2)</f>
        <v>0</v>
      </c>
      <c r="L1744" s="177">
        <v>21</v>
      </c>
      <c r="M1744" s="177">
        <f>G1744*(1+L1744/100)</f>
        <v>0</v>
      </c>
      <c r="N1744" s="175">
        <v>0</v>
      </c>
      <c r="O1744" s="175">
        <f>ROUND(E1744*N1744,2)</f>
        <v>0</v>
      </c>
      <c r="P1744" s="175">
        <v>0</v>
      </c>
      <c r="Q1744" s="175">
        <f>ROUND(E1744*P1744,2)</f>
        <v>0</v>
      </c>
      <c r="R1744" s="177"/>
      <c r="S1744" s="177" t="s">
        <v>394</v>
      </c>
      <c r="T1744" s="178" t="s">
        <v>379</v>
      </c>
      <c r="U1744" s="159">
        <v>0</v>
      </c>
      <c r="V1744" s="159">
        <f>ROUND(E1744*U1744,2)</f>
        <v>0</v>
      </c>
      <c r="W1744" s="159"/>
      <c r="X1744" s="159" t="s">
        <v>429</v>
      </c>
      <c r="Y1744" s="159" t="s">
        <v>381</v>
      </c>
      <c r="Z1744" s="214">
        <v>0.32</v>
      </c>
      <c r="AA1744" s="215">
        <f t="shared" ref="AA1744" si="734">G1744*Z1744</f>
        <v>0</v>
      </c>
      <c r="AB1744" s="215">
        <f t="shared" ref="AB1744" si="735">G1744-AA1744</f>
        <v>0</v>
      </c>
      <c r="AC1744" s="148"/>
      <c r="AD1744" s="148"/>
      <c r="AE1744" s="148"/>
      <c r="AF1744" s="148"/>
      <c r="AG1744" s="148" t="s">
        <v>431</v>
      </c>
      <c r="AH1744" s="148"/>
      <c r="AI1744" s="148"/>
      <c r="AJ1744" s="148"/>
      <c r="AK1744" s="148"/>
      <c r="AL1744" s="148"/>
      <c r="AM1744" s="148"/>
      <c r="AN1744" s="148"/>
      <c r="AO1744" s="148"/>
      <c r="AP1744" s="148"/>
      <c r="AQ1744" s="148"/>
      <c r="AR1744" s="148"/>
      <c r="AS1744" s="148"/>
      <c r="AT1744" s="148"/>
      <c r="AU1744" s="148"/>
      <c r="AV1744" s="148"/>
      <c r="AW1744" s="148"/>
      <c r="AX1744" s="148"/>
      <c r="AY1744" s="148"/>
      <c r="AZ1744" s="148"/>
      <c r="BA1744" s="148"/>
      <c r="BB1744" s="148"/>
      <c r="BC1744" s="148"/>
      <c r="BD1744" s="148"/>
      <c r="BE1744" s="148"/>
      <c r="BF1744" s="148"/>
      <c r="BG1744" s="148"/>
      <c r="BH1744" s="148"/>
    </row>
    <row r="1745" spans="1:60" outlineLevel="2" x14ac:dyDescent="0.2">
      <c r="A1745" s="155"/>
      <c r="B1745" s="156"/>
      <c r="C1745" s="194" t="s">
        <v>2391</v>
      </c>
      <c r="D1745" s="185"/>
      <c r="E1745" s="186">
        <v>110</v>
      </c>
      <c r="F1745" s="159"/>
      <c r="G1745" s="159"/>
      <c r="H1745" s="159"/>
      <c r="I1745" s="159"/>
      <c r="J1745" s="159"/>
      <c r="K1745" s="159"/>
      <c r="L1745" s="159"/>
      <c r="M1745" s="159"/>
      <c r="N1745" s="158"/>
      <c r="O1745" s="158"/>
      <c r="P1745" s="158"/>
      <c r="Q1745" s="158"/>
      <c r="R1745" s="159"/>
      <c r="S1745" s="159"/>
      <c r="T1745" s="159"/>
      <c r="U1745" s="159"/>
      <c r="V1745" s="159"/>
      <c r="W1745" s="159"/>
      <c r="X1745" s="159"/>
      <c r="Y1745" s="159"/>
      <c r="Z1745" s="148"/>
      <c r="AA1745" s="148"/>
      <c r="AB1745" s="148"/>
      <c r="AC1745" s="148"/>
      <c r="AD1745" s="148"/>
      <c r="AE1745" s="148"/>
      <c r="AF1745" s="148"/>
      <c r="AG1745" s="148" t="s">
        <v>435</v>
      </c>
      <c r="AH1745" s="148">
        <v>0</v>
      </c>
      <c r="AI1745" s="148"/>
      <c r="AJ1745" s="148"/>
      <c r="AK1745" s="148"/>
      <c r="AL1745" s="148"/>
      <c r="AM1745" s="148"/>
      <c r="AN1745" s="148"/>
      <c r="AO1745" s="148"/>
      <c r="AP1745" s="148"/>
      <c r="AQ1745" s="148"/>
      <c r="AR1745" s="148"/>
      <c r="AS1745" s="148"/>
      <c r="AT1745" s="148"/>
      <c r="AU1745" s="148"/>
      <c r="AV1745" s="148"/>
      <c r="AW1745" s="148"/>
      <c r="AX1745" s="148"/>
      <c r="AY1745" s="148"/>
      <c r="AZ1745" s="148"/>
      <c r="BA1745" s="148"/>
      <c r="BB1745" s="148"/>
      <c r="BC1745" s="148"/>
      <c r="BD1745" s="148"/>
      <c r="BE1745" s="148"/>
      <c r="BF1745" s="148"/>
      <c r="BG1745" s="148"/>
      <c r="BH1745" s="148"/>
    </row>
    <row r="1746" spans="1:60" ht="22.5" outlineLevel="1" x14ac:dyDescent="0.2">
      <c r="A1746" s="172">
        <v>376</v>
      </c>
      <c r="B1746" s="173" t="s">
        <v>2392</v>
      </c>
      <c r="C1746" s="181" t="s">
        <v>2393</v>
      </c>
      <c r="D1746" s="174" t="s">
        <v>515</v>
      </c>
      <c r="E1746" s="175">
        <v>2</v>
      </c>
      <c r="F1746" s="176"/>
      <c r="G1746" s="177">
        <f>ROUND(E1746*F1746,2)</f>
        <v>0</v>
      </c>
      <c r="H1746" s="176"/>
      <c r="I1746" s="177">
        <f>ROUND(E1746*H1746,2)</f>
        <v>0</v>
      </c>
      <c r="J1746" s="176"/>
      <c r="K1746" s="177">
        <f>ROUND(E1746*J1746,2)</f>
        <v>0</v>
      </c>
      <c r="L1746" s="177">
        <v>21</v>
      </c>
      <c r="M1746" s="177">
        <f>G1746*(1+L1746/100)</f>
        <v>0</v>
      </c>
      <c r="N1746" s="175">
        <v>0</v>
      </c>
      <c r="O1746" s="175">
        <f>ROUND(E1746*N1746,2)</f>
        <v>0</v>
      </c>
      <c r="P1746" s="175">
        <v>0</v>
      </c>
      <c r="Q1746" s="175">
        <f>ROUND(E1746*P1746,2)</f>
        <v>0</v>
      </c>
      <c r="R1746" s="177"/>
      <c r="S1746" s="177" t="s">
        <v>394</v>
      </c>
      <c r="T1746" s="178" t="s">
        <v>379</v>
      </c>
      <c r="U1746" s="159">
        <v>0</v>
      </c>
      <c r="V1746" s="159">
        <f>ROUND(E1746*U1746,2)</f>
        <v>0</v>
      </c>
      <c r="W1746" s="159"/>
      <c r="X1746" s="159" t="s">
        <v>429</v>
      </c>
      <c r="Y1746" s="159" t="s">
        <v>381</v>
      </c>
      <c r="Z1746" s="214">
        <v>0.32</v>
      </c>
      <c r="AA1746" s="215">
        <f t="shared" ref="AA1746" si="736">G1746*Z1746</f>
        <v>0</v>
      </c>
      <c r="AB1746" s="215">
        <f t="shared" ref="AB1746" si="737">G1746-AA1746</f>
        <v>0</v>
      </c>
      <c r="AC1746" s="148"/>
      <c r="AD1746" s="148"/>
      <c r="AE1746" s="148"/>
      <c r="AF1746" s="148"/>
      <c r="AG1746" s="148" t="s">
        <v>431</v>
      </c>
      <c r="AH1746" s="148"/>
      <c r="AI1746" s="148"/>
      <c r="AJ1746" s="148"/>
      <c r="AK1746" s="148"/>
      <c r="AL1746" s="148"/>
      <c r="AM1746" s="148"/>
      <c r="AN1746" s="148"/>
      <c r="AO1746" s="148"/>
      <c r="AP1746" s="148"/>
      <c r="AQ1746" s="148"/>
      <c r="AR1746" s="148"/>
      <c r="AS1746" s="148"/>
      <c r="AT1746" s="148"/>
      <c r="AU1746" s="148"/>
      <c r="AV1746" s="148"/>
      <c r="AW1746" s="148"/>
      <c r="AX1746" s="148"/>
      <c r="AY1746" s="148"/>
      <c r="AZ1746" s="148"/>
      <c r="BA1746" s="148"/>
      <c r="BB1746" s="148"/>
      <c r="BC1746" s="148"/>
      <c r="BD1746" s="148"/>
      <c r="BE1746" s="148"/>
      <c r="BF1746" s="148"/>
      <c r="BG1746" s="148"/>
      <c r="BH1746" s="148"/>
    </row>
    <row r="1747" spans="1:60" outlineLevel="2" x14ac:dyDescent="0.2">
      <c r="A1747" s="155"/>
      <c r="B1747" s="156"/>
      <c r="C1747" s="194" t="s">
        <v>2394</v>
      </c>
      <c r="D1747" s="185"/>
      <c r="E1747" s="186">
        <v>2</v>
      </c>
      <c r="F1747" s="159"/>
      <c r="G1747" s="159"/>
      <c r="H1747" s="159"/>
      <c r="I1747" s="159"/>
      <c r="J1747" s="159"/>
      <c r="K1747" s="159"/>
      <c r="L1747" s="159"/>
      <c r="M1747" s="159"/>
      <c r="N1747" s="158"/>
      <c r="O1747" s="158"/>
      <c r="P1747" s="158"/>
      <c r="Q1747" s="158"/>
      <c r="R1747" s="159"/>
      <c r="S1747" s="159"/>
      <c r="T1747" s="159"/>
      <c r="U1747" s="159"/>
      <c r="V1747" s="159"/>
      <c r="W1747" s="159"/>
      <c r="X1747" s="159"/>
      <c r="Y1747" s="159"/>
      <c r="Z1747" s="148"/>
      <c r="AA1747" s="148"/>
      <c r="AB1747" s="148"/>
      <c r="AC1747" s="148"/>
      <c r="AD1747" s="148"/>
      <c r="AE1747" s="148"/>
      <c r="AF1747" s="148"/>
      <c r="AG1747" s="148" t="s">
        <v>435</v>
      </c>
      <c r="AH1747" s="148">
        <v>0</v>
      </c>
      <c r="AI1747" s="148"/>
      <c r="AJ1747" s="148"/>
      <c r="AK1747" s="148"/>
      <c r="AL1747" s="148"/>
      <c r="AM1747" s="148"/>
      <c r="AN1747" s="148"/>
      <c r="AO1747" s="148"/>
      <c r="AP1747" s="148"/>
      <c r="AQ1747" s="148"/>
      <c r="AR1747" s="148"/>
      <c r="AS1747" s="148"/>
      <c r="AT1747" s="148"/>
      <c r="AU1747" s="148"/>
      <c r="AV1747" s="148"/>
      <c r="AW1747" s="148"/>
      <c r="AX1747" s="148"/>
      <c r="AY1747" s="148"/>
      <c r="AZ1747" s="148"/>
      <c r="BA1747" s="148"/>
      <c r="BB1747" s="148"/>
      <c r="BC1747" s="148"/>
      <c r="BD1747" s="148"/>
      <c r="BE1747" s="148"/>
      <c r="BF1747" s="148"/>
      <c r="BG1747" s="148"/>
      <c r="BH1747" s="148"/>
    </row>
    <row r="1748" spans="1:60" ht="22.5" outlineLevel="1" x14ac:dyDescent="0.2">
      <c r="A1748" s="172">
        <v>377</v>
      </c>
      <c r="B1748" s="173" t="s">
        <v>2395</v>
      </c>
      <c r="C1748" s="181" t="s">
        <v>2396</v>
      </c>
      <c r="D1748" s="174" t="s">
        <v>707</v>
      </c>
      <c r="E1748" s="175">
        <v>1935</v>
      </c>
      <c r="F1748" s="176"/>
      <c r="G1748" s="177">
        <f>ROUND(E1748*F1748,2)</f>
        <v>0</v>
      </c>
      <c r="H1748" s="176"/>
      <c r="I1748" s="177">
        <f>ROUND(E1748*H1748,2)</f>
        <v>0</v>
      </c>
      <c r="J1748" s="176"/>
      <c r="K1748" s="177">
        <f>ROUND(E1748*J1748,2)</f>
        <v>0</v>
      </c>
      <c r="L1748" s="177">
        <v>21</v>
      </c>
      <c r="M1748" s="177">
        <f>G1748*(1+L1748/100)</f>
        <v>0</v>
      </c>
      <c r="N1748" s="175">
        <v>1E-3</v>
      </c>
      <c r="O1748" s="175">
        <f>ROUND(E1748*N1748,2)</f>
        <v>1.94</v>
      </c>
      <c r="P1748" s="175">
        <v>0</v>
      </c>
      <c r="Q1748" s="175">
        <f>ROUND(E1748*P1748,2)</f>
        <v>0</v>
      </c>
      <c r="R1748" s="177"/>
      <c r="S1748" s="177" t="s">
        <v>394</v>
      </c>
      <c r="T1748" s="178" t="s">
        <v>379</v>
      </c>
      <c r="U1748" s="159">
        <v>0</v>
      </c>
      <c r="V1748" s="159">
        <f>ROUND(E1748*U1748,2)</f>
        <v>0</v>
      </c>
      <c r="W1748" s="159"/>
      <c r="X1748" s="159" t="s">
        <v>429</v>
      </c>
      <c r="Y1748" s="159" t="s">
        <v>381</v>
      </c>
      <c r="Z1748" s="214">
        <v>0.32</v>
      </c>
      <c r="AA1748" s="215">
        <f t="shared" ref="AA1748" si="738">G1748*Z1748</f>
        <v>0</v>
      </c>
      <c r="AB1748" s="215">
        <f t="shared" ref="AB1748" si="739">G1748-AA1748</f>
        <v>0</v>
      </c>
      <c r="AC1748" s="148"/>
      <c r="AD1748" s="148"/>
      <c r="AE1748" s="148"/>
      <c r="AF1748" s="148"/>
      <c r="AG1748" s="148" t="s">
        <v>431</v>
      </c>
      <c r="AH1748" s="148"/>
      <c r="AI1748" s="148"/>
      <c r="AJ1748" s="148"/>
      <c r="AK1748" s="148"/>
      <c r="AL1748" s="148"/>
      <c r="AM1748" s="148"/>
      <c r="AN1748" s="148"/>
      <c r="AO1748" s="148"/>
      <c r="AP1748" s="148"/>
      <c r="AQ1748" s="148"/>
      <c r="AR1748" s="148"/>
      <c r="AS1748" s="148"/>
      <c r="AT1748" s="148"/>
      <c r="AU1748" s="148"/>
      <c r="AV1748" s="148"/>
      <c r="AW1748" s="148"/>
      <c r="AX1748" s="148"/>
      <c r="AY1748" s="148"/>
      <c r="AZ1748" s="148"/>
      <c r="BA1748" s="148"/>
      <c r="BB1748" s="148"/>
      <c r="BC1748" s="148"/>
      <c r="BD1748" s="148"/>
      <c r="BE1748" s="148"/>
      <c r="BF1748" s="148"/>
      <c r="BG1748" s="148"/>
      <c r="BH1748" s="148"/>
    </row>
    <row r="1749" spans="1:60" outlineLevel="2" x14ac:dyDescent="0.2">
      <c r="A1749" s="155"/>
      <c r="B1749" s="156"/>
      <c r="C1749" s="194" t="s">
        <v>2397</v>
      </c>
      <c r="D1749" s="185"/>
      <c r="E1749" s="186">
        <v>1935</v>
      </c>
      <c r="F1749" s="159"/>
      <c r="G1749" s="159"/>
      <c r="H1749" s="159"/>
      <c r="I1749" s="159"/>
      <c r="J1749" s="159"/>
      <c r="K1749" s="159"/>
      <c r="L1749" s="159"/>
      <c r="M1749" s="159"/>
      <c r="N1749" s="158"/>
      <c r="O1749" s="158"/>
      <c r="P1749" s="158"/>
      <c r="Q1749" s="158"/>
      <c r="R1749" s="159"/>
      <c r="S1749" s="159"/>
      <c r="T1749" s="159"/>
      <c r="U1749" s="159"/>
      <c r="V1749" s="159"/>
      <c r="W1749" s="159"/>
      <c r="X1749" s="159"/>
      <c r="Y1749" s="159"/>
      <c r="Z1749" s="148"/>
      <c r="AA1749" s="148"/>
      <c r="AB1749" s="148"/>
      <c r="AC1749" s="148"/>
      <c r="AD1749" s="148"/>
      <c r="AE1749" s="148"/>
      <c r="AF1749" s="148"/>
      <c r="AG1749" s="148" t="s">
        <v>435</v>
      </c>
      <c r="AH1749" s="148">
        <v>0</v>
      </c>
      <c r="AI1749" s="148"/>
      <c r="AJ1749" s="148"/>
      <c r="AK1749" s="148"/>
      <c r="AL1749" s="148"/>
      <c r="AM1749" s="148"/>
      <c r="AN1749" s="148"/>
      <c r="AO1749" s="148"/>
      <c r="AP1749" s="148"/>
      <c r="AQ1749" s="148"/>
      <c r="AR1749" s="148"/>
      <c r="AS1749" s="148"/>
      <c r="AT1749" s="148"/>
      <c r="AU1749" s="148"/>
      <c r="AV1749" s="148"/>
      <c r="AW1749" s="148"/>
      <c r="AX1749" s="148"/>
      <c r="AY1749" s="148"/>
      <c r="AZ1749" s="148"/>
      <c r="BA1749" s="148"/>
      <c r="BB1749" s="148"/>
      <c r="BC1749" s="148"/>
      <c r="BD1749" s="148"/>
      <c r="BE1749" s="148"/>
      <c r="BF1749" s="148"/>
      <c r="BG1749" s="148"/>
      <c r="BH1749" s="148"/>
    </row>
    <row r="1750" spans="1:60" ht="22.5" outlineLevel="1" x14ac:dyDescent="0.2">
      <c r="A1750" s="172">
        <v>378</v>
      </c>
      <c r="B1750" s="173" t="s">
        <v>2398</v>
      </c>
      <c r="C1750" s="181" t="s">
        <v>2399</v>
      </c>
      <c r="D1750" s="174" t="s">
        <v>671</v>
      </c>
      <c r="E1750" s="175">
        <v>56</v>
      </c>
      <c r="F1750" s="176"/>
      <c r="G1750" s="177">
        <f>ROUND(E1750*F1750,2)</f>
        <v>0</v>
      </c>
      <c r="H1750" s="176"/>
      <c r="I1750" s="177">
        <f>ROUND(E1750*H1750,2)</f>
        <v>0</v>
      </c>
      <c r="J1750" s="176"/>
      <c r="K1750" s="177">
        <f>ROUND(E1750*J1750,2)</f>
        <v>0</v>
      </c>
      <c r="L1750" s="177">
        <v>21</v>
      </c>
      <c r="M1750" s="177">
        <f>G1750*(1+L1750/100)</f>
        <v>0</v>
      </c>
      <c r="N1750" s="175">
        <v>0</v>
      </c>
      <c r="O1750" s="175">
        <f>ROUND(E1750*N1750,2)</f>
        <v>0</v>
      </c>
      <c r="P1750" s="175">
        <v>0</v>
      </c>
      <c r="Q1750" s="175">
        <f>ROUND(E1750*P1750,2)</f>
        <v>0</v>
      </c>
      <c r="R1750" s="177"/>
      <c r="S1750" s="177" t="s">
        <v>394</v>
      </c>
      <c r="T1750" s="178" t="s">
        <v>379</v>
      </c>
      <c r="U1750" s="159">
        <v>0</v>
      </c>
      <c r="V1750" s="159">
        <f>ROUND(E1750*U1750,2)</f>
        <v>0</v>
      </c>
      <c r="W1750" s="159"/>
      <c r="X1750" s="159" t="s">
        <v>429</v>
      </c>
      <c r="Y1750" s="159" t="s">
        <v>381</v>
      </c>
      <c r="Z1750" s="214">
        <v>0.32</v>
      </c>
      <c r="AA1750" s="215">
        <f t="shared" ref="AA1750" si="740">G1750*Z1750</f>
        <v>0</v>
      </c>
      <c r="AB1750" s="215">
        <f t="shared" ref="AB1750" si="741">G1750-AA1750</f>
        <v>0</v>
      </c>
      <c r="AC1750" s="148"/>
      <c r="AD1750" s="148"/>
      <c r="AE1750" s="148"/>
      <c r="AF1750" s="148"/>
      <c r="AG1750" s="148" t="s">
        <v>431</v>
      </c>
      <c r="AH1750" s="148"/>
      <c r="AI1750" s="148"/>
      <c r="AJ1750" s="148"/>
      <c r="AK1750" s="148"/>
      <c r="AL1750" s="148"/>
      <c r="AM1750" s="148"/>
      <c r="AN1750" s="148"/>
      <c r="AO1750" s="148"/>
      <c r="AP1750" s="148"/>
      <c r="AQ1750" s="148"/>
      <c r="AR1750" s="148"/>
      <c r="AS1750" s="148"/>
      <c r="AT1750" s="148"/>
      <c r="AU1750" s="148"/>
      <c r="AV1750" s="148"/>
      <c r="AW1750" s="148"/>
      <c r="AX1750" s="148"/>
      <c r="AY1750" s="148"/>
      <c r="AZ1750" s="148"/>
      <c r="BA1750" s="148"/>
      <c r="BB1750" s="148"/>
      <c r="BC1750" s="148"/>
      <c r="BD1750" s="148"/>
      <c r="BE1750" s="148"/>
      <c r="BF1750" s="148"/>
      <c r="BG1750" s="148"/>
      <c r="BH1750" s="148"/>
    </row>
    <row r="1751" spans="1:60" outlineLevel="2" x14ac:dyDescent="0.2">
      <c r="A1751" s="155"/>
      <c r="B1751" s="156"/>
      <c r="C1751" s="194" t="s">
        <v>2400</v>
      </c>
      <c r="D1751" s="185"/>
      <c r="E1751" s="186">
        <v>56</v>
      </c>
      <c r="F1751" s="159"/>
      <c r="G1751" s="159"/>
      <c r="H1751" s="159"/>
      <c r="I1751" s="159"/>
      <c r="J1751" s="159"/>
      <c r="K1751" s="159"/>
      <c r="L1751" s="159"/>
      <c r="M1751" s="159"/>
      <c r="N1751" s="158"/>
      <c r="O1751" s="158"/>
      <c r="P1751" s="158"/>
      <c r="Q1751" s="158"/>
      <c r="R1751" s="159"/>
      <c r="S1751" s="159"/>
      <c r="T1751" s="159"/>
      <c r="U1751" s="159"/>
      <c r="V1751" s="159"/>
      <c r="W1751" s="159"/>
      <c r="X1751" s="159"/>
      <c r="Y1751" s="159"/>
      <c r="Z1751" s="148"/>
      <c r="AA1751" s="148"/>
      <c r="AB1751" s="148"/>
      <c r="AC1751" s="148"/>
      <c r="AD1751" s="148"/>
      <c r="AE1751" s="148"/>
      <c r="AF1751" s="148"/>
      <c r="AG1751" s="148" t="s">
        <v>435</v>
      </c>
      <c r="AH1751" s="148">
        <v>0</v>
      </c>
      <c r="AI1751" s="148"/>
      <c r="AJ1751" s="148"/>
      <c r="AK1751" s="148"/>
      <c r="AL1751" s="148"/>
      <c r="AM1751" s="148"/>
      <c r="AN1751" s="148"/>
      <c r="AO1751" s="148"/>
      <c r="AP1751" s="148"/>
      <c r="AQ1751" s="148"/>
      <c r="AR1751" s="148"/>
      <c r="AS1751" s="148"/>
      <c r="AT1751" s="148"/>
      <c r="AU1751" s="148"/>
      <c r="AV1751" s="148"/>
      <c r="AW1751" s="148"/>
      <c r="AX1751" s="148"/>
      <c r="AY1751" s="148"/>
      <c r="AZ1751" s="148"/>
      <c r="BA1751" s="148"/>
      <c r="BB1751" s="148"/>
      <c r="BC1751" s="148"/>
      <c r="BD1751" s="148"/>
      <c r="BE1751" s="148"/>
      <c r="BF1751" s="148"/>
      <c r="BG1751" s="148"/>
      <c r="BH1751" s="148"/>
    </row>
    <row r="1752" spans="1:60" ht="22.5" outlineLevel="1" x14ac:dyDescent="0.2">
      <c r="A1752" s="172">
        <v>379</v>
      </c>
      <c r="B1752" s="173" t="s">
        <v>2401</v>
      </c>
      <c r="C1752" s="181" t="s">
        <v>2376</v>
      </c>
      <c r="D1752" s="174" t="s">
        <v>671</v>
      </c>
      <c r="E1752" s="175">
        <v>39</v>
      </c>
      <c r="F1752" s="176"/>
      <c r="G1752" s="177">
        <f>ROUND(E1752*F1752,2)</f>
        <v>0</v>
      </c>
      <c r="H1752" s="176"/>
      <c r="I1752" s="177">
        <f>ROUND(E1752*H1752,2)</f>
        <v>0</v>
      </c>
      <c r="J1752" s="176"/>
      <c r="K1752" s="177">
        <f>ROUND(E1752*J1752,2)</f>
        <v>0</v>
      </c>
      <c r="L1752" s="177">
        <v>21</v>
      </c>
      <c r="M1752" s="177">
        <f>G1752*(1+L1752/100)</f>
        <v>0</v>
      </c>
      <c r="N1752" s="175">
        <v>0</v>
      </c>
      <c r="O1752" s="175">
        <f>ROUND(E1752*N1752,2)</f>
        <v>0</v>
      </c>
      <c r="P1752" s="175">
        <v>0</v>
      </c>
      <c r="Q1752" s="175">
        <f>ROUND(E1752*P1752,2)</f>
        <v>0</v>
      </c>
      <c r="R1752" s="177"/>
      <c r="S1752" s="177" t="s">
        <v>394</v>
      </c>
      <c r="T1752" s="178" t="s">
        <v>379</v>
      </c>
      <c r="U1752" s="159">
        <v>0</v>
      </c>
      <c r="V1752" s="159">
        <f>ROUND(E1752*U1752,2)</f>
        <v>0</v>
      </c>
      <c r="W1752" s="159"/>
      <c r="X1752" s="159" t="s">
        <v>429</v>
      </c>
      <c r="Y1752" s="159" t="s">
        <v>381</v>
      </c>
      <c r="Z1752" s="214">
        <v>0.32</v>
      </c>
      <c r="AA1752" s="215">
        <f t="shared" ref="AA1752" si="742">G1752*Z1752</f>
        <v>0</v>
      </c>
      <c r="AB1752" s="215">
        <f t="shared" ref="AB1752" si="743">G1752-AA1752</f>
        <v>0</v>
      </c>
      <c r="AC1752" s="148"/>
      <c r="AD1752" s="148"/>
      <c r="AE1752" s="148"/>
      <c r="AF1752" s="148"/>
      <c r="AG1752" s="148" t="s">
        <v>431</v>
      </c>
      <c r="AH1752" s="148"/>
      <c r="AI1752" s="148"/>
      <c r="AJ1752" s="148"/>
      <c r="AK1752" s="148"/>
      <c r="AL1752" s="148"/>
      <c r="AM1752" s="148"/>
      <c r="AN1752" s="148"/>
      <c r="AO1752" s="148"/>
      <c r="AP1752" s="148"/>
      <c r="AQ1752" s="148"/>
      <c r="AR1752" s="148"/>
      <c r="AS1752" s="148"/>
      <c r="AT1752" s="148"/>
      <c r="AU1752" s="148"/>
      <c r="AV1752" s="148"/>
      <c r="AW1752" s="148"/>
      <c r="AX1752" s="148"/>
      <c r="AY1752" s="148"/>
      <c r="AZ1752" s="148"/>
      <c r="BA1752" s="148"/>
      <c r="BB1752" s="148"/>
      <c r="BC1752" s="148"/>
      <c r="BD1752" s="148"/>
      <c r="BE1752" s="148"/>
      <c r="BF1752" s="148"/>
      <c r="BG1752" s="148"/>
      <c r="BH1752" s="148"/>
    </row>
    <row r="1753" spans="1:60" outlineLevel="2" x14ac:dyDescent="0.2">
      <c r="A1753" s="155"/>
      <c r="B1753" s="156"/>
      <c r="C1753" s="194" t="s">
        <v>2402</v>
      </c>
      <c r="D1753" s="185"/>
      <c r="E1753" s="186">
        <v>39</v>
      </c>
      <c r="F1753" s="159"/>
      <c r="G1753" s="159"/>
      <c r="H1753" s="159"/>
      <c r="I1753" s="159"/>
      <c r="J1753" s="159"/>
      <c r="K1753" s="159"/>
      <c r="L1753" s="159"/>
      <c r="M1753" s="159"/>
      <c r="N1753" s="158"/>
      <c r="O1753" s="158"/>
      <c r="P1753" s="158"/>
      <c r="Q1753" s="158"/>
      <c r="R1753" s="159"/>
      <c r="S1753" s="159"/>
      <c r="T1753" s="159"/>
      <c r="U1753" s="159"/>
      <c r="V1753" s="159"/>
      <c r="W1753" s="159"/>
      <c r="X1753" s="159"/>
      <c r="Y1753" s="159"/>
      <c r="Z1753" s="148"/>
      <c r="AA1753" s="148"/>
      <c r="AB1753" s="148"/>
      <c r="AC1753" s="148"/>
      <c r="AD1753" s="148"/>
      <c r="AE1753" s="148"/>
      <c r="AF1753" s="148"/>
      <c r="AG1753" s="148" t="s">
        <v>435</v>
      </c>
      <c r="AH1753" s="148">
        <v>0</v>
      </c>
      <c r="AI1753" s="148"/>
      <c r="AJ1753" s="148"/>
      <c r="AK1753" s="148"/>
      <c r="AL1753" s="148"/>
      <c r="AM1753" s="148"/>
      <c r="AN1753" s="148"/>
      <c r="AO1753" s="148"/>
      <c r="AP1753" s="148"/>
      <c r="AQ1753" s="148"/>
      <c r="AR1753" s="148"/>
      <c r="AS1753" s="148"/>
      <c r="AT1753" s="148"/>
      <c r="AU1753" s="148"/>
      <c r="AV1753" s="148"/>
      <c r="AW1753" s="148"/>
      <c r="AX1753" s="148"/>
      <c r="AY1753" s="148"/>
      <c r="AZ1753" s="148"/>
      <c r="BA1753" s="148"/>
      <c r="BB1753" s="148"/>
      <c r="BC1753" s="148"/>
      <c r="BD1753" s="148"/>
      <c r="BE1753" s="148"/>
      <c r="BF1753" s="148"/>
      <c r="BG1753" s="148"/>
      <c r="BH1753" s="148"/>
    </row>
    <row r="1754" spans="1:60" outlineLevel="1" x14ac:dyDescent="0.2">
      <c r="A1754" s="172">
        <v>380</v>
      </c>
      <c r="B1754" s="173" t="s">
        <v>2403</v>
      </c>
      <c r="C1754" s="181" t="s">
        <v>2404</v>
      </c>
      <c r="D1754" s="174" t="s">
        <v>707</v>
      </c>
      <c r="E1754" s="175">
        <v>185</v>
      </c>
      <c r="F1754" s="176"/>
      <c r="G1754" s="177">
        <f>ROUND(E1754*F1754,2)</f>
        <v>0</v>
      </c>
      <c r="H1754" s="176"/>
      <c r="I1754" s="177">
        <f>ROUND(E1754*H1754,2)</f>
        <v>0</v>
      </c>
      <c r="J1754" s="176"/>
      <c r="K1754" s="177">
        <f>ROUND(E1754*J1754,2)</f>
        <v>0</v>
      </c>
      <c r="L1754" s="177">
        <v>21</v>
      </c>
      <c r="M1754" s="177">
        <f>G1754*(1+L1754/100)</f>
        <v>0</v>
      </c>
      <c r="N1754" s="175">
        <v>1E-3</v>
      </c>
      <c r="O1754" s="175">
        <f>ROUND(E1754*N1754,2)</f>
        <v>0.19</v>
      </c>
      <c r="P1754" s="175">
        <v>0</v>
      </c>
      <c r="Q1754" s="175">
        <f>ROUND(E1754*P1754,2)</f>
        <v>0</v>
      </c>
      <c r="R1754" s="177"/>
      <c r="S1754" s="177" t="s">
        <v>394</v>
      </c>
      <c r="T1754" s="178" t="s">
        <v>379</v>
      </c>
      <c r="U1754" s="159">
        <v>0</v>
      </c>
      <c r="V1754" s="159">
        <f>ROUND(E1754*U1754,2)</f>
        <v>0</v>
      </c>
      <c r="W1754" s="159"/>
      <c r="X1754" s="159" t="s">
        <v>429</v>
      </c>
      <c r="Y1754" s="159" t="s">
        <v>381</v>
      </c>
      <c r="Z1754" s="214">
        <v>0.32</v>
      </c>
      <c r="AA1754" s="215">
        <f t="shared" ref="AA1754" si="744">G1754*Z1754</f>
        <v>0</v>
      </c>
      <c r="AB1754" s="215">
        <f t="shared" ref="AB1754" si="745">G1754-AA1754</f>
        <v>0</v>
      </c>
      <c r="AC1754" s="148"/>
      <c r="AD1754" s="148"/>
      <c r="AE1754" s="148"/>
      <c r="AF1754" s="148"/>
      <c r="AG1754" s="148" t="s">
        <v>431</v>
      </c>
      <c r="AH1754" s="148"/>
      <c r="AI1754" s="148"/>
      <c r="AJ1754" s="148"/>
      <c r="AK1754" s="148"/>
      <c r="AL1754" s="148"/>
      <c r="AM1754" s="148"/>
      <c r="AN1754" s="148"/>
      <c r="AO1754" s="148"/>
      <c r="AP1754" s="148"/>
      <c r="AQ1754" s="148"/>
      <c r="AR1754" s="148"/>
      <c r="AS1754" s="148"/>
      <c r="AT1754" s="148"/>
      <c r="AU1754" s="148"/>
      <c r="AV1754" s="148"/>
      <c r="AW1754" s="148"/>
      <c r="AX1754" s="148"/>
      <c r="AY1754" s="148"/>
      <c r="AZ1754" s="148"/>
      <c r="BA1754" s="148"/>
      <c r="BB1754" s="148"/>
      <c r="BC1754" s="148"/>
      <c r="BD1754" s="148"/>
      <c r="BE1754" s="148"/>
      <c r="BF1754" s="148"/>
      <c r="BG1754" s="148"/>
      <c r="BH1754" s="148"/>
    </row>
    <row r="1755" spans="1:60" outlineLevel="2" x14ac:dyDescent="0.2">
      <c r="A1755" s="155"/>
      <c r="B1755" s="156"/>
      <c r="C1755" s="194" t="s">
        <v>2405</v>
      </c>
      <c r="D1755" s="185"/>
      <c r="E1755" s="186">
        <v>185</v>
      </c>
      <c r="F1755" s="159"/>
      <c r="G1755" s="159"/>
      <c r="H1755" s="159"/>
      <c r="I1755" s="159"/>
      <c r="J1755" s="159"/>
      <c r="K1755" s="159"/>
      <c r="L1755" s="159"/>
      <c r="M1755" s="159"/>
      <c r="N1755" s="158"/>
      <c r="O1755" s="158"/>
      <c r="P1755" s="158"/>
      <c r="Q1755" s="158"/>
      <c r="R1755" s="159"/>
      <c r="S1755" s="159"/>
      <c r="T1755" s="159"/>
      <c r="U1755" s="159"/>
      <c r="V1755" s="159"/>
      <c r="W1755" s="159"/>
      <c r="X1755" s="159"/>
      <c r="Y1755" s="159"/>
      <c r="Z1755" s="148"/>
      <c r="AA1755" s="148"/>
      <c r="AB1755" s="148"/>
      <c r="AC1755" s="148"/>
      <c r="AD1755" s="148"/>
      <c r="AE1755" s="148"/>
      <c r="AF1755" s="148"/>
      <c r="AG1755" s="148" t="s">
        <v>435</v>
      </c>
      <c r="AH1755" s="148">
        <v>0</v>
      </c>
      <c r="AI1755" s="148"/>
      <c r="AJ1755" s="148"/>
      <c r="AK1755" s="148"/>
      <c r="AL1755" s="148"/>
      <c r="AM1755" s="148"/>
      <c r="AN1755" s="148"/>
      <c r="AO1755" s="148"/>
      <c r="AP1755" s="148"/>
      <c r="AQ1755" s="148"/>
      <c r="AR1755" s="148"/>
      <c r="AS1755" s="148"/>
      <c r="AT1755" s="148"/>
      <c r="AU1755" s="148"/>
      <c r="AV1755" s="148"/>
      <c r="AW1755" s="148"/>
      <c r="AX1755" s="148"/>
      <c r="AY1755" s="148"/>
      <c r="AZ1755" s="148"/>
      <c r="BA1755" s="148"/>
      <c r="BB1755" s="148"/>
      <c r="BC1755" s="148"/>
      <c r="BD1755" s="148"/>
      <c r="BE1755" s="148"/>
      <c r="BF1755" s="148"/>
      <c r="BG1755" s="148"/>
      <c r="BH1755" s="148"/>
    </row>
    <row r="1756" spans="1:60" ht="22.5" outlineLevel="1" x14ac:dyDescent="0.2">
      <c r="A1756" s="172">
        <v>381</v>
      </c>
      <c r="B1756" s="173" t="s">
        <v>2406</v>
      </c>
      <c r="C1756" s="181" t="s">
        <v>2407</v>
      </c>
      <c r="D1756" s="174" t="s">
        <v>492</v>
      </c>
      <c r="E1756" s="175">
        <v>163.56</v>
      </c>
      <c r="F1756" s="176"/>
      <c r="G1756" s="177">
        <f>ROUND(E1756*F1756,2)</f>
        <v>0</v>
      </c>
      <c r="H1756" s="176"/>
      <c r="I1756" s="177">
        <f>ROUND(E1756*H1756,2)</f>
        <v>0</v>
      </c>
      <c r="J1756" s="176"/>
      <c r="K1756" s="177">
        <f>ROUND(E1756*J1756,2)</f>
        <v>0</v>
      </c>
      <c r="L1756" s="177">
        <v>21</v>
      </c>
      <c r="M1756" s="177">
        <f>G1756*(1+L1756/100)</f>
        <v>0</v>
      </c>
      <c r="N1756" s="175">
        <v>1.8339999999999999E-2</v>
      </c>
      <c r="O1756" s="175">
        <f>ROUND(E1756*N1756,2)</f>
        <v>3</v>
      </c>
      <c r="P1756" s="175">
        <v>0</v>
      </c>
      <c r="Q1756" s="175">
        <f>ROUND(E1756*P1756,2)</f>
        <v>0</v>
      </c>
      <c r="R1756" s="177"/>
      <c r="S1756" s="177" t="s">
        <v>394</v>
      </c>
      <c r="T1756" s="178" t="s">
        <v>379</v>
      </c>
      <c r="U1756" s="159">
        <v>0.31</v>
      </c>
      <c r="V1756" s="159">
        <f>ROUND(E1756*U1756,2)</f>
        <v>50.7</v>
      </c>
      <c r="W1756" s="159"/>
      <c r="X1756" s="159" t="s">
        <v>429</v>
      </c>
      <c r="Y1756" s="159" t="s">
        <v>381</v>
      </c>
      <c r="Z1756" s="214">
        <v>0.32</v>
      </c>
      <c r="AA1756" s="215">
        <f t="shared" ref="AA1756" si="746">G1756*Z1756</f>
        <v>0</v>
      </c>
      <c r="AB1756" s="215">
        <f t="shared" ref="AB1756" si="747">G1756-AA1756</f>
        <v>0</v>
      </c>
      <c r="AC1756" s="148"/>
      <c r="AD1756" s="148"/>
      <c r="AE1756" s="148"/>
      <c r="AF1756" s="148"/>
      <c r="AG1756" s="148" t="s">
        <v>431</v>
      </c>
      <c r="AH1756" s="148"/>
      <c r="AI1756" s="148"/>
      <c r="AJ1756" s="148"/>
      <c r="AK1756" s="148"/>
      <c r="AL1756" s="148"/>
      <c r="AM1756" s="148"/>
      <c r="AN1756" s="148"/>
      <c r="AO1756" s="148"/>
      <c r="AP1756" s="148"/>
      <c r="AQ1756" s="148"/>
      <c r="AR1756" s="148"/>
      <c r="AS1756" s="148"/>
      <c r="AT1756" s="148"/>
      <c r="AU1756" s="148"/>
      <c r="AV1756" s="148"/>
      <c r="AW1756" s="148"/>
      <c r="AX1756" s="148"/>
      <c r="AY1756" s="148"/>
      <c r="AZ1756" s="148"/>
      <c r="BA1756" s="148"/>
      <c r="BB1756" s="148"/>
      <c r="BC1756" s="148"/>
      <c r="BD1756" s="148"/>
      <c r="BE1756" s="148"/>
      <c r="BF1756" s="148"/>
      <c r="BG1756" s="148"/>
      <c r="BH1756" s="148"/>
    </row>
    <row r="1757" spans="1:60" outlineLevel="2" x14ac:dyDescent="0.2">
      <c r="A1757" s="155"/>
      <c r="B1757" s="156"/>
      <c r="C1757" s="194" t="s">
        <v>2408</v>
      </c>
      <c r="D1757" s="185"/>
      <c r="E1757" s="186">
        <v>163.56</v>
      </c>
      <c r="F1757" s="159"/>
      <c r="G1757" s="159"/>
      <c r="H1757" s="159"/>
      <c r="I1757" s="159"/>
      <c r="J1757" s="159"/>
      <c r="K1757" s="159"/>
      <c r="L1757" s="159"/>
      <c r="M1757" s="159"/>
      <c r="N1757" s="158"/>
      <c r="O1757" s="158"/>
      <c r="P1757" s="158"/>
      <c r="Q1757" s="158"/>
      <c r="R1757" s="159"/>
      <c r="S1757" s="159"/>
      <c r="T1757" s="159"/>
      <c r="U1757" s="159"/>
      <c r="V1757" s="159"/>
      <c r="W1757" s="159"/>
      <c r="X1757" s="159"/>
      <c r="Y1757" s="159"/>
      <c r="Z1757" s="148"/>
      <c r="AA1757" s="148"/>
      <c r="AB1757" s="148"/>
      <c r="AC1757" s="148"/>
      <c r="AD1757" s="148"/>
      <c r="AE1757" s="148"/>
      <c r="AF1757" s="148"/>
      <c r="AG1757" s="148" t="s">
        <v>435</v>
      </c>
      <c r="AH1757" s="148">
        <v>0</v>
      </c>
      <c r="AI1757" s="148"/>
      <c r="AJ1757" s="148"/>
      <c r="AK1757" s="148"/>
      <c r="AL1757" s="148"/>
      <c r="AM1757" s="148"/>
      <c r="AN1757" s="148"/>
      <c r="AO1757" s="148"/>
      <c r="AP1757" s="148"/>
      <c r="AQ1757" s="148"/>
      <c r="AR1757" s="148"/>
      <c r="AS1757" s="148"/>
      <c r="AT1757" s="148"/>
      <c r="AU1757" s="148"/>
      <c r="AV1757" s="148"/>
      <c r="AW1757" s="148"/>
      <c r="AX1757" s="148"/>
      <c r="AY1757" s="148"/>
      <c r="AZ1757" s="148"/>
      <c r="BA1757" s="148"/>
      <c r="BB1757" s="148"/>
      <c r="BC1757" s="148"/>
      <c r="BD1757" s="148"/>
      <c r="BE1757" s="148"/>
      <c r="BF1757" s="148"/>
      <c r="BG1757" s="148"/>
      <c r="BH1757" s="148"/>
    </row>
    <row r="1758" spans="1:60" ht="22.5" outlineLevel="1" x14ac:dyDescent="0.2">
      <c r="A1758" s="172">
        <v>382</v>
      </c>
      <c r="B1758" s="173" t="s">
        <v>2409</v>
      </c>
      <c r="C1758" s="181" t="s">
        <v>2410</v>
      </c>
      <c r="D1758" s="174" t="s">
        <v>492</v>
      </c>
      <c r="E1758" s="175">
        <v>426.24</v>
      </c>
      <c r="F1758" s="176"/>
      <c r="G1758" s="177">
        <f>ROUND(E1758*F1758,2)</f>
        <v>0</v>
      </c>
      <c r="H1758" s="176"/>
      <c r="I1758" s="177">
        <f>ROUND(E1758*H1758,2)</f>
        <v>0</v>
      </c>
      <c r="J1758" s="176"/>
      <c r="K1758" s="177">
        <f>ROUND(E1758*J1758,2)</f>
        <v>0</v>
      </c>
      <c r="L1758" s="177">
        <v>21</v>
      </c>
      <c r="M1758" s="177">
        <f>G1758*(1+L1758/100)</f>
        <v>0</v>
      </c>
      <c r="N1758" s="175">
        <v>1.9939999999999999E-2</v>
      </c>
      <c r="O1758" s="175">
        <f>ROUND(E1758*N1758,2)</f>
        <v>8.5</v>
      </c>
      <c r="P1758" s="175">
        <v>0</v>
      </c>
      <c r="Q1758" s="175">
        <f>ROUND(E1758*P1758,2)</f>
        <v>0</v>
      </c>
      <c r="R1758" s="177"/>
      <c r="S1758" s="177" t="s">
        <v>394</v>
      </c>
      <c r="T1758" s="178" t="s">
        <v>379</v>
      </c>
      <c r="U1758" s="159">
        <v>0.41</v>
      </c>
      <c r="V1758" s="159">
        <f>ROUND(E1758*U1758,2)</f>
        <v>174.76</v>
      </c>
      <c r="W1758" s="159"/>
      <c r="X1758" s="159" t="s">
        <v>429</v>
      </c>
      <c r="Y1758" s="159" t="s">
        <v>381</v>
      </c>
      <c r="Z1758" s="214">
        <v>0.32</v>
      </c>
      <c r="AA1758" s="215">
        <f t="shared" ref="AA1758" si="748">G1758*Z1758</f>
        <v>0</v>
      </c>
      <c r="AB1758" s="215">
        <f t="shared" ref="AB1758" si="749">G1758-AA1758</f>
        <v>0</v>
      </c>
      <c r="AC1758" s="148"/>
      <c r="AD1758" s="148"/>
      <c r="AE1758" s="148"/>
      <c r="AF1758" s="148"/>
      <c r="AG1758" s="148" t="s">
        <v>431</v>
      </c>
      <c r="AH1758" s="148"/>
      <c r="AI1758" s="148"/>
      <c r="AJ1758" s="148"/>
      <c r="AK1758" s="148"/>
      <c r="AL1758" s="148"/>
      <c r="AM1758" s="148"/>
      <c r="AN1758" s="148"/>
      <c r="AO1758" s="148"/>
      <c r="AP1758" s="148"/>
      <c r="AQ1758" s="148"/>
      <c r="AR1758" s="148"/>
      <c r="AS1758" s="148"/>
      <c r="AT1758" s="148"/>
      <c r="AU1758" s="148"/>
      <c r="AV1758" s="148"/>
      <c r="AW1758" s="148"/>
      <c r="AX1758" s="148"/>
      <c r="AY1758" s="148"/>
      <c r="AZ1758" s="148"/>
      <c r="BA1758" s="148"/>
      <c r="BB1758" s="148"/>
      <c r="BC1758" s="148"/>
      <c r="BD1758" s="148"/>
      <c r="BE1758" s="148"/>
      <c r="BF1758" s="148"/>
      <c r="BG1758" s="148"/>
      <c r="BH1758" s="148"/>
    </row>
    <row r="1759" spans="1:60" outlineLevel="2" x14ac:dyDescent="0.2">
      <c r="A1759" s="155"/>
      <c r="B1759" s="156"/>
      <c r="C1759" s="194" t="s">
        <v>1576</v>
      </c>
      <c r="D1759" s="185"/>
      <c r="E1759" s="186">
        <v>426.24</v>
      </c>
      <c r="F1759" s="159"/>
      <c r="G1759" s="159"/>
      <c r="H1759" s="159"/>
      <c r="I1759" s="159"/>
      <c r="J1759" s="159"/>
      <c r="K1759" s="159"/>
      <c r="L1759" s="159"/>
      <c r="M1759" s="159"/>
      <c r="N1759" s="158"/>
      <c r="O1759" s="158"/>
      <c r="P1759" s="158"/>
      <c r="Q1759" s="158"/>
      <c r="R1759" s="159"/>
      <c r="S1759" s="159"/>
      <c r="T1759" s="159"/>
      <c r="U1759" s="159"/>
      <c r="V1759" s="159"/>
      <c r="W1759" s="159"/>
      <c r="X1759" s="159"/>
      <c r="Y1759" s="159"/>
      <c r="Z1759" s="148"/>
      <c r="AA1759" s="148"/>
      <c r="AB1759" s="148"/>
      <c r="AC1759" s="148"/>
      <c r="AD1759" s="148"/>
      <c r="AE1759" s="148"/>
      <c r="AF1759" s="148"/>
      <c r="AG1759" s="148" t="s">
        <v>435</v>
      </c>
      <c r="AH1759" s="148">
        <v>0</v>
      </c>
      <c r="AI1759" s="148"/>
      <c r="AJ1759" s="148"/>
      <c r="AK1759" s="148"/>
      <c r="AL1759" s="148"/>
      <c r="AM1759" s="148"/>
      <c r="AN1759" s="148"/>
      <c r="AO1759" s="148"/>
      <c r="AP1759" s="148"/>
      <c r="AQ1759" s="148"/>
      <c r="AR1759" s="148"/>
      <c r="AS1759" s="148"/>
      <c r="AT1759" s="148"/>
      <c r="AU1759" s="148"/>
      <c r="AV1759" s="148"/>
      <c r="AW1759" s="148"/>
      <c r="AX1759" s="148"/>
      <c r="AY1759" s="148"/>
      <c r="AZ1759" s="148"/>
      <c r="BA1759" s="148"/>
      <c r="BB1759" s="148"/>
      <c r="BC1759" s="148"/>
      <c r="BD1759" s="148"/>
      <c r="BE1759" s="148"/>
      <c r="BF1759" s="148"/>
      <c r="BG1759" s="148"/>
      <c r="BH1759" s="148"/>
    </row>
    <row r="1760" spans="1:60" ht="22.5" outlineLevel="1" x14ac:dyDescent="0.2">
      <c r="A1760" s="172">
        <v>383</v>
      </c>
      <c r="B1760" s="173" t="s">
        <v>2411</v>
      </c>
      <c r="C1760" s="181" t="s">
        <v>2412</v>
      </c>
      <c r="D1760" s="174" t="s">
        <v>492</v>
      </c>
      <c r="E1760" s="175">
        <v>444.44799999999998</v>
      </c>
      <c r="F1760" s="176"/>
      <c r="G1760" s="177">
        <f>ROUND(E1760*F1760,2)</f>
        <v>0</v>
      </c>
      <c r="H1760" s="176"/>
      <c r="I1760" s="177">
        <f>ROUND(E1760*H1760,2)</f>
        <v>0</v>
      </c>
      <c r="J1760" s="176"/>
      <c r="K1760" s="177">
        <f>ROUND(E1760*J1760,2)</f>
        <v>0</v>
      </c>
      <c r="L1760" s="177">
        <v>21</v>
      </c>
      <c r="M1760" s="177">
        <f>G1760*(1+L1760/100)</f>
        <v>0</v>
      </c>
      <c r="N1760" s="175">
        <v>1.9939999999999999E-2</v>
      </c>
      <c r="O1760" s="175">
        <f>ROUND(E1760*N1760,2)</f>
        <v>8.86</v>
      </c>
      <c r="P1760" s="175">
        <v>0</v>
      </c>
      <c r="Q1760" s="175">
        <f>ROUND(E1760*P1760,2)</f>
        <v>0</v>
      </c>
      <c r="R1760" s="177"/>
      <c r="S1760" s="177" t="s">
        <v>394</v>
      </c>
      <c r="T1760" s="178" t="s">
        <v>379</v>
      </c>
      <c r="U1760" s="159">
        <v>0.41</v>
      </c>
      <c r="V1760" s="159">
        <f>ROUND(E1760*U1760,2)</f>
        <v>182.22</v>
      </c>
      <c r="W1760" s="159"/>
      <c r="X1760" s="159" t="s">
        <v>429</v>
      </c>
      <c r="Y1760" s="159" t="s">
        <v>381</v>
      </c>
      <c r="Z1760" s="214">
        <v>0.32</v>
      </c>
      <c r="AA1760" s="215">
        <f t="shared" ref="AA1760" si="750">G1760*Z1760</f>
        <v>0</v>
      </c>
      <c r="AB1760" s="215">
        <f t="shared" ref="AB1760" si="751">G1760-AA1760</f>
        <v>0</v>
      </c>
      <c r="AC1760" s="148"/>
      <c r="AD1760" s="148"/>
      <c r="AE1760" s="148"/>
      <c r="AF1760" s="148"/>
      <c r="AG1760" s="148" t="s">
        <v>431</v>
      </c>
      <c r="AH1760" s="148"/>
      <c r="AI1760" s="148"/>
      <c r="AJ1760" s="148"/>
      <c r="AK1760" s="148"/>
      <c r="AL1760" s="148"/>
      <c r="AM1760" s="148"/>
      <c r="AN1760" s="148"/>
      <c r="AO1760" s="148"/>
      <c r="AP1760" s="148"/>
      <c r="AQ1760" s="148"/>
      <c r="AR1760" s="148"/>
      <c r="AS1760" s="148"/>
      <c r="AT1760" s="148"/>
      <c r="AU1760" s="148"/>
      <c r="AV1760" s="148"/>
      <c r="AW1760" s="148"/>
      <c r="AX1760" s="148"/>
      <c r="AY1760" s="148"/>
      <c r="AZ1760" s="148"/>
      <c r="BA1760" s="148"/>
      <c r="BB1760" s="148"/>
      <c r="BC1760" s="148"/>
      <c r="BD1760" s="148"/>
      <c r="BE1760" s="148"/>
      <c r="BF1760" s="148"/>
      <c r="BG1760" s="148"/>
      <c r="BH1760" s="148"/>
    </row>
    <row r="1761" spans="1:60" outlineLevel="2" x14ac:dyDescent="0.2">
      <c r="A1761" s="155"/>
      <c r="B1761" s="156"/>
      <c r="C1761" s="194" t="s">
        <v>2413</v>
      </c>
      <c r="D1761" s="185"/>
      <c r="E1761" s="186">
        <v>444.44799999999998</v>
      </c>
      <c r="F1761" s="159"/>
      <c r="G1761" s="159"/>
      <c r="H1761" s="159"/>
      <c r="I1761" s="159"/>
      <c r="J1761" s="159"/>
      <c r="K1761" s="159"/>
      <c r="L1761" s="159"/>
      <c r="M1761" s="159"/>
      <c r="N1761" s="158"/>
      <c r="O1761" s="158"/>
      <c r="P1761" s="158"/>
      <c r="Q1761" s="158"/>
      <c r="R1761" s="159"/>
      <c r="S1761" s="159"/>
      <c r="T1761" s="159"/>
      <c r="U1761" s="159"/>
      <c r="V1761" s="159"/>
      <c r="W1761" s="159"/>
      <c r="X1761" s="159"/>
      <c r="Y1761" s="159"/>
      <c r="Z1761" s="148"/>
      <c r="AA1761" s="148"/>
      <c r="AB1761" s="148"/>
      <c r="AC1761" s="148"/>
      <c r="AD1761" s="148"/>
      <c r="AE1761" s="148"/>
      <c r="AF1761" s="148"/>
      <c r="AG1761" s="148" t="s">
        <v>435</v>
      </c>
      <c r="AH1761" s="148">
        <v>0</v>
      </c>
      <c r="AI1761" s="148"/>
      <c r="AJ1761" s="148"/>
      <c r="AK1761" s="148"/>
      <c r="AL1761" s="148"/>
      <c r="AM1761" s="148"/>
      <c r="AN1761" s="148"/>
      <c r="AO1761" s="148"/>
      <c r="AP1761" s="148"/>
      <c r="AQ1761" s="148"/>
      <c r="AR1761" s="148"/>
      <c r="AS1761" s="148"/>
      <c r="AT1761" s="148"/>
      <c r="AU1761" s="148"/>
      <c r="AV1761" s="148"/>
      <c r="AW1761" s="148"/>
      <c r="AX1761" s="148"/>
      <c r="AY1761" s="148"/>
      <c r="AZ1761" s="148"/>
      <c r="BA1761" s="148"/>
      <c r="BB1761" s="148"/>
      <c r="BC1761" s="148"/>
      <c r="BD1761" s="148"/>
      <c r="BE1761" s="148"/>
      <c r="BF1761" s="148"/>
      <c r="BG1761" s="148"/>
      <c r="BH1761" s="148"/>
    </row>
    <row r="1762" spans="1:60" ht="33.75" outlineLevel="1" x14ac:dyDescent="0.2">
      <c r="A1762" s="172">
        <v>384</v>
      </c>
      <c r="B1762" s="173" t="s">
        <v>2414</v>
      </c>
      <c r="C1762" s="181" t="s">
        <v>2415</v>
      </c>
      <c r="D1762" s="174" t="s">
        <v>492</v>
      </c>
      <c r="E1762" s="175">
        <v>120</v>
      </c>
      <c r="F1762" s="176"/>
      <c r="G1762" s="177">
        <f>ROUND(E1762*F1762,2)</f>
        <v>0</v>
      </c>
      <c r="H1762" s="176"/>
      <c r="I1762" s="177">
        <f>ROUND(E1762*H1762,2)</f>
        <v>0</v>
      </c>
      <c r="J1762" s="176"/>
      <c r="K1762" s="177">
        <f>ROUND(E1762*J1762,2)</f>
        <v>0</v>
      </c>
      <c r="L1762" s="177">
        <v>21</v>
      </c>
      <c r="M1762" s="177">
        <f>G1762*(1+L1762/100)</f>
        <v>0</v>
      </c>
      <c r="N1762" s="175">
        <v>0.02</v>
      </c>
      <c r="O1762" s="175">
        <f>ROUND(E1762*N1762,2)</f>
        <v>2.4</v>
      </c>
      <c r="P1762" s="175">
        <v>0</v>
      </c>
      <c r="Q1762" s="175">
        <f>ROUND(E1762*P1762,2)</f>
        <v>0</v>
      </c>
      <c r="R1762" s="177"/>
      <c r="S1762" s="177" t="s">
        <v>394</v>
      </c>
      <c r="T1762" s="178" t="s">
        <v>379</v>
      </c>
      <c r="U1762" s="159">
        <v>0</v>
      </c>
      <c r="V1762" s="159">
        <f>ROUND(E1762*U1762,2)</f>
        <v>0</v>
      </c>
      <c r="W1762" s="159"/>
      <c r="X1762" s="159" t="s">
        <v>429</v>
      </c>
      <c r="Y1762" s="159" t="s">
        <v>381</v>
      </c>
      <c r="Z1762" s="214">
        <v>0.32</v>
      </c>
      <c r="AA1762" s="215">
        <f t="shared" ref="AA1762" si="752">G1762*Z1762</f>
        <v>0</v>
      </c>
      <c r="AB1762" s="215">
        <f t="shared" ref="AB1762" si="753">G1762-AA1762</f>
        <v>0</v>
      </c>
      <c r="AC1762" s="148"/>
      <c r="AD1762" s="148"/>
      <c r="AE1762" s="148"/>
      <c r="AF1762" s="148"/>
      <c r="AG1762" s="148" t="s">
        <v>431</v>
      </c>
      <c r="AH1762" s="148"/>
      <c r="AI1762" s="148"/>
      <c r="AJ1762" s="148"/>
      <c r="AK1762" s="148"/>
      <c r="AL1762" s="148"/>
      <c r="AM1762" s="148"/>
      <c r="AN1762" s="148"/>
      <c r="AO1762" s="148"/>
      <c r="AP1762" s="148"/>
      <c r="AQ1762" s="148"/>
      <c r="AR1762" s="148"/>
      <c r="AS1762" s="148"/>
      <c r="AT1762" s="148"/>
      <c r="AU1762" s="148"/>
      <c r="AV1762" s="148"/>
      <c r="AW1762" s="148"/>
      <c r="AX1762" s="148"/>
      <c r="AY1762" s="148"/>
      <c r="AZ1762" s="148"/>
      <c r="BA1762" s="148"/>
      <c r="BB1762" s="148"/>
      <c r="BC1762" s="148"/>
      <c r="BD1762" s="148"/>
      <c r="BE1762" s="148"/>
      <c r="BF1762" s="148"/>
      <c r="BG1762" s="148"/>
      <c r="BH1762" s="148"/>
    </row>
    <row r="1763" spans="1:60" outlineLevel="2" x14ac:dyDescent="0.2">
      <c r="A1763" s="155"/>
      <c r="B1763" s="156"/>
      <c r="C1763" s="194" t="s">
        <v>2416</v>
      </c>
      <c r="D1763" s="185"/>
      <c r="E1763" s="186">
        <v>120</v>
      </c>
      <c r="F1763" s="159"/>
      <c r="G1763" s="159"/>
      <c r="H1763" s="159"/>
      <c r="I1763" s="159"/>
      <c r="J1763" s="159"/>
      <c r="K1763" s="159"/>
      <c r="L1763" s="159"/>
      <c r="M1763" s="159"/>
      <c r="N1763" s="158"/>
      <c r="O1763" s="158"/>
      <c r="P1763" s="158"/>
      <c r="Q1763" s="158"/>
      <c r="R1763" s="159"/>
      <c r="S1763" s="159"/>
      <c r="T1763" s="159"/>
      <c r="U1763" s="159"/>
      <c r="V1763" s="159"/>
      <c r="W1763" s="159"/>
      <c r="X1763" s="159"/>
      <c r="Y1763" s="159"/>
      <c r="Z1763" s="148"/>
      <c r="AA1763" s="148"/>
      <c r="AB1763" s="148"/>
      <c r="AC1763" s="148"/>
      <c r="AD1763" s="148"/>
      <c r="AE1763" s="148"/>
      <c r="AF1763" s="148"/>
      <c r="AG1763" s="148" t="s">
        <v>435</v>
      </c>
      <c r="AH1763" s="148">
        <v>0</v>
      </c>
      <c r="AI1763" s="148"/>
      <c r="AJ1763" s="148"/>
      <c r="AK1763" s="148"/>
      <c r="AL1763" s="148"/>
      <c r="AM1763" s="148"/>
      <c r="AN1763" s="148"/>
      <c r="AO1763" s="148"/>
      <c r="AP1763" s="148"/>
      <c r="AQ1763" s="148"/>
      <c r="AR1763" s="148"/>
      <c r="AS1763" s="148"/>
      <c r="AT1763" s="148"/>
      <c r="AU1763" s="148"/>
      <c r="AV1763" s="148"/>
      <c r="AW1763" s="148"/>
      <c r="AX1763" s="148"/>
      <c r="AY1763" s="148"/>
      <c r="AZ1763" s="148"/>
      <c r="BA1763" s="148"/>
      <c r="BB1763" s="148"/>
      <c r="BC1763" s="148"/>
      <c r="BD1763" s="148"/>
      <c r="BE1763" s="148"/>
      <c r="BF1763" s="148"/>
      <c r="BG1763" s="148"/>
      <c r="BH1763" s="148"/>
    </row>
    <row r="1764" spans="1:60" ht="22.5" outlineLevel="1" x14ac:dyDescent="0.2">
      <c r="A1764" s="172">
        <v>385</v>
      </c>
      <c r="B1764" s="173" t="s">
        <v>2417</v>
      </c>
      <c r="C1764" s="181" t="s">
        <v>2418</v>
      </c>
      <c r="D1764" s="174" t="s">
        <v>515</v>
      </c>
      <c r="E1764" s="175">
        <v>2</v>
      </c>
      <c r="F1764" s="176"/>
      <c r="G1764" s="177">
        <f>ROUND(E1764*F1764,2)</f>
        <v>0</v>
      </c>
      <c r="H1764" s="176"/>
      <c r="I1764" s="177">
        <f>ROUND(E1764*H1764,2)</f>
        <v>0</v>
      </c>
      <c r="J1764" s="176"/>
      <c r="K1764" s="177">
        <f>ROUND(E1764*J1764,2)</f>
        <v>0</v>
      </c>
      <c r="L1764" s="177">
        <v>21</v>
      </c>
      <c r="M1764" s="177">
        <f>G1764*(1+L1764/100)</f>
        <v>0</v>
      </c>
      <c r="N1764" s="175">
        <v>0.06</v>
      </c>
      <c r="O1764" s="175">
        <f>ROUND(E1764*N1764,2)</f>
        <v>0.12</v>
      </c>
      <c r="P1764" s="175">
        <v>0</v>
      </c>
      <c r="Q1764" s="175">
        <f>ROUND(E1764*P1764,2)</f>
        <v>0</v>
      </c>
      <c r="R1764" s="177"/>
      <c r="S1764" s="177" t="s">
        <v>394</v>
      </c>
      <c r="T1764" s="178" t="s">
        <v>379</v>
      </c>
      <c r="U1764" s="159">
        <v>0</v>
      </c>
      <c r="V1764" s="159">
        <f>ROUND(E1764*U1764,2)</f>
        <v>0</v>
      </c>
      <c r="W1764" s="159"/>
      <c r="X1764" s="159" t="s">
        <v>429</v>
      </c>
      <c r="Y1764" s="159" t="s">
        <v>381</v>
      </c>
      <c r="Z1764" s="214">
        <v>0.32</v>
      </c>
      <c r="AA1764" s="215">
        <f t="shared" ref="AA1764" si="754">G1764*Z1764</f>
        <v>0</v>
      </c>
      <c r="AB1764" s="215">
        <f t="shared" ref="AB1764" si="755">G1764-AA1764</f>
        <v>0</v>
      </c>
      <c r="AC1764" s="148"/>
      <c r="AD1764" s="148"/>
      <c r="AE1764" s="148"/>
      <c r="AF1764" s="148"/>
      <c r="AG1764" s="148" t="s">
        <v>431</v>
      </c>
      <c r="AH1764" s="148"/>
      <c r="AI1764" s="148"/>
      <c r="AJ1764" s="148"/>
      <c r="AK1764" s="148"/>
      <c r="AL1764" s="148"/>
      <c r="AM1764" s="148"/>
      <c r="AN1764" s="148"/>
      <c r="AO1764" s="148"/>
      <c r="AP1764" s="148"/>
      <c r="AQ1764" s="148"/>
      <c r="AR1764" s="148"/>
      <c r="AS1764" s="148"/>
      <c r="AT1764" s="148"/>
      <c r="AU1764" s="148"/>
      <c r="AV1764" s="148"/>
      <c r="AW1764" s="148"/>
      <c r="AX1764" s="148"/>
      <c r="AY1764" s="148"/>
      <c r="AZ1764" s="148"/>
      <c r="BA1764" s="148"/>
      <c r="BB1764" s="148"/>
      <c r="BC1764" s="148"/>
      <c r="BD1764" s="148"/>
      <c r="BE1764" s="148"/>
      <c r="BF1764" s="148"/>
      <c r="BG1764" s="148"/>
      <c r="BH1764" s="148"/>
    </row>
    <row r="1765" spans="1:60" outlineLevel="2" x14ac:dyDescent="0.2">
      <c r="A1765" s="155"/>
      <c r="B1765" s="156"/>
      <c r="C1765" s="194" t="s">
        <v>2419</v>
      </c>
      <c r="D1765" s="185"/>
      <c r="E1765" s="186">
        <v>2</v>
      </c>
      <c r="F1765" s="159"/>
      <c r="G1765" s="159"/>
      <c r="H1765" s="159"/>
      <c r="I1765" s="159"/>
      <c r="J1765" s="159"/>
      <c r="K1765" s="159"/>
      <c r="L1765" s="159"/>
      <c r="M1765" s="159"/>
      <c r="N1765" s="158"/>
      <c r="O1765" s="158"/>
      <c r="P1765" s="158"/>
      <c r="Q1765" s="158"/>
      <c r="R1765" s="159"/>
      <c r="S1765" s="159"/>
      <c r="T1765" s="159"/>
      <c r="U1765" s="159"/>
      <c r="V1765" s="159"/>
      <c r="W1765" s="159"/>
      <c r="X1765" s="159"/>
      <c r="Y1765" s="159"/>
      <c r="Z1765" s="148"/>
      <c r="AA1765" s="148"/>
      <c r="AB1765" s="148"/>
      <c r="AC1765" s="148"/>
      <c r="AD1765" s="148"/>
      <c r="AE1765" s="148"/>
      <c r="AF1765" s="148"/>
      <c r="AG1765" s="148" t="s">
        <v>435</v>
      </c>
      <c r="AH1765" s="148">
        <v>0</v>
      </c>
      <c r="AI1765" s="148"/>
      <c r="AJ1765" s="148"/>
      <c r="AK1765" s="148"/>
      <c r="AL1765" s="148"/>
      <c r="AM1765" s="148"/>
      <c r="AN1765" s="148"/>
      <c r="AO1765" s="148"/>
      <c r="AP1765" s="148"/>
      <c r="AQ1765" s="148"/>
      <c r="AR1765" s="148"/>
      <c r="AS1765" s="148"/>
      <c r="AT1765" s="148"/>
      <c r="AU1765" s="148"/>
      <c r="AV1765" s="148"/>
      <c r="AW1765" s="148"/>
      <c r="AX1765" s="148"/>
      <c r="AY1765" s="148"/>
      <c r="AZ1765" s="148"/>
      <c r="BA1765" s="148"/>
      <c r="BB1765" s="148"/>
      <c r="BC1765" s="148"/>
      <c r="BD1765" s="148"/>
      <c r="BE1765" s="148"/>
      <c r="BF1765" s="148"/>
      <c r="BG1765" s="148"/>
      <c r="BH1765" s="148"/>
    </row>
    <row r="1766" spans="1:60" outlineLevel="1" x14ac:dyDescent="0.2">
      <c r="A1766" s="155">
        <v>386</v>
      </c>
      <c r="B1766" s="156" t="s">
        <v>2420</v>
      </c>
      <c r="C1766" s="197" t="s">
        <v>2421</v>
      </c>
      <c r="D1766" s="157" t="s">
        <v>0</v>
      </c>
      <c r="E1766" s="196"/>
      <c r="F1766" s="160"/>
      <c r="G1766" s="159">
        <f>ROUND(E1766*F1766,2)</f>
        <v>0</v>
      </c>
      <c r="H1766" s="160"/>
      <c r="I1766" s="159">
        <f>ROUND(E1766*H1766,2)</f>
        <v>0</v>
      </c>
      <c r="J1766" s="160"/>
      <c r="K1766" s="159">
        <f>ROUND(E1766*J1766,2)</f>
        <v>0</v>
      </c>
      <c r="L1766" s="159">
        <v>21</v>
      </c>
      <c r="M1766" s="159">
        <f>G1766*(1+L1766/100)</f>
        <v>0</v>
      </c>
      <c r="N1766" s="158">
        <v>0</v>
      </c>
      <c r="O1766" s="158">
        <f>ROUND(E1766*N1766,2)</f>
        <v>0</v>
      </c>
      <c r="P1766" s="158">
        <v>0</v>
      </c>
      <c r="Q1766" s="158">
        <f>ROUND(E1766*P1766,2)</f>
        <v>0</v>
      </c>
      <c r="R1766" s="159" t="s">
        <v>2422</v>
      </c>
      <c r="S1766" s="159" t="s">
        <v>378</v>
      </c>
      <c r="T1766" s="159" t="s">
        <v>378</v>
      </c>
      <c r="U1766" s="159">
        <v>0</v>
      </c>
      <c r="V1766" s="159">
        <f>ROUND(E1766*U1766,2)</f>
        <v>0</v>
      </c>
      <c r="W1766" s="159"/>
      <c r="X1766" s="159" t="s">
        <v>618</v>
      </c>
      <c r="Y1766" s="159" t="s">
        <v>381</v>
      </c>
      <c r="Z1766" s="214">
        <v>0.32</v>
      </c>
      <c r="AA1766" s="215">
        <f t="shared" ref="AA1766" si="756">G1766*Z1766</f>
        <v>0</v>
      </c>
      <c r="AB1766" s="215">
        <f t="shared" ref="AB1766" si="757">G1766-AA1766</f>
        <v>0</v>
      </c>
      <c r="AC1766" s="148"/>
      <c r="AD1766" s="148"/>
      <c r="AE1766" s="148"/>
      <c r="AF1766" s="148"/>
      <c r="AG1766" s="148" t="s">
        <v>619</v>
      </c>
      <c r="AH1766" s="148"/>
      <c r="AI1766" s="148"/>
      <c r="AJ1766" s="148"/>
      <c r="AK1766" s="148"/>
      <c r="AL1766" s="148"/>
      <c r="AM1766" s="148"/>
      <c r="AN1766" s="148"/>
      <c r="AO1766" s="148"/>
      <c r="AP1766" s="148"/>
      <c r="AQ1766" s="148"/>
      <c r="AR1766" s="148"/>
      <c r="AS1766" s="148"/>
      <c r="AT1766" s="148"/>
      <c r="AU1766" s="148"/>
      <c r="AV1766" s="148"/>
      <c r="AW1766" s="148"/>
      <c r="AX1766" s="148"/>
      <c r="AY1766" s="148"/>
      <c r="AZ1766" s="148"/>
      <c r="BA1766" s="148"/>
      <c r="BB1766" s="148"/>
      <c r="BC1766" s="148"/>
      <c r="BD1766" s="148"/>
      <c r="BE1766" s="148"/>
      <c r="BF1766" s="148"/>
      <c r="BG1766" s="148"/>
      <c r="BH1766" s="148"/>
    </row>
    <row r="1767" spans="1:60" outlineLevel="2" x14ac:dyDescent="0.2">
      <c r="A1767" s="155"/>
      <c r="B1767" s="156"/>
      <c r="C1767" s="308" t="s">
        <v>2194</v>
      </c>
      <c r="D1767" s="309"/>
      <c r="E1767" s="309"/>
      <c r="F1767" s="309"/>
      <c r="G1767" s="309"/>
      <c r="H1767" s="159"/>
      <c r="I1767" s="159"/>
      <c r="J1767" s="159"/>
      <c r="K1767" s="159"/>
      <c r="L1767" s="159"/>
      <c r="M1767" s="159"/>
      <c r="N1767" s="158"/>
      <c r="O1767" s="158"/>
      <c r="P1767" s="158"/>
      <c r="Q1767" s="158"/>
      <c r="R1767" s="159"/>
      <c r="S1767" s="159"/>
      <c r="T1767" s="159"/>
      <c r="U1767" s="159"/>
      <c r="V1767" s="159"/>
      <c r="W1767" s="159"/>
      <c r="X1767" s="159"/>
      <c r="Y1767" s="159"/>
      <c r="Z1767" s="148"/>
      <c r="AA1767" s="148"/>
      <c r="AB1767" s="148"/>
      <c r="AC1767" s="148"/>
      <c r="AD1767" s="148"/>
      <c r="AE1767" s="148"/>
      <c r="AF1767" s="148"/>
      <c r="AG1767" s="148" t="s">
        <v>433</v>
      </c>
      <c r="AH1767" s="148"/>
      <c r="AI1767" s="148"/>
      <c r="AJ1767" s="148"/>
      <c r="AK1767" s="148"/>
      <c r="AL1767" s="148"/>
      <c r="AM1767" s="148"/>
      <c r="AN1767" s="148"/>
      <c r="AO1767" s="148"/>
      <c r="AP1767" s="148"/>
      <c r="AQ1767" s="148"/>
      <c r="AR1767" s="148"/>
      <c r="AS1767" s="148"/>
      <c r="AT1767" s="148"/>
      <c r="AU1767" s="148"/>
      <c r="AV1767" s="148"/>
      <c r="AW1767" s="148"/>
      <c r="AX1767" s="148"/>
      <c r="AY1767" s="148"/>
      <c r="AZ1767" s="148"/>
      <c r="BA1767" s="148"/>
      <c r="BB1767" s="148"/>
      <c r="BC1767" s="148"/>
      <c r="BD1767" s="148"/>
      <c r="BE1767" s="148"/>
      <c r="BF1767" s="148"/>
      <c r="BG1767" s="148"/>
      <c r="BH1767" s="148"/>
    </row>
    <row r="1768" spans="1:60" x14ac:dyDescent="0.2">
      <c r="A1768" s="162" t="s">
        <v>373</v>
      </c>
      <c r="B1768" s="163" t="s">
        <v>305</v>
      </c>
      <c r="C1768" s="180" t="s">
        <v>306</v>
      </c>
      <c r="D1768" s="164"/>
      <c r="E1768" s="165"/>
      <c r="F1768" s="166"/>
      <c r="G1768" s="166">
        <f>SUMIF(AG1769:AG1885,"&lt;&gt;NOR",G1769:G1885)</f>
        <v>0</v>
      </c>
      <c r="H1768" s="166"/>
      <c r="I1768" s="166">
        <f>SUM(I1769:I1885)</f>
        <v>0</v>
      </c>
      <c r="J1768" s="166"/>
      <c r="K1768" s="166">
        <f>SUM(K1769:K1885)</f>
        <v>0</v>
      </c>
      <c r="L1768" s="166"/>
      <c r="M1768" s="166">
        <f>SUM(M1769:M1885)</f>
        <v>0</v>
      </c>
      <c r="N1768" s="165"/>
      <c r="O1768" s="165">
        <f>SUM(O1769:O1885)</f>
        <v>62.889999999999993</v>
      </c>
      <c r="P1768" s="165"/>
      <c r="Q1768" s="165">
        <f>SUM(Q1769:Q1885)</f>
        <v>0</v>
      </c>
      <c r="R1768" s="166"/>
      <c r="S1768" s="166"/>
      <c r="T1768" s="167"/>
      <c r="U1768" s="161"/>
      <c r="V1768" s="161">
        <f>SUM(V1769:V1885)</f>
        <v>3740.62</v>
      </c>
      <c r="W1768" s="161"/>
      <c r="X1768" s="161"/>
      <c r="Y1768" s="161"/>
      <c r="Z1768" s="166"/>
      <c r="AA1768" s="166"/>
      <c r="AB1768" s="167"/>
      <c r="AG1768" t="s">
        <v>374</v>
      </c>
    </row>
    <row r="1769" spans="1:60" ht="33.75" outlineLevel="1" x14ac:dyDescent="0.2">
      <c r="A1769" s="172">
        <v>387</v>
      </c>
      <c r="B1769" s="173" t="s">
        <v>2423</v>
      </c>
      <c r="C1769" s="181" t="s">
        <v>2424</v>
      </c>
      <c r="D1769" s="174" t="s">
        <v>492</v>
      </c>
      <c r="E1769" s="175">
        <v>517.84320000000002</v>
      </c>
      <c r="F1769" s="176"/>
      <c r="G1769" s="177">
        <f>ROUND(E1769*F1769,2)</f>
        <v>0</v>
      </c>
      <c r="H1769" s="176"/>
      <c r="I1769" s="177">
        <f>ROUND(E1769*H1769,2)</f>
        <v>0</v>
      </c>
      <c r="J1769" s="176"/>
      <c r="K1769" s="177">
        <f>ROUND(E1769*J1769,2)</f>
        <v>0</v>
      </c>
      <c r="L1769" s="177">
        <v>21</v>
      </c>
      <c r="M1769" s="177">
        <f>G1769*(1+L1769/100)</f>
        <v>0</v>
      </c>
      <c r="N1769" s="175">
        <v>2.1000000000000001E-4</v>
      </c>
      <c r="O1769" s="175">
        <f>ROUND(E1769*N1769,2)</f>
        <v>0.11</v>
      </c>
      <c r="P1769" s="175">
        <v>0</v>
      </c>
      <c r="Q1769" s="175">
        <f>ROUND(E1769*P1769,2)</f>
        <v>0</v>
      </c>
      <c r="R1769" s="177" t="s">
        <v>2425</v>
      </c>
      <c r="S1769" s="177" t="s">
        <v>378</v>
      </c>
      <c r="T1769" s="178" t="s">
        <v>378</v>
      </c>
      <c r="U1769" s="159">
        <v>0.05</v>
      </c>
      <c r="V1769" s="159">
        <f>ROUND(E1769*U1769,2)</f>
        <v>25.89</v>
      </c>
      <c r="W1769" s="159"/>
      <c r="X1769" s="159" t="s">
        <v>429</v>
      </c>
      <c r="Y1769" s="159" t="s">
        <v>381</v>
      </c>
      <c r="Z1769" s="214">
        <v>0.32</v>
      </c>
      <c r="AA1769" s="215">
        <f t="shared" ref="AA1769" si="758">G1769*Z1769</f>
        <v>0</v>
      </c>
      <c r="AB1769" s="215">
        <f t="shared" ref="AB1769" si="759">G1769-AA1769</f>
        <v>0</v>
      </c>
      <c r="AC1769" s="148"/>
      <c r="AD1769" s="148"/>
      <c r="AE1769" s="148"/>
      <c r="AF1769" s="148"/>
      <c r="AG1769" s="148" t="s">
        <v>431</v>
      </c>
      <c r="AH1769" s="148"/>
      <c r="AI1769" s="148"/>
      <c r="AJ1769" s="148"/>
      <c r="AK1769" s="148"/>
      <c r="AL1769" s="148"/>
      <c r="AM1769" s="148"/>
      <c r="AN1769" s="148"/>
      <c r="AO1769" s="148"/>
      <c r="AP1769" s="148"/>
      <c r="AQ1769" s="148"/>
      <c r="AR1769" s="148"/>
      <c r="AS1769" s="148"/>
      <c r="AT1769" s="148"/>
      <c r="AU1769" s="148"/>
      <c r="AV1769" s="148"/>
      <c r="AW1769" s="148"/>
      <c r="AX1769" s="148"/>
      <c r="AY1769" s="148"/>
      <c r="AZ1769" s="148"/>
      <c r="BA1769" s="148"/>
      <c r="BB1769" s="148"/>
      <c r="BC1769" s="148"/>
      <c r="BD1769" s="148"/>
      <c r="BE1769" s="148"/>
      <c r="BF1769" s="148"/>
      <c r="BG1769" s="148"/>
      <c r="BH1769" s="148"/>
    </row>
    <row r="1770" spans="1:60" outlineLevel="2" x14ac:dyDescent="0.2">
      <c r="A1770" s="155"/>
      <c r="B1770" s="156"/>
      <c r="C1770" s="194" t="s">
        <v>2426</v>
      </c>
      <c r="D1770" s="185"/>
      <c r="E1770" s="186"/>
      <c r="F1770" s="159"/>
      <c r="G1770" s="159"/>
      <c r="H1770" s="159"/>
      <c r="I1770" s="159"/>
      <c r="J1770" s="159"/>
      <c r="K1770" s="159"/>
      <c r="L1770" s="159"/>
      <c r="M1770" s="159"/>
      <c r="N1770" s="158"/>
      <c r="O1770" s="158"/>
      <c r="P1770" s="158"/>
      <c r="Q1770" s="158"/>
      <c r="R1770" s="159"/>
      <c r="S1770" s="159"/>
      <c r="T1770" s="159"/>
      <c r="U1770" s="159"/>
      <c r="V1770" s="159"/>
      <c r="W1770" s="159"/>
      <c r="X1770" s="159"/>
      <c r="Y1770" s="159"/>
      <c r="Z1770" s="148"/>
      <c r="AA1770" s="148"/>
      <c r="AB1770" s="148"/>
      <c r="AC1770" s="148"/>
      <c r="AD1770" s="148"/>
      <c r="AE1770" s="148"/>
      <c r="AF1770" s="148"/>
      <c r="AG1770" s="148" t="s">
        <v>435</v>
      </c>
      <c r="AH1770" s="148">
        <v>0</v>
      </c>
      <c r="AI1770" s="148"/>
      <c r="AJ1770" s="148"/>
      <c r="AK1770" s="148"/>
      <c r="AL1770" s="148"/>
      <c r="AM1770" s="148"/>
      <c r="AN1770" s="148"/>
      <c r="AO1770" s="148"/>
      <c r="AP1770" s="148"/>
      <c r="AQ1770" s="148"/>
      <c r="AR1770" s="148"/>
      <c r="AS1770" s="148"/>
      <c r="AT1770" s="148"/>
      <c r="AU1770" s="148"/>
      <c r="AV1770" s="148"/>
      <c r="AW1770" s="148"/>
      <c r="AX1770" s="148"/>
      <c r="AY1770" s="148"/>
      <c r="AZ1770" s="148"/>
      <c r="BA1770" s="148"/>
      <c r="BB1770" s="148"/>
      <c r="BC1770" s="148"/>
      <c r="BD1770" s="148"/>
      <c r="BE1770" s="148"/>
      <c r="BF1770" s="148"/>
      <c r="BG1770" s="148"/>
      <c r="BH1770" s="148"/>
    </row>
    <row r="1771" spans="1:60" outlineLevel="3" x14ac:dyDescent="0.2">
      <c r="A1771" s="155"/>
      <c r="B1771" s="156"/>
      <c r="C1771" s="194" t="s">
        <v>2427</v>
      </c>
      <c r="D1771" s="185"/>
      <c r="E1771" s="186">
        <v>297.52319999999997</v>
      </c>
      <c r="F1771" s="159"/>
      <c r="G1771" s="159"/>
      <c r="H1771" s="159"/>
      <c r="I1771" s="159"/>
      <c r="J1771" s="159"/>
      <c r="K1771" s="159"/>
      <c r="L1771" s="159"/>
      <c r="M1771" s="159"/>
      <c r="N1771" s="158"/>
      <c r="O1771" s="158"/>
      <c r="P1771" s="158"/>
      <c r="Q1771" s="158"/>
      <c r="R1771" s="159"/>
      <c r="S1771" s="159"/>
      <c r="T1771" s="159"/>
      <c r="U1771" s="159"/>
      <c r="V1771" s="159"/>
      <c r="W1771" s="159"/>
      <c r="X1771" s="159"/>
      <c r="Y1771" s="159"/>
      <c r="Z1771" s="148"/>
      <c r="AA1771" s="148"/>
      <c r="AB1771" s="148"/>
      <c r="AC1771" s="148"/>
      <c r="AD1771" s="148"/>
      <c r="AE1771" s="148"/>
      <c r="AF1771" s="148"/>
      <c r="AG1771" s="148" t="s">
        <v>435</v>
      </c>
      <c r="AH1771" s="148">
        <v>0</v>
      </c>
      <c r="AI1771" s="148"/>
      <c r="AJ1771" s="148"/>
      <c r="AK1771" s="148"/>
      <c r="AL1771" s="148"/>
      <c r="AM1771" s="148"/>
      <c r="AN1771" s="148"/>
      <c r="AO1771" s="148"/>
      <c r="AP1771" s="148"/>
      <c r="AQ1771" s="148"/>
      <c r="AR1771" s="148"/>
      <c r="AS1771" s="148"/>
      <c r="AT1771" s="148"/>
      <c r="AU1771" s="148"/>
      <c r="AV1771" s="148"/>
      <c r="AW1771" s="148"/>
      <c r="AX1771" s="148"/>
      <c r="AY1771" s="148"/>
      <c r="AZ1771" s="148"/>
      <c r="BA1771" s="148"/>
      <c r="BB1771" s="148"/>
      <c r="BC1771" s="148"/>
      <c r="BD1771" s="148"/>
      <c r="BE1771" s="148"/>
      <c r="BF1771" s="148"/>
      <c r="BG1771" s="148"/>
      <c r="BH1771" s="148"/>
    </row>
    <row r="1772" spans="1:60" outlineLevel="3" x14ac:dyDescent="0.2">
      <c r="A1772" s="155"/>
      <c r="B1772" s="156"/>
      <c r="C1772" s="194" t="s">
        <v>2428</v>
      </c>
      <c r="D1772" s="185"/>
      <c r="E1772" s="186"/>
      <c r="F1772" s="159"/>
      <c r="G1772" s="159"/>
      <c r="H1772" s="159"/>
      <c r="I1772" s="159"/>
      <c r="J1772" s="159"/>
      <c r="K1772" s="159"/>
      <c r="L1772" s="159"/>
      <c r="M1772" s="159"/>
      <c r="N1772" s="158"/>
      <c r="O1772" s="158"/>
      <c r="P1772" s="158"/>
      <c r="Q1772" s="158"/>
      <c r="R1772" s="159"/>
      <c r="S1772" s="159"/>
      <c r="T1772" s="159"/>
      <c r="U1772" s="159"/>
      <c r="V1772" s="159"/>
      <c r="W1772" s="159"/>
      <c r="X1772" s="159"/>
      <c r="Y1772" s="159"/>
      <c r="Z1772" s="148"/>
      <c r="AA1772" s="148"/>
      <c r="AB1772" s="148"/>
      <c r="AC1772" s="148"/>
      <c r="AD1772" s="148"/>
      <c r="AE1772" s="148"/>
      <c r="AF1772" s="148"/>
      <c r="AG1772" s="148" t="s">
        <v>435</v>
      </c>
      <c r="AH1772" s="148">
        <v>0</v>
      </c>
      <c r="AI1772" s="148"/>
      <c r="AJ1772" s="148"/>
      <c r="AK1772" s="148"/>
      <c r="AL1772" s="148"/>
      <c r="AM1772" s="148"/>
      <c r="AN1772" s="148"/>
      <c r="AO1772" s="148"/>
      <c r="AP1772" s="148"/>
      <c r="AQ1772" s="148"/>
      <c r="AR1772" s="148"/>
      <c r="AS1772" s="148"/>
      <c r="AT1772" s="148"/>
      <c r="AU1772" s="148"/>
      <c r="AV1772" s="148"/>
      <c r="AW1772" s="148"/>
      <c r="AX1772" s="148"/>
      <c r="AY1772" s="148"/>
      <c r="AZ1772" s="148"/>
      <c r="BA1772" s="148"/>
      <c r="BB1772" s="148"/>
      <c r="BC1772" s="148"/>
      <c r="BD1772" s="148"/>
      <c r="BE1772" s="148"/>
      <c r="BF1772" s="148"/>
      <c r="BG1772" s="148"/>
      <c r="BH1772" s="148"/>
    </row>
    <row r="1773" spans="1:60" outlineLevel="3" x14ac:dyDescent="0.2">
      <c r="A1773" s="155"/>
      <c r="B1773" s="156"/>
      <c r="C1773" s="194" t="s">
        <v>2429</v>
      </c>
      <c r="D1773" s="185"/>
      <c r="E1773" s="186">
        <v>121.53</v>
      </c>
      <c r="F1773" s="159"/>
      <c r="G1773" s="159"/>
      <c r="H1773" s="159"/>
      <c r="I1773" s="159"/>
      <c r="J1773" s="159"/>
      <c r="K1773" s="159"/>
      <c r="L1773" s="159"/>
      <c r="M1773" s="159"/>
      <c r="N1773" s="158"/>
      <c r="O1773" s="158"/>
      <c r="P1773" s="158"/>
      <c r="Q1773" s="158"/>
      <c r="R1773" s="159"/>
      <c r="S1773" s="159"/>
      <c r="T1773" s="159"/>
      <c r="U1773" s="159"/>
      <c r="V1773" s="159"/>
      <c r="W1773" s="159"/>
      <c r="X1773" s="159"/>
      <c r="Y1773" s="159"/>
      <c r="Z1773" s="148"/>
      <c r="AA1773" s="148"/>
      <c r="AB1773" s="148"/>
      <c r="AC1773" s="148"/>
      <c r="AD1773" s="148"/>
      <c r="AE1773" s="148"/>
      <c r="AF1773" s="148"/>
      <c r="AG1773" s="148" t="s">
        <v>435</v>
      </c>
      <c r="AH1773" s="148">
        <v>0</v>
      </c>
      <c r="AI1773" s="148"/>
      <c r="AJ1773" s="148"/>
      <c r="AK1773" s="148"/>
      <c r="AL1773" s="148"/>
      <c r="AM1773" s="148"/>
      <c r="AN1773" s="148"/>
      <c r="AO1773" s="148"/>
      <c r="AP1773" s="148"/>
      <c r="AQ1773" s="148"/>
      <c r="AR1773" s="148"/>
      <c r="AS1773" s="148"/>
      <c r="AT1773" s="148"/>
      <c r="AU1773" s="148"/>
      <c r="AV1773" s="148"/>
      <c r="AW1773" s="148"/>
      <c r="AX1773" s="148"/>
      <c r="AY1773" s="148"/>
      <c r="AZ1773" s="148"/>
      <c r="BA1773" s="148"/>
      <c r="BB1773" s="148"/>
      <c r="BC1773" s="148"/>
      <c r="BD1773" s="148"/>
      <c r="BE1773" s="148"/>
      <c r="BF1773" s="148"/>
      <c r="BG1773" s="148"/>
      <c r="BH1773" s="148"/>
    </row>
    <row r="1774" spans="1:60" outlineLevel="3" x14ac:dyDescent="0.2">
      <c r="A1774" s="155"/>
      <c r="B1774" s="156"/>
      <c r="C1774" s="194" t="s">
        <v>2430</v>
      </c>
      <c r="D1774" s="185"/>
      <c r="E1774" s="186"/>
      <c r="F1774" s="159"/>
      <c r="G1774" s="159"/>
      <c r="H1774" s="159"/>
      <c r="I1774" s="159"/>
      <c r="J1774" s="159"/>
      <c r="K1774" s="159"/>
      <c r="L1774" s="159"/>
      <c r="M1774" s="159"/>
      <c r="N1774" s="158"/>
      <c r="O1774" s="158"/>
      <c r="P1774" s="158"/>
      <c r="Q1774" s="158"/>
      <c r="R1774" s="159"/>
      <c r="S1774" s="159"/>
      <c r="T1774" s="159"/>
      <c r="U1774" s="159"/>
      <c r="V1774" s="159"/>
      <c r="W1774" s="159"/>
      <c r="X1774" s="159"/>
      <c r="Y1774" s="159"/>
      <c r="Z1774" s="148"/>
      <c r="AA1774" s="148"/>
      <c r="AB1774" s="148"/>
      <c r="AC1774" s="148"/>
      <c r="AD1774" s="148"/>
      <c r="AE1774" s="148"/>
      <c r="AF1774" s="148"/>
      <c r="AG1774" s="148" t="s">
        <v>435</v>
      </c>
      <c r="AH1774" s="148">
        <v>0</v>
      </c>
      <c r="AI1774" s="148"/>
      <c r="AJ1774" s="148"/>
      <c r="AK1774" s="148"/>
      <c r="AL1774" s="148"/>
      <c r="AM1774" s="148"/>
      <c r="AN1774" s="148"/>
      <c r="AO1774" s="148"/>
      <c r="AP1774" s="148"/>
      <c r="AQ1774" s="148"/>
      <c r="AR1774" s="148"/>
      <c r="AS1774" s="148"/>
      <c r="AT1774" s="148"/>
      <c r="AU1774" s="148"/>
      <c r="AV1774" s="148"/>
      <c r="AW1774" s="148"/>
      <c r="AX1774" s="148"/>
      <c r="AY1774" s="148"/>
      <c r="AZ1774" s="148"/>
      <c r="BA1774" s="148"/>
      <c r="BB1774" s="148"/>
      <c r="BC1774" s="148"/>
      <c r="BD1774" s="148"/>
      <c r="BE1774" s="148"/>
      <c r="BF1774" s="148"/>
      <c r="BG1774" s="148"/>
      <c r="BH1774" s="148"/>
    </row>
    <row r="1775" spans="1:60" outlineLevel="3" x14ac:dyDescent="0.2">
      <c r="A1775" s="155"/>
      <c r="B1775" s="156"/>
      <c r="C1775" s="194" t="s">
        <v>2431</v>
      </c>
      <c r="D1775" s="185"/>
      <c r="E1775" s="186">
        <v>98.79</v>
      </c>
      <c r="F1775" s="159"/>
      <c r="G1775" s="159"/>
      <c r="H1775" s="159"/>
      <c r="I1775" s="159"/>
      <c r="J1775" s="159"/>
      <c r="K1775" s="159"/>
      <c r="L1775" s="159"/>
      <c r="M1775" s="159"/>
      <c r="N1775" s="158"/>
      <c r="O1775" s="158"/>
      <c r="P1775" s="158"/>
      <c r="Q1775" s="158"/>
      <c r="R1775" s="159"/>
      <c r="S1775" s="159"/>
      <c r="T1775" s="159"/>
      <c r="U1775" s="159"/>
      <c r="V1775" s="159"/>
      <c r="W1775" s="159"/>
      <c r="X1775" s="159"/>
      <c r="Y1775" s="159"/>
      <c r="Z1775" s="148"/>
      <c r="AA1775" s="148"/>
      <c r="AB1775" s="148"/>
      <c r="AC1775" s="148"/>
      <c r="AD1775" s="148"/>
      <c r="AE1775" s="148"/>
      <c r="AF1775" s="148"/>
      <c r="AG1775" s="148" t="s">
        <v>435</v>
      </c>
      <c r="AH1775" s="148">
        <v>0</v>
      </c>
      <c r="AI1775" s="148"/>
      <c r="AJ1775" s="148"/>
      <c r="AK1775" s="148"/>
      <c r="AL1775" s="148"/>
      <c r="AM1775" s="148"/>
      <c r="AN1775" s="148"/>
      <c r="AO1775" s="148"/>
      <c r="AP1775" s="148"/>
      <c r="AQ1775" s="148"/>
      <c r="AR1775" s="148"/>
      <c r="AS1775" s="148"/>
      <c r="AT1775" s="148"/>
      <c r="AU1775" s="148"/>
      <c r="AV1775" s="148"/>
      <c r="AW1775" s="148"/>
      <c r="AX1775" s="148"/>
      <c r="AY1775" s="148"/>
      <c r="AZ1775" s="148"/>
      <c r="BA1775" s="148"/>
      <c r="BB1775" s="148"/>
      <c r="BC1775" s="148"/>
      <c r="BD1775" s="148"/>
      <c r="BE1775" s="148"/>
      <c r="BF1775" s="148"/>
      <c r="BG1775" s="148"/>
      <c r="BH1775" s="148"/>
    </row>
    <row r="1776" spans="1:60" ht="22.5" outlineLevel="1" x14ac:dyDescent="0.2">
      <c r="A1776" s="172">
        <v>388</v>
      </c>
      <c r="B1776" s="173" t="s">
        <v>2432</v>
      </c>
      <c r="C1776" s="181" t="s">
        <v>2433</v>
      </c>
      <c r="D1776" s="174" t="s">
        <v>671</v>
      </c>
      <c r="E1776" s="175">
        <v>624</v>
      </c>
      <c r="F1776" s="176"/>
      <c r="G1776" s="177">
        <f>ROUND(E1776*F1776,2)</f>
        <v>0</v>
      </c>
      <c r="H1776" s="176"/>
      <c r="I1776" s="177">
        <f>ROUND(E1776*H1776,2)</f>
        <v>0</v>
      </c>
      <c r="J1776" s="176"/>
      <c r="K1776" s="177">
        <f>ROUND(E1776*J1776,2)</f>
        <v>0</v>
      </c>
      <c r="L1776" s="177">
        <v>21</v>
      </c>
      <c r="M1776" s="177">
        <f>G1776*(1+L1776/100)</f>
        <v>0</v>
      </c>
      <c r="N1776" s="175">
        <v>2.4399999999999999E-3</v>
      </c>
      <c r="O1776" s="175">
        <f>ROUND(E1776*N1776,2)</f>
        <v>1.52</v>
      </c>
      <c r="P1776" s="175">
        <v>0</v>
      </c>
      <c r="Q1776" s="175">
        <f>ROUND(E1776*P1776,2)</f>
        <v>0</v>
      </c>
      <c r="R1776" s="177" t="s">
        <v>2425</v>
      </c>
      <c r="S1776" s="177" t="s">
        <v>378</v>
      </c>
      <c r="T1776" s="178" t="s">
        <v>378</v>
      </c>
      <c r="U1776" s="159">
        <v>0.45600000000000002</v>
      </c>
      <c r="V1776" s="159">
        <f>ROUND(E1776*U1776,2)</f>
        <v>284.54000000000002</v>
      </c>
      <c r="W1776" s="159"/>
      <c r="X1776" s="159" t="s">
        <v>429</v>
      </c>
      <c r="Y1776" s="159" t="s">
        <v>381</v>
      </c>
      <c r="Z1776" s="214">
        <v>0.32</v>
      </c>
      <c r="AA1776" s="215">
        <f t="shared" ref="AA1776" si="760">G1776*Z1776</f>
        <v>0</v>
      </c>
      <c r="AB1776" s="215">
        <f t="shared" ref="AB1776" si="761">G1776-AA1776</f>
        <v>0</v>
      </c>
      <c r="AC1776" s="148"/>
      <c r="AD1776" s="148"/>
      <c r="AE1776" s="148"/>
      <c r="AF1776" s="148"/>
      <c r="AG1776" s="148" t="s">
        <v>431</v>
      </c>
      <c r="AH1776" s="148"/>
      <c r="AI1776" s="148"/>
      <c r="AJ1776" s="148"/>
      <c r="AK1776" s="148"/>
      <c r="AL1776" s="148"/>
      <c r="AM1776" s="148"/>
      <c r="AN1776" s="148"/>
      <c r="AO1776" s="148"/>
      <c r="AP1776" s="148"/>
      <c r="AQ1776" s="148"/>
      <c r="AR1776" s="148"/>
      <c r="AS1776" s="148"/>
      <c r="AT1776" s="148"/>
      <c r="AU1776" s="148"/>
      <c r="AV1776" s="148"/>
      <c r="AW1776" s="148"/>
      <c r="AX1776" s="148"/>
      <c r="AY1776" s="148"/>
      <c r="AZ1776" s="148"/>
      <c r="BA1776" s="148"/>
      <c r="BB1776" s="148"/>
      <c r="BC1776" s="148"/>
      <c r="BD1776" s="148"/>
      <c r="BE1776" s="148"/>
      <c r="BF1776" s="148"/>
      <c r="BG1776" s="148"/>
      <c r="BH1776" s="148"/>
    </row>
    <row r="1777" spans="1:60" outlineLevel="2" x14ac:dyDescent="0.2">
      <c r="A1777" s="155"/>
      <c r="B1777" s="156"/>
      <c r="C1777" s="194" t="s">
        <v>2434</v>
      </c>
      <c r="D1777" s="185"/>
      <c r="E1777" s="186">
        <v>624</v>
      </c>
      <c r="F1777" s="159"/>
      <c r="G1777" s="159"/>
      <c r="H1777" s="159"/>
      <c r="I1777" s="159"/>
      <c r="J1777" s="159"/>
      <c r="K1777" s="159"/>
      <c r="L1777" s="159"/>
      <c r="M1777" s="159"/>
      <c r="N1777" s="158"/>
      <c r="O1777" s="158"/>
      <c r="P1777" s="158"/>
      <c r="Q1777" s="158"/>
      <c r="R1777" s="159"/>
      <c r="S1777" s="159"/>
      <c r="T1777" s="159"/>
      <c r="U1777" s="159"/>
      <c r="V1777" s="159"/>
      <c r="W1777" s="159"/>
      <c r="X1777" s="159"/>
      <c r="Y1777" s="159"/>
      <c r="Z1777" s="148"/>
      <c r="AA1777" s="148"/>
      <c r="AB1777" s="148"/>
      <c r="AC1777" s="148"/>
      <c r="AD1777" s="148"/>
      <c r="AE1777" s="148"/>
      <c r="AF1777" s="148"/>
      <c r="AG1777" s="148" t="s">
        <v>435</v>
      </c>
      <c r="AH1777" s="148">
        <v>0</v>
      </c>
      <c r="AI1777" s="148"/>
      <c r="AJ1777" s="148"/>
      <c r="AK1777" s="148"/>
      <c r="AL1777" s="148"/>
      <c r="AM1777" s="148"/>
      <c r="AN1777" s="148"/>
      <c r="AO1777" s="148"/>
      <c r="AP1777" s="148"/>
      <c r="AQ1777" s="148"/>
      <c r="AR1777" s="148"/>
      <c r="AS1777" s="148"/>
      <c r="AT1777" s="148"/>
      <c r="AU1777" s="148"/>
      <c r="AV1777" s="148"/>
      <c r="AW1777" s="148"/>
      <c r="AX1777" s="148"/>
      <c r="AY1777" s="148"/>
      <c r="AZ1777" s="148"/>
      <c r="BA1777" s="148"/>
      <c r="BB1777" s="148"/>
      <c r="BC1777" s="148"/>
      <c r="BD1777" s="148"/>
      <c r="BE1777" s="148"/>
      <c r="BF1777" s="148"/>
      <c r="BG1777" s="148"/>
      <c r="BH1777" s="148"/>
    </row>
    <row r="1778" spans="1:60" ht="22.5" outlineLevel="1" x14ac:dyDescent="0.2">
      <c r="A1778" s="172">
        <v>389</v>
      </c>
      <c r="B1778" s="173" t="s">
        <v>2435</v>
      </c>
      <c r="C1778" s="181" t="s">
        <v>2436</v>
      </c>
      <c r="D1778" s="174" t="s">
        <v>671</v>
      </c>
      <c r="E1778" s="175">
        <v>624</v>
      </c>
      <c r="F1778" s="176"/>
      <c r="G1778" s="177">
        <f>ROUND(E1778*F1778,2)</f>
        <v>0</v>
      </c>
      <c r="H1778" s="176"/>
      <c r="I1778" s="177">
        <f>ROUND(E1778*H1778,2)</f>
        <v>0</v>
      </c>
      <c r="J1778" s="176"/>
      <c r="K1778" s="177">
        <f>ROUND(E1778*J1778,2)</f>
        <v>0</v>
      </c>
      <c r="L1778" s="177">
        <v>21</v>
      </c>
      <c r="M1778" s="177">
        <f>G1778*(1+L1778/100)</f>
        <v>0</v>
      </c>
      <c r="N1778" s="175">
        <v>2.0200000000000001E-3</v>
      </c>
      <c r="O1778" s="175">
        <f>ROUND(E1778*N1778,2)</f>
        <v>1.26</v>
      </c>
      <c r="P1778" s="175">
        <v>0</v>
      </c>
      <c r="Q1778" s="175">
        <f>ROUND(E1778*P1778,2)</f>
        <v>0</v>
      </c>
      <c r="R1778" s="177" t="s">
        <v>2425</v>
      </c>
      <c r="S1778" s="177" t="s">
        <v>378</v>
      </c>
      <c r="T1778" s="178" t="s">
        <v>378</v>
      </c>
      <c r="U1778" s="159">
        <v>0.23</v>
      </c>
      <c r="V1778" s="159">
        <f>ROUND(E1778*U1778,2)</f>
        <v>143.52000000000001</v>
      </c>
      <c r="W1778" s="159"/>
      <c r="X1778" s="159" t="s">
        <v>429</v>
      </c>
      <c r="Y1778" s="159" t="s">
        <v>381</v>
      </c>
      <c r="Z1778" s="214">
        <v>0.32</v>
      </c>
      <c r="AA1778" s="215">
        <f t="shared" ref="AA1778" si="762">G1778*Z1778</f>
        <v>0</v>
      </c>
      <c r="AB1778" s="215">
        <f t="shared" ref="AB1778" si="763">G1778-AA1778</f>
        <v>0</v>
      </c>
      <c r="AC1778" s="148"/>
      <c r="AD1778" s="148"/>
      <c r="AE1778" s="148"/>
      <c r="AF1778" s="148"/>
      <c r="AG1778" s="148" t="s">
        <v>431</v>
      </c>
      <c r="AH1778" s="148"/>
      <c r="AI1778" s="148"/>
      <c r="AJ1778" s="148"/>
      <c r="AK1778" s="148"/>
      <c r="AL1778" s="148"/>
      <c r="AM1778" s="148"/>
      <c r="AN1778" s="148"/>
      <c r="AO1778" s="148"/>
      <c r="AP1778" s="148"/>
      <c r="AQ1778" s="148"/>
      <c r="AR1778" s="148"/>
      <c r="AS1778" s="148"/>
      <c r="AT1778" s="148"/>
      <c r="AU1778" s="148"/>
      <c r="AV1778" s="148"/>
      <c r="AW1778" s="148"/>
      <c r="AX1778" s="148"/>
      <c r="AY1778" s="148"/>
      <c r="AZ1778" s="148"/>
      <c r="BA1778" s="148"/>
      <c r="BB1778" s="148"/>
      <c r="BC1778" s="148"/>
      <c r="BD1778" s="148"/>
      <c r="BE1778" s="148"/>
      <c r="BF1778" s="148"/>
      <c r="BG1778" s="148"/>
      <c r="BH1778" s="148"/>
    </row>
    <row r="1779" spans="1:60" outlineLevel="2" x14ac:dyDescent="0.2">
      <c r="A1779" s="155"/>
      <c r="B1779" s="156"/>
      <c r="C1779" s="194" t="s">
        <v>2437</v>
      </c>
      <c r="D1779" s="185"/>
      <c r="E1779" s="186">
        <v>624</v>
      </c>
      <c r="F1779" s="159"/>
      <c r="G1779" s="159"/>
      <c r="H1779" s="159"/>
      <c r="I1779" s="159"/>
      <c r="J1779" s="159"/>
      <c r="K1779" s="159"/>
      <c r="L1779" s="159"/>
      <c r="M1779" s="159"/>
      <c r="N1779" s="158"/>
      <c r="O1779" s="158"/>
      <c r="P1779" s="158"/>
      <c r="Q1779" s="158"/>
      <c r="R1779" s="159"/>
      <c r="S1779" s="159"/>
      <c r="T1779" s="159"/>
      <c r="U1779" s="159"/>
      <c r="V1779" s="159"/>
      <c r="W1779" s="159"/>
      <c r="X1779" s="159"/>
      <c r="Y1779" s="159"/>
      <c r="Z1779" s="148"/>
      <c r="AA1779" s="148"/>
      <c r="AB1779" s="148"/>
      <c r="AC1779" s="148"/>
      <c r="AD1779" s="148"/>
      <c r="AE1779" s="148"/>
      <c r="AF1779" s="148"/>
      <c r="AG1779" s="148" t="s">
        <v>435</v>
      </c>
      <c r="AH1779" s="148">
        <v>5</v>
      </c>
      <c r="AI1779" s="148"/>
      <c r="AJ1779" s="148"/>
      <c r="AK1779" s="148"/>
      <c r="AL1779" s="148"/>
      <c r="AM1779" s="148"/>
      <c r="AN1779" s="148"/>
      <c r="AO1779" s="148"/>
      <c r="AP1779" s="148"/>
      <c r="AQ1779" s="148"/>
      <c r="AR1779" s="148"/>
      <c r="AS1779" s="148"/>
      <c r="AT1779" s="148"/>
      <c r="AU1779" s="148"/>
      <c r="AV1779" s="148"/>
      <c r="AW1779" s="148"/>
      <c r="AX1779" s="148"/>
      <c r="AY1779" s="148"/>
      <c r="AZ1779" s="148"/>
      <c r="BA1779" s="148"/>
      <c r="BB1779" s="148"/>
      <c r="BC1779" s="148"/>
      <c r="BD1779" s="148"/>
      <c r="BE1779" s="148"/>
      <c r="BF1779" s="148"/>
      <c r="BG1779" s="148"/>
      <c r="BH1779" s="148"/>
    </row>
    <row r="1780" spans="1:60" outlineLevel="1" x14ac:dyDescent="0.2">
      <c r="A1780" s="172">
        <v>390</v>
      </c>
      <c r="B1780" s="173" t="s">
        <v>2438</v>
      </c>
      <c r="C1780" s="181" t="s">
        <v>2439</v>
      </c>
      <c r="D1780" s="174" t="s">
        <v>492</v>
      </c>
      <c r="E1780" s="175">
        <v>327.27551999999997</v>
      </c>
      <c r="F1780" s="176"/>
      <c r="G1780" s="177">
        <f>ROUND(E1780*F1780,2)</f>
        <v>0</v>
      </c>
      <c r="H1780" s="176"/>
      <c r="I1780" s="177">
        <f>ROUND(E1780*H1780,2)</f>
        <v>0</v>
      </c>
      <c r="J1780" s="176"/>
      <c r="K1780" s="177">
        <f>ROUND(E1780*J1780,2)</f>
        <v>0</v>
      </c>
      <c r="L1780" s="177">
        <v>21</v>
      </c>
      <c r="M1780" s="177">
        <f>G1780*(1+L1780/100)</f>
        <v>0</v>
      </c>
      <c r="N1780" s="175">
        <v>1.9199999999999998E-2</v>
      </c>
      <c r="O1780" s="175">
        <f>ROUND(E1780*N1780,2)</f>
        <v>6.28</v>
      </c>
      <c r="P1780" s="175">
        <v>0</v>
      </c>
      <c r="Q1780" s="175">
        <f>ROUND(E1780*P1780,2)</f>
        <v>0</v>
      </c>
      <c r="R1780" s="177"/>
      <c r="S1780" s="177" t="s">
        <v>394</v>
      </c>
      <c r="T1780" s="178" t="s">
        <v>379</v>
      </c>
      <c r="U1780" s="159">
        <v>0</v>
      </c>
      <c r="V1780" s="159">
        <f>ROUND(E1780*U1780,2)</f>
        <v>0</v>
      </c>
      <c r="W1780" s="159"/>
      <c r="X1780" s="159" t="s">
        <v>614</v>
      </c>
      <c r="Y1780" s="159" t="s">
        <v>381</v>
      </c>
      <c r="Z1780" s="214">
        <v>0.32</v>
      </c>
      <c r="AA1780" s="215">
        <f t="shared" ref="AA1780" si="764">G1780*Z1780</f>
        <v>0</v>
      </c>
      <c r="AB1780" s="215">
        <f t="shared" ref="AB1780" si="765">G1780-AA1780</f>
        <v>0</v>
      </c>
      <c r="AC1780" s="148"/>
      <c r="AD1780" s="148"/>
      <c r="AE1780" s="148"/>
      <c r="AF1780" s="148"/>
      <c r="AG1780" s="148" t="s">
        <v>615</v>
      </c>
      <c r="AH1780" s="148"/>
      <c r="AI1780" s="148"/>
      <c r="AJ1780" s="148"/>
      <c r="AK1780" s="148"/>
      <c r="AL1780" s="148"/>
      <c r="AM1780" s="148"/>
      <c r="AN1780" s="148"/>
      <c r="AO1780" s="148"/>
      <c r="AP1780" s="148"/>
      <c r="AQ1780" s="148"/>
      <c r="AR1780" s="148"/>
      <c r="AS1780" s="148"/>
      <c r="AT1780" s="148"/>
      <c r="AU1780" s="148"/>
      <c r="AV1780" s="148"/>
      <c r="AW1780" s="148"/>
      <c r="AX1780" s="148"/>
      <c r="AY1780" s="148"/>
      <c r="AZ1780" s="148"/>
      <c r="BA1780" s="148"/>
      <c r="BB1780" s="148"/>
      <c r="BC1780" s="148"/>
      <c r="BD1780" s="148"/>
      <c r="BE1780" s="148"/>
      <c r="BF1780" s="148"/>
      <c r="BG1780" s="148"/>
      <c r="BH1780" s="148"/>
    </row>
    <row r="1781" spans="1:60" outlineLevel="2" x14ac:dyDescent="0.2">
      <c r="A1781" s="155"/>
      <c r="B1781" s="156"/>
      <c r="C1781" s="295" t="s">
        <v>2440</v>
      </c>
      <c r="D1781" s="296"/>
      <c r="E1781" s="296"/>
      <c r="F1781" s="296"/>
      <c r="G1781" s="296"/>
      <c r="H1781" s="159"/>
      <c r="I1781" s="159"/>
      <c r="J1781" s="159"/>
      <c r="K1781" s="159"/>
      <c r="L1781" s="159"/>
      <c r="M1781" s="159"/>
      <c r="N1781" s="158"/>
      <c r="O1781" s="158"/>
      <c r="P1781" s="158"/>
      <c r="Q1781" s="158"/>
      <c r="R1781" s="159"/>
      <c r="S1781" s="159"/>
      <c r="T1781" s="159"/>
      <c r="U1781" s="159"/>
      <c r="V1781" s="159"/>
      <c r="W1781" s="159"/>
      <c r="X1781" s="159"/>
      <c r="Y1781" s="159"/>
      <c r="Z1781" s="148"/>
      <c r="AA1781" s="148"/>
      <c r="AB1781" s="148"/>
      <c r="AC1781" s="148"/>
      <c r="AD1781" s="148"/>
      <c r="AE1781" s="148"/>
      <c r="AF1781" s="148"/>
      <c r="AG1781" s="148" t="s">
        <v>383</v>
      </c>
      <c r="AH1781" s="148"/>
      <c r="AI1781" s="148"/>
      <c r="AJ1781" s="148"/>
      <c r="AK1781" s="148"/>
      <c r="AL1781" s="148"/>
      <c r="AM1781" s="148"/>
      <c r="AN1781" s="148"/>
      <c r="AO1781" s="148"/>
      <c r="AP1781" s="148"/>
      <c r="AQ1781" s="148"/>
      <c r="AR1781" s="148"/>
      <c r="AS1781" s="148"/>
      <c r="AT1781" s="148"/>
      <c r="AU1781" s="148"/>
      <c r="AV1781" s="148"/>
      <c r="AW1781" s="148"/>
      <c r="AX1781" s="148"/>
      <c r="AY1781" s="148"/>
      <c r="AZ1781" s="148"/>
      <c r="BA1781" s="148"/>
      <c r="BB1781" s="148"/>
      <c r="BC1781" s="148"/>
      <c r="BD1781" s="148"/>
      <c r="BE1781" s="148"/>
      <c r="BF1781" s="148"/>
      <c r="BG1781" s="148"/>
      <c r="BH1781" s="148"/>
    </row>
    <row r="1782" spans="1:60" outlineLevel="2" x14ac:dyDescent="0.2">
      <c r="A1782" s="155"/>
      <c r="B1782" s="156"/>
      <c r="C1782" s="194" t="s">
        <v>2441</v>
      </c>
      <c r="D1782" s="185"/>
      <c r="E1782" s="186"/>
      <c r="F1782" s="159"/>
      <c r="G1782" s="159"/>
      <c r="H1782" s="159"/>
      <c r="I1782" s="159"/>
      <c r="J1782" s="159"/>
      <c r="K1782" s="159"/>
      <c r="L1782" s="159"/>
      <c r="M1782" s="159"/>
      <c r="N1782" s="158"/>
      <c r="O1782" s="158"/>
      <c r="P1782" s="158"/>
      <c r="Q1782" s="158"/>
      <c r="R1782" s="159"/>
      <c r="S1782" s="159"/>
      <c r="T1782" s="159"/>
      <c r="U1782" s="159"/>
      <c r="V1782" s="159"/>
      <c r="W1782" s="159"/>
      <c r="X1782" s="159"/>
      <c r="Y1782" s="159"/>
      <c r="Z1782" s="148"/>
      <c r="AA1782" s="148"/>
      <c r="AB1782" s="148"/>
      <c r="AC1782" s="148"/>
      <c r="AD1782" s="148"/>
      <c r="AE1782" s="148"/>
      <c r="AF1782" s="148"/>
      <c r="AG1782" s="148" t="s">
        <v>435</v>
      </c>
      <c r="AH1782" s="148">
        <v>0</v>
      </c>
      <c r="AI1782" s="148"/>
      <c r="AJ1782" s="148"/>
      <c r="AK1782" s="148"/>
      <c r="AL1782" s="148"/>
      <c r="AM1782" s="148"/>
      <c r="AN1782" s="148"/>
      <c r="AO1782" s="148"/>
      <c r="AP1782" s="148"/>
      <c r="AQ1782" s="148"/>
      <c r="AR1782" s="148"/>
      <c r="AS1782" s="148"/>
      <c r="AT1782" s="148"/>
      <c r="AU1782" s="148"/>
      <c r="AV1782" s="148"/>
      <c r="AW1782" s="148"/>
      <c r="AX1782" s="148"/>
      <c r="AY1782" s="148"/>
      <c r="AZ1782" s="148"/>
      <c r="BA1782" s="148"/>
      <c r="BB1782" s="148"/>
      <c r="BC1782" s="148"/>
      <c r="BD1782" s="148"/>
      <c r="BE1782" s="148"/>
      <c r="BF1782" s="148"/>
      <c r="BG1782" s="148"/>
      <c r="BH1782" s="148"/>
    </row>
    <row r="1783" spans="1:60" outlineLevel="3" x14ac:dyDescent="0.2">
      <c r="A1783" s="155"/>
      <c r="B1783" s="156"/>
      <c r="C1783" s="194" t="s">
        <v>2442</v>
      </c>
      <c r="D1783" s="185"/>
      <c r="E1783" s="186">
        <v>327.27551999999997</v>
      </c>
      <c r="F1783" s="159"/>
      <c r="G1783" s="159"/>
      <c r="H1783" s="159"/>
      <c r="I1783" s="159"/>
      <c r="J1783" s="159"/>
      <c r="K1783" s="159"/>
      <c r="L1783" s="159"/>
      <c r="M1783" s="159"/>
      <c r="N1783" s="158"/>
      <c r="O1783" s="158"/>
      <c r="P1783" s="158"/>
      <c r="Q1783" s="158"/>
      <c r="R1783" s="159"/>
      <c r="S1783" s="159"/>
      <c r="T1783" s="159"/>
      <c r="U1783" s="159"/>
      <c r="V1783" s="159"/>
      <c r="W1783" s="159"/>
      <c r="X1783" s="159"/>
      <c r="Y1783" s="159"/>
      <c r="Z1783" s="148"/>
      <c r="AA1783" s="148"/>
      <c r="AB1783" s="148"/>
      <c r="AC1783" s="148"/>
      <c r="AD1783" s="148"/>
      <c r="AE1783" s="148"/>
      <c r="AF1783" s="148"/>
      <c r="AG1783" s="148" t="s">
        <v>435</v>
      </c>
      <c r="AH1783" s="148">
        <v>0</v>
      </c>
      <c r="AI1783" s="148"/>
      <c r="AJ1783" s="148"/>
      <c r="AK1783" s="148"/>
      <c r="AL1783" s="148"/>
      <c r="AM1783" s="148"/>
      <c r="AN1783" s="148"/>
      <c r="AO1783" s="148"/>
      <c r="AP1783" s="148"/>
      <c r="AQ1783" s="148"/>
      <c r="AR1783" s="148"/>
      <c r="AS1783" s="148"/>
      <c r="AT1783" s="148"/>
      <c r="AU1783" s="148"/>
      <c r="AV1783" s="148"/>
      <c r="AW1783" s="148"/>
      <c r="AX1783" s="148"/>
      <c r="AY1783" s="148"/>
      <c r="AZ1783" s="148"/>
      <c r="BA1783" s="148"/>
      <c r="BB1783" s="148"/>
      <c r="BC1783" s="148"/>
      <c r="BD1783" s="148"/>
      <c r="BE1783" s="148"/>
      <c r="BF1783" s="148"/>
      <c r="BG1783" s="148"/>
      <c r="BH1783" s="148"/>
    </row>
    <row r="1784" spans="1:60" outlineLevel="1" x14ac:dyDescent="0.2">
      <c r="A1784" s="172">
        <v>391</v>
      </c>
      <c r="B1784" s="173" t="s">
        <v>2443</v>
      </c>
      <c r="C1784" s="181" t="s">
        <v>2444</v>
      </c>
      <c r="D1784" s="174" t="s">
        <v>671</v>
      </c>
      <c r="E1784" s="175">
        <v>444</v>
      </c>
      <c r="F1784" s="176"/>
      <c r="G1784" s="177">
        <f>ROUND(E1784*F1784,2)</f>
        <v>0</v>
      </c>
      <c r="H1784" s="176"/>
      <c r="I1784" s="177">
        <f>ROUND(E1784*H1784,2)</f>
        <v>0</v>
      </c>
      <c r="J1784" s="176"/>
      <c r="K1784" s="177">
        <f>ROUND(E1784*J1784,2)</f>
        <v>0</v>
      </c>
      <c r="L1784" s="177">
        <v>21</v>
      </c>
      <c r="M1784" s="177">
        <f>G1784*(1+L1784/100)</f>
        <v>0</v>
      </c>
      <c r="N1784" s="175">
        <v>4.2000000000000002E-4</v>
      </c>
      <c r="O1784" s="175">
        <f>ROUND(E1784*N1784,2)</f>
        <v>0.19</v>
      </c>
      <c r="P1784" s="175">
        <v>0</v>
      </c>
      <c r="Q1784" s="175">
        <f>ROUND(E1784*P1784,2)</f>
        <v>0</v>
      </c>
      <c r="R1784" s="177"/>
      <c r="S1784" s="177" t="s">
        <v>394</v>
      </c>
      <c r="T1784" s="178" t="s">
        <v>379</v>
      </c>
      <c r="U1784" s="159">
        <v>0.15</v>
      </c>
      <c r="V1784" s="159">
        <f>ROUND(E1784*U1784,2)</f>
        <v>66.599999999999994</v>
      </c>
      <c r="W1784" s="159"/>
      <c r="X1784" s="159" t="s">
        <v>429</v>
      </c>
      <c r="Y1784" s="159" t="s">
        <v>381</v>
      </c>
      <c r="Z1784" s="214">
        <v>0.32</v>
      </c>
      <c r="AA1784" s="215">
        <f t="shared" ref="AA1784" si="766">G1784*Z1784</f>
        <v>0</v>
      </c>
      <c r="AB1784" s="215">
        <f t="shared" ref="AB1784" si="767">G1784-AA1784</f>
        <v>0</v>
      </c>
      <c r="AC1784" s="148"/>
      <c r="AD1784" s="148"/>
      <c r="AE1784" s="148"/>
      <c r="AF1784" s="148"/>
      <c r="AG1784" s="148" t="s">
        <v>431</v>
      </c>
      <c r="AH1784" s="148"/>
      <c r="AI1784" s="148"/>
      <c r="AJ1784" s="148"/>
      <c r="AK1784" s="148"/>
      <c r="AL1784" s="148"/>
      <c r="AM1784" s="148"/>
      <c r="AN1784" s="148"/>
      <c r="AO1784" s="148"/>
      <c r="AP1784" s="148"/>
      <c r="AQ1784" s="148"/>
      <c r="AR1784" s="148"/>
      <c r="AS1784" s="148"/>
      <c r="AT1784" s="148"/>
      <c r="AU1784" s="148"/>
      <c r="AV1784" s="148"/>
      <c r="AW1784" s="148"/>
      <c r="AX1784" s="148"/>
      <c r="AY1784" s="148"/>
      <c r="AZ1784" s="148"/>
      <c r="BA1784" s="148"/>
      <c r="BB1784" s="148"/>
      <c r="BC1784" s="148"/>
      <c r="BD1784" s="148"/>
      <c r="BE1784" s="148"/>
      <c r="BF1784" s="148"/>
      <c r="BG1784" s="148"/>
      <c r="BH1784" s="148"/>
    </row>
    <row r="1785" spans="1:60" outlineLevel="2" x14ac:dyDescent="0.2">
      <c r="A1785" s="155"/>
      <c r="B1785" s="156"/>
      <c r="C1785" s="194" t="s">
        <v>2441</v>
      </c>
      <c r="D1785" s="185"/>
      <c r="E1785" s="186"/>
      <c r="F1785" s="159"/>
      <c r="G1785" s="159"/>
      <c r="H1785" s="159"/>
      <c r="I1785" s="159"/>
      <c r="J1785" s="159"/>
      <c r="K1785" s="159"/>
      <c r="L1785" s="159"/>
      <c r="M1785" s="159"/>
      <c r="N1785" s="158"/>
      <c r="O1785" s="158"/>
      <c r="P1785" s="158"/>
      <c r="Q1785" s="158"/>
      <c r="R1785" s="159"/>
      <c r="S1785" s="159"/>
      <c r="T1785" s="159"/>
      <c r="U1785" s="159"/>
      <c r="V1785" s="159"/>
      <c r="W1785" s="159"/>
      <c r="X1785" s="159"/>
      <c r="Y1785" s="159"/>
      <c r="Z1785" s="148"/>
      <c r="AA1785" s="148"/>
      <c r="AB1785" s="148"/>
      <c r="AC1785" s="148"/>
      <c r="AD1785" s="148"/>
      <c r="AE1785" s="148"/>
      <c r="AF1785" s="148"/>
      <c r="AG1785" s="148" t="s">
        <v>435</v>
      </c>
      <c r="AH1785" s="148">
        <v>0</v>
      </c>
      <c r="AI1785" s="148"/>
      <c r="AJ1785" s="148"/>
      <c r="AK1785" s="148"/>
      <c r="AL1785" s="148"/>
      <c r="AM1785" s="148"/>
      <c r="AN1785" s="148"/>
      <c r="AO1785" s="148"/>
      <c r="AP1785" s="148"/>
      <c r="AQ1785" s="148"/>
      <c r="AR1785" s="148"/>
      <c r="AS1785" s="148"/>
      <c r="AT1785" s="148"/>
      <c r="AU1785" s="148"/>
      <c r="AV1785" s="148"/>
      <c r="AW1785" s="148"/>
      <c r="AX1785" s="148"/>
      <c r="AY1785" s="148"/>
      <c r="AZ1785" s="148"/>
      <c r="BA1785" s="148"/>
      <c r="BB1785" s="148"/>
      <c r="BC1785" s="148"/>
      <c r="BD1785" s="148"/>
      <c r="BE1785" s="148"/>
      <c r="BF1785" s="148"/>
      <c r="BG1785" s="148"/>
      <c r="BH1785" s="148"/>
    </row>
    <row r="1786" spans="1:60" outlineLevel="3" x14ac:dyDescent="0.2">
      <c r="A1786" s="155"/>
      <c r="B1786" s="156"/>
      <c r="C1786" s="194" t="s">
        <v>2445</v>
      </c>
      <c r="D1786" s="185"/>
      <c r="E1786" s="186">
        <v>444</v>
      </c>
      <c r="F1786" s="159"/>
      <c r="G1786" s="159"/>
      <c r="H1786" s="159"/>
      <c r="I1786" s="159"/>
      <c r="J1786" s="159"/>
      <c r="K1786" s="159"/>
      <c r="L1786" s="159"/>
      <c r="M1786" s="159"/>
      <c r="N1786" s="158"/>
      <c r="O1786" s="158"/>
      <c r="P1786" s="158"/>
      <c r="Q1786" s="158"/>
      <c r="R1786" s="159"/>
      <c r="S1786" s="159"/>
      <c r="T1786" s="159"/>
      <c r="U1786" s="159"/>
      <c r="V1786" s="159"/>
      <c r="W1786" s="159"/>
      <c r="X1786" s="159"/>
      <c r="Y1786" s="159"/>
      <c r="Z1786" s="148"/>
      <c r="AA1786" s="148"/>
      <c r="AB1786" s="148"/>
      <c r="AC1786" s="148"/>
      <c r="AD1786" s="148"/>
      <c r="AE1786" s="148"/>
      <c r="AF1786" s="148"/>
      <c r="AG1786" s="148" t="s">
        <v>435</v>
      </c>
      <c r="AH1786" s="148">
        <v>0</v>
      </c>
      <c r="AI1786" s="148"/>
      <c r="AJ1786" s="148"/>
      <c r="AK1786" s="148"/>
      <c r="AL1786" s="148"/>
      <c r="AM1786" s="148"/>
      <c r="AN1786" s="148"/>
      <c r="AO1786" s="148"/>
      <c r="AP1786" s="148"/>
      <c r="AQ1786" s="148"/>
      <c r="AR1786" s="148"/>
      <c r="AS1786" s="148"/>
      <c r="AT1786" s="148"/>
      <c r="AU1786" s="148"/>
      <c r="AV1786" s="148"/>
      <c r="AW1786" s="148"/>
      <c r="AX1786" s="148"/>
      <c r="AY1786" s="148"/>
      <c r="AZ1786" s="148"/>
      <c r="BA1786" s="148"/>
      <c r="BB1786" s="148"/>
      <c r="BC1786" s="148"/>
      <c r="BD1786" s="148"/>
      <c r="BE1786" s="148"/>
      <c r="BF1786" s="148"/>
      <c r="BG1786" s="148"/>
      <c r="BH1786" s="148"/>
    </row>
    <row r="1787" spans="1:60" outlineLevel="1" x14ac:dyDescent="0.2">
      <c r="A1787" s="172">
        <v>392</v>
      </c>
      <c r="B1787" s="173" t="s">
        <v>2446</v>
      </c>
      <c r="C1787" s="181" t="s">
        <v>2447</v>
      </c>
      <c r="D1787" s="174" t="s">
        <v>671</v>
      </c>
      <c r="E1787" s="175">
        <v>180</v>
      </c>
      <c r="F1787" s="176"/>
      <c r="G1787" s="177">
        <f>ROUND(E1787*F1787,2)</f>
        <v>0</v>
      </c>
      <c r="H1787" s="176"/>
      <c r="I1787" s="177">
        <f>ROUND(E1787*H1787,2)</f>
        <v>0</v>
      </c>
      <c r="J1787" s="176"/>
      <c r="K1787" s="177">
        <f>ROUND(E1787*J1787,2)</f>
        <v>0</v>
      </c>
      <c r="L1787" s="177">
        <v>21</v>
      </c>
      <c r="M1787" s="177">
        <f>G1787*(1+L1787/100)</f>
        <v>0</v>
      </c>
      <c r="N1787" s="175">
        <v>4.2000000000000002E-4</v>
      </c>
      <c r="O1787" s="175">
        <f>ROUND(E1787*N1787,2)</f>
        <v>0.08</v>
      </c>
      <c r="P1787" s="175">
        <v>0</v>
      </c>
      <c r="Q1787" s="175">
        <f>ROUND(E1787*P1787,2)</f>
        <v>0</v>
      </c>
      <c r="R1787" s="177"/>
      <c r="S1787" s="177" t="s">
        <v>394</v>
      </c>
      <c r="T1787" s="178" t="s">
        <v>379</v>
      </c>
      <c r="U1787" s="159">
        <v>0.15</v>
      </c>
      <c r="V1787" s="159">
        <f>ROUND(E1787*U1787,2)</f>
        <v>27</v>
      </c>
      <c r="W1787" s="159"/>
      <c r="X1787" s="159" t="s">
        <v>429</v>
      </c>
      <c r="Y1787" s="159" t="s">
        <v>381</v>
      </c>
      <c r="Z1787" s="214">
        <v>0.32</v>
      </c>
      <c r="AA1787" s="215">
        <f t="shared" ref="AA1787" si="768">G1787*Z1787</f>
        <v>0</v>
      </c>
      <c r="AB1787" s="215">
        <f t="shared" ref="AB1787" si="769">G1787-AA1787</f>
        <v>0</v>
      </c>
      <c r="AC1787" s="148"/>
      <c r="AD1787" s="148"/>
      <c r="AE1787" s="148"/>
      <c r="AF1787" s="148"/>
      <c r="AG1787" s="148" t="s">
        <v>431</v>
      </c>
      <c r="AH1787" s="148"/>
      <c r="AI1787" s="148"/>
      <c r="AJ1787" s="148"/>
      <c r="AK1787" s="148"/>
      <c r="AL1787" s="148"/>
      <c r="AM1787" s="148"/>
      <c r="AN1787" s="148"/>
      <c r="AO1787" s="148"/>
      <c r="AP1787" s="148"/>
      <c r="AQ1787" s="148"/>
      <c r="AR1787" s="148"/>
      <c r="AS1787" s="148"/>
      <c r="AT1787" s="148"/>
      <c r="AU1787" s="148"/>
      <c r="AV1787" s="148"/>
      <c r="AW1787" s="148"/>
      <c r="AX1787" s="148"/>
      <c r="AY1787" s="148"/>
      <c r="AZ1787" s="148"/>
      <c r="BA1787" s="148"/>
      <c r="BB1787" s="148"/>
      <c r="BC1787" s="148"/>
      <c r="BD1787" s="148"/>
      <c r="BE1787" s="148"/>
      <c r="BF1787" s="148"/>
      <c r="BG1787" s="148"/>
      <c r="BH1787" s="148"/>
    </row>
    <row r="1788" spans="1:60" outlineLevel="2" x14ac:dyDescent="0.2">
      <c r="A1788" s="155"/>
      <c r="B1788" s="156"/>
      <c r="C1788" s="194" t="s">
        <v>2441</v>
      </c>
      <c r="D1788" s="185"/>
      <c r="E1788" s="186"/>
      <c r="F1788" s="159"/>
      <c r="G1788" s="159"/>
      <c r="H1788" s="159"/>
      <c r="I1788" s="159"/>
      <c r="J1788" s="159"/>
      <c r="K1788" s="159"/>
      <c r="L1788" s="159"/>
      <c r="M1788" s="159"/>
      <c r="N1788" s="158"/>
      <c r="O1788" s="158"/>
      <c r="P1788" s="158"/>
      <c r="Q1788" s="158"/>
      <c r="R1788" s="159"/>
      <c r="S1788" s="159"/>
      <c r="T1788" s="159"/>
      <c r="U1788" s="159"/>
      <c r="V1788" s="159"/>
      <c r="W1788" s="159"/>
      <c r="X1788" s="159"/>
      <c r="Y1788" s="159"/>
      <c r="Z1788" s="148"/>
      <c r="AA1788" s="148"/>
      <c r="AB1788" s="148"/>
      <c r="AC1788" s="148"/>
      <c r="AD1788" s="148"/>
      <c r="AE1788" s="148"/>
      <c r="AF1788" s="148"/>
      <c r="AG1788" s="148" t="s">
        <v>435</v>
      </c>
      <c r="AH1788" s="148">
        <v>0</v>
      </c>
      <c r="AI1788" s="148"/>
      <c r="AJ1788" s="148"/>
      <c r="AK1788" s="148"/>
      <c r="AL1788" s="148"/>
      <c r="AM1788" s="148"/>
      <c r="AN1788" s="148"/>
      <c r="AO1788" s="148"/>
      <c r="AP1788" s="148"/>
      <c r="AQ1788" s="148"/>
      <c r="AR1788" s="148"/>
      <c r="AS1788" s="148"/>
      <c r="AT1788" s="148"/>
      <c r="AU1788" s="148"/>
      <c r="AV1788" s="148"/>
      <c r="AW1788" s="148"/>
      <c r="AX1788" s="148"/>
      <c r="AY1788" s="148"/>
      <c r="AZ1788" s="148"/>
      <c r="BA1788" s="148"/>
      <c r="BB1788" s="148"/>
      <c r="BC1788" s="148"/>
      <c r="BD1788" s="148"/>
      <c r="BE1788" s="148"/>
      <c r="BF1788" s="148"/>
      <c r="BG1788" s="148"/>
      <c r="BH1788" s="148"/>
    </row>
    <row r="1789" spans="1:60" outlineLevel="3" x14ac:dyDescent="0.2">
      <c r="A1789" s="155"/>
      <c r="B1789" s="156"/>
      <c r="C1789" s="194" t="s">
        <v>2448</v>
      </c>
      <c r="D1789" s="185"/>
      <c r="E1789" s="186">
        <v>180</v>
      </c>
      <c r="F1789" s="159"/>
      <c r="G1789" s="159"/>
      <c r="H1789" s="159"/>
      <c r="I1789" s="159"/>
      <c r="J1789" s="159"/>
      <c r="K1789" s="159"/>
      <c r="L1789" s="159"/>
      <c r="M1789" s="159"/>
      <c r="N1789" s="158"/>
      <c r="O1789" s="158"/>
      <c r="P1789" s="158"/>
      <c r="Q1789" s="158"/>
      <c r="R1789" s="159"/>
      <c r="S1789" s="159"/>
      <c r="T1789" s="159"/>
      <c r="U1789" s="159"/>
      <c r="V1789" s="159"/>
      <c r="W1789" s="159"/>
      <c r="X1789" s="159"/>
      <c r="Y1789" s="159"/>
      <c r="Z1789" s="148"/>
      <c r="AA1789" s="148"/>
      <c r="AB1789" s="148"/>
      <c r="AC1789" s="148"/>
      <c r="AD1789" s="148"/>
      <c r="AE1789" s="148"/>
      <c r="AF1789" s="148"/>
      <c r="AG1789" s="148" t="s">
        <v>435</v>
      </c>
      <c r="AH1789" s="148">
        <v>0</v>
      </c>
      <c r="AI1789" s="148"/>
      <c r="AJ1789" s="148"/>
      <c r="AK1789" s="148"/>
      <c r="AL1789" s="148"/>
      <c r="AM1789" s="148"/>
      <c r="AN1789" s="148"/>
      <c r="AO1789" s="148"/>
      <c r="AP1789" s="148"/>
      <c r="AQ1789" s="148"/>
      <c r="AR1789" s="148"/>
      <c r="AS1789" s="148"/>
      <c r="AT1789" s="148"/>
      <c r="AU1789" s="148"/>
      <c r="AV1789" s="148"/>
      <c r="AW1789" s="148"/>
      <c r="AX1789" s="148"/>
      <c r="AY1789" s="148"/>
      <c r="AZ1789" s="148"/>
      <c r="BA1789" s="148"/>
      <c r="BB1789" s="148"/>
      <c r="BC1789" s="148"/>
      <c r="BD1789" s="148"/>
      <c r="BE1789" s="148"/>
      <c r="BF1789" s="148"/>
      <c r="BG1789" s="148"/>
      <c r="BH1789" s="148"/>
    </row>
    <row r="1790" spans="1:60" ht="22.5" outlineLevel="1" x14ac:dyDescent="0.2">
      <c r="A1790" s="172">
        <v>393</v>
      </c>
      <c r="B1790" s="173" t="s">
        <v>2449</v>
      </c>
      <c r="C1790" s="181" t="s">
        <v>2450</v>
      </c>
      <c r="D1790" s="174" t="s">
        <v>671</v>
      </c>
      <c r="E1790" s="175">
        <v>940.87599999999998</v>
      </c>
      <c r="F1790" s="176"/>
      <c r="G1790" s="177">
        <f>ROUND(E1790*F1790,2)</f>
        <v>0</v>
      </c>
      <c r="H1790" s="176"/>
      <c r="I1790" s="177">
        <f>ROUND(E1790*H1790,2)</f>
        <v>0</v>
      </c>
      <c r="J1790" s="176"/>
      <c r="K1790" s="177">
        <f>ROUND(E1790*J1790,2)</f>
        <v>0</v>
      </c>
      <c r="L1790" s="177">
        <v>21</v>
      </c>
      <c r="M1790" s="177">
        <f>G1790*(1+L1790/100)</f>
        <v>0</v>
      </c>
      <c r="N1790" s="175">
        <v>3.2000000000000003E-4</v>
      </c>
      <c r="O1790" s="175">
        <f>ROUND(E1790*N1790,2)</f>
        <v>0.3</v>
      </c>
      <c r="P1790" s="175">
        <v>0</v>
      </c>
      <c r="Q1790" s="175">
        <f>ROUND(E1790*P1790,2)</f>
        <v>0</v>
      </c>
      <c r="R1790" s="177" t="s">
        <v>2425</v>
      </c>
      <c r="S1790" s="177" t="s">
        <v>378</v>
      </c>
      <c r="T1790" s="178" t="s">
        <v>378</v>
      </c>
      <c r="U1790" s="159">
        <v>0.23599999999999999</v>
      </c>
      <c r="V1790" s="159">
        <f>ROUND(E1790*U1790,2)</f>
        <v>222.05</v>
      </c>
      <c r="W1790" s="159"/>
      <c r="X1790" s="159" t="s">
        <v>429</v>
      </c>
      <c r="Y1790" s="159" t="s">
        <v>381</v>
      </c>
      <c r="Z1790" s="214">
        <v>0.32</v>
      </c>
      <c r="AA1790" s="215">
        <f t="shared" ref="AA1790" si="770">G1790*Z1790</f>
        <v>0</v>
      </c>
      <c r="AB1790" s="215">
        <f t="shared" ref="AB1790" si="771">G1790-AA1790</f>
        <v>0</v>
      </c>
      <c r="AC1790" s="148"/>
      <c r="AD1790" s="148"/>
      <c r="AE1790" s="148"/>
      <c r="AF1790" s="148"/>
      <c r="AG1790" s="148" t="s">
        <v>431</v>
      </c>
      <c r="AH1790" s="148"/>
      <c r="AI1790" s="148"/>
      <c r="AJ1790" s="148"/>
      <c r="AK1790" s="148"/>
      <c r="AL1790" s="148"/>
      <c r="AM1790" s="148"/>
      <c r="AN1790" s="148"/>
      <c r="AO1790" s="148"/>
      <c r="AP1790" s="148"/>
      <c r="AQ1790" s="148"/>
      <c r="AR1790" s="148"/>
      <c r="AS1790" s="148"/>
      <c r="AT1790" s="148"/>
      <c r="AU1790" s="148"/>
      <c r="AV1790" s="148"/>
      <c r="AW1790" s="148"/>
      <c r="AX1790" s="148"/>
      <c r="AY1790" s="148"/>
      <c r="AZ1790" s="148"/>
      <c r="BA1790" s="148"/>
      <c r="BB1790" s="148"/>
      <c r="BC1790" s="148"/>
      <c r="BD1790" s="148"/>
      <c r="BE1790" s="148"/>
      <c r="BF1790" s="148"/>
      <c r="BG1790" s="148"/>
      <c r="BH1790" s="148"/>
    </row>
    <row r="1791" spans="1:60" outlineLevel="2" x14ac:dyDescent="0.2">
      <c r="A1791" s="155"/>
      <c r="B1791" s="156"/>
      <c r="C1791" s="194" t="s">
        <v>2441</v>
      </c>
      <c r="D1791" s="185"/>
      <c r="E1791" s="186"/>
      <c r="F1791" s="159"/>
      <c r="G1791" s="159"/>
      <c r="H1791" s="159"/>
      <c r="I1791" s="159"/>
      <c r="J1791" s="159"/>
      <c r="K1791" s="159"/>
      <c r="L1791" s="159"/>
      <c r="M1791" s="159"/>
      <c r="N1791" s="158"/>
      <c r="O1791" s="158"/>
      <c r="P1791" s="158"/>
      <c r="Q1791" s="158"/>
      <c r="R1791" s="159"/>
      <c r="S1791" s="159"/>
      <c r="T1791" s="159"/>
      <c r="U1791" s="159"/>
      <c r="V1791" s="159"/>
      <c r="W1791" s="159"/>
      <c r="X1791" s="159"/>
      <c r="Y1791" s="159"/>
      <c r="Z1791" s="148"/>
      <c r="AA1791" s="148"/>
      <c r="AB1791" s="148"/>
      <c r="AC1791" s="148"/>
      <c r="AD1791" s="148"/>
      <c r="AE1791" s="148"/>
      <c r="AF1791" s="148"/>
      <c r="AG1791" s="148" t="s">
        <v>435</v>
      </c>
      <c r="AH1791" s="148">
        <v>0</v>
      </c>
      <c r="AI1791" s="148"/>
      <c r="AJ1791" s="148"/>
      <c r="AK1791" s="148"/>
      <c r="AL1791" s="148"/>
      <c r="AM1791" s="148"/>
      <c r="AN1791" s="148"/>
      <c r="AO1791" s="148"/>
      <c r="AP1791" s="148"/>
      <c r="AQ1791" s="148"/>
      <c r="AR1791" s="148"/>
      <c r="AS1791" s="148"/>
      <c r="AT1791" s="148"/>
      <c r="AU1791" s="148"/>
      <c r="AV1791" s="148"/>
      <c r="AW1791" s="148"/>
      <c r="AX1791" s="148"/>
      <c r="AY1791" s="148"/>
      <c r="AZ1791" s="148"/>
      <c r="BA1791" s="148"/>
      <c r="BB1791" s="148"/>
      <c r="BC1791" s="148"/>
      <c r="BD1791" s="148"/>
      <c r="BE1791" s="148"/>
      <c r="BF1791" s="148"/>
      <c r="BG1791" s="148"/>
      <c r="BH1791" s="148"/>
    </row>
    <row r="1792" spans="1:60" outlineLevel="3" x14ac:dyDescent="0.2">
      <c r="A1792" s="155"/>
      <c r="B1792" s="156"/>
      <c r="C1792" s="194" t="s">
        <v>2451</v>
      </c>
      <c r="D1792" s="185"/>
      <c r="E1792" s="186">
        <v>128.88</v>
      </c>
      <c r="F1792" s="159"/>
      <c r="G1792" s="159"/>
      <c r="H1792" s="159"/>
      <c r="I1792" s="159"/>
      <c r="J1792" s="159"/>
      <c r="K1792" s="159"/>
      <c r="L1792" s="159"/>
      <c r="M1792" s="159"/>
      <c r="N1792" s="158"/>
      <c r="O1792" s="158"/>
      <c r="P1792" s="158"/>
      <c r="Q1792" s="158"/>
      <c r="R1792" s="159"/>
      <c r="S1792" s="159"/>
      <c r="T1792" s="159"/>
      <c r="U1792" s="159"/>
      <c r="V1792" s="159"/>
      <c r="W1792" s="159"/>
      <c r="X1792" s="159"/>
      <c r="Y1792" s="159"/>
      <c r="Z1792" s="148"/>
      <c r="AA1792" s="148"/>
      <c r="AB1792" s="148"/>
      <c r="AC1792" s="148"/>
      <c r="AD1792" s="148"/>
      <c r="AE1792" s="148"/>
      <c r="AF1792" s="148"/>
      <c r="AG1792" s="148" t="s">
        <v>435</v>
      </c>
      <c r="AH1792" s="148">
        <v>0</v>
      </c>
      <c r="AI1792" s="148"/>
      <c r="AJ1792" s="148"/>
      <c r="AK1792" s="148"/>
      <c r="AL1792" s="148"/>
      <c r="AM1792" s="148"/>
      <c r="AN1792" s="148"/>
      <c r="AO1792" s="148"/>
      <c r="AP1792" s="148"/>
      <c r="AQ1792" s="148"/>
      <c r="AR1792" s="148"/>
      <c r="AS1792" s="148"/>
      <c r="AT1792" s="148"/>
      <c r="AU1792" s="148"/>
      <c r="AV1792" s="148"/>
      <c r="AW1792" s="148"/>
      <c r="AX1792" s="148"/>
      <c r="AY1792" s="148"/>
      <c r="AZ1792" s="148"/>
      <c r="BA1792" s="148"/>
      <c r="BB1792" s="148"/>
      <c r="BC1792" s="148"/>
      <c r="BD1792" s="148"/>
      <c r="BE1792" s="148"/>
      <c r="BF1792" s="148"/>
      <c r="BG1792" s="148"/>
      <c r="BH1792" s="148"/>
    </row>
    <row r="1793" spans="1:60" outlineLevel="3" x14ac:dyDescent="0.2">
      <c r="A1793" s="155"/>
      <c r="B1793" s="156"/>
      <c r="C1793" s="194" t="s">
        <v>2452</v>
      </c>
      <c r="D1793" s="185"/>
      <c r="E1793" s="186">
        <v>388.16</v>
      </c>
      <c r="F1793" s="159"/>
      <c r="G1793" s="159"/>
      <c r="H1793" s="159"/>
      <c r="I1793" s="159"/>
      <c r="J1793" s="159"/>
      <c r="K1793" s="159"/>
      <c r="L1793" s="159"/>
      <c r="M1793" s="159"/>
      <c r="N1793" s="158"/>
      <c r="O1793" s="158"/>
      <c r="P1793" s="158"/>
      <c r="Q1793" s="158"/>
      <c r="R1793" s="159"/>
      <c r="S1793" s="159"/>
      <c r="T1793" s="159"/>
      <c r="U1793" s="159"/>
      <c r="V1793" s="159"/>
      <c r="W1793" s="159"/>
      <c r="X1793" s="159"/>
      <c r="Y1793" s="159"/>
      <c r="Z1793" s="148"/>
      <c r="AA1793" s="148"/>
      <c r="AB1793" s="148"/>
      <c r="AC1793" s="148"/>
      <c r="AD1793" s="148"/>
      <c r="AE1793" s="148"/>
      <c r="AF1793" s="148"/>
      <c r="AG1793" s="148" t="s">
        <v>435</v>
      </c>
      <c r="AH1793" s="148">
        <v>0</v>
      </c>
      <c r="AI1793" s="148"/>
      <c r="AJ1793" s="148"/>
      <c r="AK1793" s="148"/>
      <c r="AL1793" s="148"/>
      <c r="AM1793" s="148"/>
      <c r="AN1793" s="148"/>
      <c r="AO1793" s="148"/>
      <c r="AP1793" s="148"/>
      <c r="AQ1793" s="148"/>
      <c r="AR1793" s="148"/>
      <c r="AS1793" s="148"/>
      <c r="AT1793" s="148"/>
      <c r="AU1793" s="148"/>
      <c r="AV1793" s="148"/>
      <c r="AW1793" s="148"/>
      <c r="AX1793" s="148"/>
      <c r="AY1793" s="148"/>
      <c r="AZ1793" s="148"/>
      <c r="BA1793" s="148"/>
      <c r="BB1793" s="148"/>
      <c r="BC1793" s="148"/>
      <c r="BD1793" s="148"/>
      <c r="BE1793" s="148"/>
      <c r="BF1793" s="148"/>
      <c r="BG1793" s="148"/>
      <c r="BH1793" s="148"/>
    </row>
    <row r="1794" spans="1:60" outlineLevel="3" x14ac:dyDescent="0.2">
      <c r="A1794" s="155"/>
      <c r="B1794" s="156"/>
      <c r="C1794" s="194" t="s">
        <v>789</v>
      </c>
      <c r="D1794" s="185"/>
      <c r="E1794" s="186"/>
      <c r="F1794" s="159"/>
      <c r="G1794" s="159"/>
      <c r="H1794" s="159"/>
      <c r="I1794" s="159"/>
      <c r="J1794" s="159"/>
      <c r="K1794" s="159"/>
      <c r="L1794" s="159"/>
      <c r="M1794" s="159"/>
      <c r="N1794" s="158"/>
      <c r="O1794" s="158"/>
      <c r="P1794" s="158"/>
      <c r="Q1794" s="158"/>
      <c r="R1794" s="159"/>
      <c r="S1794" s="159"/>
      <c r="T1794" s="159"/>
      <c r="U1794" s="159"/>
      <c r="V1794" s="159"/>
      <c r="W1794" s="159"/>
      <c r="X1794" s="159"/>
      <c r="Y1794" s="159"/>
      <c r="Z1794" s="148"/>
      <c r="AA1794" s="148"/>
      <c r="AB1794" s="148"/>
      <c r="AC1794" s="148"/>
      <c r="AD1794" s="148"/>
      <c r="AE1794" s="148"/>
      <c r="AF1794" s="148"/>
      <c r="AG1794" s="148" t="s">
        <v>435</v>
      </c>
      <c r="AH1794" s="148">
        <v>0</v>
      </c>
      <c r="AI1794" s="148"/>
      <c r="AJ1794" s="148"/>
      <c r="AK1794" s="148"/>
      <c r="AL1794" s="148"/>
      <c r="AM1794" s="148"/>
      <c r="AN1794" s="148"/>
      <c r="AO1794" s="148"/>
      <c r="AP1794" s="148"/>
      <c r="AQ1794" s="148"/>
      <c r="AR1794" s="148"/>
      <c r="AS1794" s="148"/>
      <c r="AT1794" s="148"/>
      <c r="AU1794" s="148"/>
      <c r="AV1794" s="148"/>
      <c r="AW1794" s="148"/>
      <c r="AX1794" s="148"/>
      <c r="AY1794" s="148"/>
      <c r="AZ1794" s="148"/>
      <c r="BA1794" s="148"/>
      <c r="BB1794" s="148"/>
      <c r="BC1794" s="148"/>
      <c r="BD1794" s="148"/>
      <c r="BE1794" s="148"/>
      <c r="BF1794" s="148"/>
      <c r="BG1794" s="148"/>
      <c r="BH1794" s="148"/>
    </row>
    <row r="1795" spans="1:60" outlineLevel="3" x14ac:dyDescent="0.2">
      <c r="A1795" s="155"/>
      <c r="B1795" s="156"/>
      <c r="C1795" s="194" t="s">
        <v>2453</v>
      </c>
      <c r="D1795" s="185"/>
      <c r="E1795" s="186">
        <v>34.6</v>
      </c>
      <c r="F1795" s="159"/>
      <c r="G1795" s="159"/>
      <c r="H1795" s="159"/>
      <c r="I1795" s="159"/>
      <c r="J1795" s="159"/>
      <c r="K1795" s="159"/>
      <c r="L1795" s="159"/>
      <c r="M1795" s="159"/>
      <c r="N1795" s="158"/>
      <c r="O1795" s="158"/>
      <c r="P1795" s="158"/>
      <c r="Q1795" s="158"/>
      <c r="R1795" s="159"/>
      <c r="S1795" s="159"/>
      <c r="T1795" s="159"/>
      <c r="U1795" s="159"/>
      <c r="V1795" s="159"/>
      <c r="W1795" s="159"/>
      <c r="X1795" s="159"/>
      <c r="Y1795" s="159"/>
      <c r="Z1795" s="148"/>
      <c r="AA1795" s="148"/>
      <c r="AB1795" s="148"/>
      <c r="AC1795" s="148"/>
      <c r="AD1795" s="148"/>
      <c r="AE1795" s="148"/>
      <c r="AF1795" s="148"/>
      <c r="AG1795" s="148" t="s">
        <v>435</v>
      </c>
      <c r="AH1795" s="148">
        <v>0</v>
      </c>
      <c r="AI1795" s="148"/>
      <c r="AJ1795" s="148"/>
      <c r="AK1795" s="148"/>
      <c r="AL1795" s="148"/>
      <c r="AM1795" s="148"/>
      <c r="AN1795" s="148"/>
      <c r="AO1795" s="148"/>
      <c r="AP1795" s="148"/>
      <c r="AQ1795" s="148"/>
      <c r="AR1795" s="148"/>
      <c r="AS1795" s="148"/>
      <c r="AT1795" s="148"/>
      <c r="AU1795" s="148"/>
      <c r="AV1795" s="148"/>
      <c r="AW1795" s="148"/>
      <c r="AX1795" s="148"/>
      <c r="AY1795" s="148"/>
      <c r="AZ1795" s="148"/>
      <c r="BA1795" s="148"/>
      <c r="BB1795" s="148"/>
      <c r="BC1795" s="148"/>
      <c r="BD1795" s="148"/>
      <c r="BE1795" s="148"/>
      <c r="BF1795" s="148"/>
      <c r="BG1795" s="148"/>
      <c r="BH1795" s="148"/>
    </row>
    <row r="1796" spans="1:60" outlineLevel="3" x14ac:dyDescent="0.2">
      <c r="A1796" s="155"/>
      <c r="B1796" s="156"/>
      <c r="C1796" s="194" t="s">
        <v>2454</v>
      </c>
      <c r="D1796" s="185"/>
      <c r="E1796" s="186">
        <v>8.6999999999999993</v>
      </c>
      <c r="F1796" s="159"/>
      <c r="G1796" s="159"/>
      <c r="H1796" s="159"/>
      <c r="I1796" s="159"/>
      <c r="J1796" s="159"/>
      <c r="K1796" s="159"/>
      <c r="L1796" s="159"/>
      <c r="M1796" s="159"/>
      <c r="N1796" s="158"/>
      <c r="O1796" s="158"/>
      <c r="P1796" s="158"/>
      <c r="Q1796" s="158"/>
      <c r="R1796" s="159"/>
      <c r="S1796" s="159"/>
      <c r="T1796" s="159"/>
      <c r="U1796" s="159"/>
      <c r="V1796" s="159"/>
      <c r="W1796" s="159"/>
      <c r="X1796" s="159"/>
      <c r="Y1796" s="159"/>
      <c r="Z1796" s="148"/>
      <c r="AA1796" s="148"/>
      <c r="AB1796" s="148"/>
      <c r="AC1796" s="148"/>
      <c r="AD1796" s="148"/>
      <c r="AE1796" s="148"/>
      <c r="AF1796" s="148"/>
      <c r="AG1796" s="148" t="s">
        <v>435</v>
      </c>
      <c r="AH1796" s="148">
        <v>0</v>
      </c>
      <c r="AI1796" s="148"/>
      <c r="AJ1796" s="148"/>
      <c r="AK1796" s="148"/>
      <c r="AL1796" s="148"/>
      <c r="AM1796" s="148"/>
      <c r="AN1796" s="148"/>
      <c r="AO1796" s="148"/>
      <c r="AP1796" s="148"/>
      <c r="AQ1796" s="148"/>
      <c r="AR1796" s="148"/>
      <c r="AS1796" s="148"/>
      <c r="AT1796" s="148"/>
      <c r="AU1796" s="148"/>
      <c r="AV1796" s="148"/>
      <c r="AW1796" s="148"/>
      <c r="AX1796" s="148"/>
      <c r="AY1796" s="148"/>
      <c r="AZ1796" s="148"/>
      <c r="BA1796" s="148"/>
      <c r="BB1796" s="148"/>
      <c r="BC1796" s="148"/>
      <c r="BD1796" s="148"/>
      <c r="BE1796" s="148"/>
      <c r="BF1796" s="148"/>
      <c r="BG1796" s="148"/>
      <c r="BH1796" s="148"/>
    </row>
    <row r="1797" spans="1:60" outlineLevel="3" x14ac:dyDescent="0.2">
      <c r="A1797" s="155"/>
      <c r="B1797" s="156"/>
      <c r="C1797" s="194" t="s">
        <v>2455</v>
      </c>
      <c r="D1797" s="185"/>
      <c r="E1797" s="186">
        <v>16.5</v>
      </c>
      <c r="F1797" s="159"/>
      <c r="G1797" s="159"/>
      <c r="H1797" s="159"/>
      <c r="I1797" s="159"/>
      <c r="J1797" s="159"/>
      <c r="K1797" s="159"/>
      <c r="L1797" s="159"/>
      <c r="M1797" s="159"/>
      <c r="N1797" s="158"/>
      <c r="O1797" s="158"/>
      <c r="P1797" s="158"/>
      <c r="Q1797" s="158"/>
      <c r="R1797" s="159"/>
      <c r="S1797" s="159"/>
      <c r="T1797" s="159"/>
      <c r="U1797" s="159"/>
      <c r="V1797" s="159"/>
      <c r="W1797" s="159"/>
      <c r="X1797" s="159"/>
      <c r="Y1797" s="159"/>
      <c r="Z1797" s="148"/>
      <c r="AA1797" s="148"/>
      <c r="AB1797" s="148"/>
      <c r="AC1797" s="148"/>
      <c r="AD1797" s="148"/>
      <c r="AE1797" s="148"/>
      <c r="AF1797" s="148"/>
      <c r="AG1797" s="148" t="s">
        <v>435</v>
      </c>
      <c r="AH1797" s="148">
        <v>0</v>
      </c>
      <c r="AI1797" s="148"/>
      <c r="AJ1797" s="148"/>
      <c r="AK1797" s="148"/>
      <c r="AL1797" s="148"/>
      <c r="AM1797" s="148"/>
      <c r="AN1797" s="148"/>
      <c r="AO1797" s="148"/>
      <c r="AP1797" s="148"/>
      <c r="AQ1797" s="148"/>
      <c r="AR1797" s="148"/>
      <c r="AS1797" s="148"/>
      <c r="AT1797" s="148"/>
      <c r="AU1797" s="148"/>
      <c r="AV1797" s="148"/>
      <c r="AW1797" s="148"/>
      <c r="AX1797" s="148"/>
      <c r="AY1797" s="148"/>
      <c r="AZ1797" s="148"/>
      <c r="BA1797" s="148"/>
      <c r="BB1797" s="148"/>
      <c r="BC1797" s="148"/>
      <c r="BD1797" s="148"/>
      <c r="BE1797" s="148"/>
      <c r="BF1797" s="148"/>
      <c r="BG1797" s="148"/>
      <c r="BH1797" s="148"/>
    </row>
    <row r="1798" spans="1:60" outlineLevel="3" x14ac:dyDescent="0.2">
      <c r="A1798" s="155"/>
      <c r="B1798" s="156"/>
      <c r="C1798" s="194" t="s">
        <v>2456</v>
      </c>
      <c r="D1798" s="185"/>
      <c r="E1798" s="186">
        <v>22.3</v>
      </c>
      <c r="F1798" s="159"/>
      <c r="G1798" s="159"/>
      <c r="H1798" s="159"/>
      <c r="I1798" s="159"/>
      <c r="J1798" s="159"/>
      <c r="K1798" s="159"/>
      <c r="L1798" s="159"/>
      <c r="M1798" s="159"/>
      <c r="N1798" s="158"/>
      <c r="O1798" s="158"/>
      <c r="P1798" s="158"/>
      <c r="Q1798" s="158"/>
      <c r="R1798" s="159"/>
      <c r="S1798" s="159"/>
      <c r="T1798" s="159"/>
      <c r="U1798" s="159"/>
      <c r="V1798" s="159"/>
      <c r="W1798" s="159"/>
      <c r="X1798" s="159"/>
      <c r="Y1798" s="159"/>
      <c r="Z1798" s="148"/>
      <c r="AA1798" s="148"/>
      <c r="AB1798" s="148"/>
      <c r="AC1798" s="148"/>
      <c r="AD1798" s="148"/>
      <c r="AE1798" s="148"/>
      <c r="AF1798" s="148"/>
      <c r="AG1798" s="148" t="s">
        <v>435</v>
      </c>
      <c r="AH1798" s="148">
        <v>0</v>
      </c>
      <c r="AI1798" s="148"/>
      <c r="AJ1798" s="148"/>
      <c r="AK1798" s="148"/>
      <c r="AL1798" s="148"/>
      <c r="AM1798" s="148"/>
      <c r="AN1798" s="148"/>
      <c r="AO1798" s="148"/>
      <c r="AP1798" s="148"/>
      <c r="AQ1798" s="148"/>
      <c r="AR1798" s="148"/>
      <c r="AS1798" s="148"/>
      <c r="AT1798" s="148"/>
      <c r="AU1798" s="148"/>
      <c r="AV1798" s="148"/>
      <c r="AW1798" s="148"/>
      <c r="AX1798" s="148"/>
      <c r="AY1798" s="148"/>
      <c r="AZ1798" s="148"/>
      <c r="BA1798" s="148"/>
      <c r="BB1798" s="148"/>
      <c r="BC1798" s="148"/>
      <c r="BD1798" s="148"/>
      <c r="BE1798" s="148"/>
      <c r="BF1798" s="148"/>
      <c r="BG1798" s="148"/>
      <c r="BH1798" s="148"/>
    </row>
    <row r="1799" spans="1:60" outlineLevel="3" x14ac:dyDescent="0.2">
      <c r="A1799" s="155"/>
      <c r="B1799" s="156"/>
      <c r="C1799" s="194" t="s">
        <v>2457</v>
      </c>
      <c r="D1799" s="185"/>
      <c r="E1799" s="186">
        <v>11.5</v>
      </c>
      <c r="F1799" s="159"/>
      <c r="G1799" s="159"/>
      <c r="H1799" s="159"/>
      <c r="I1799" s="159"/>
      <c r="J1799" s="159"/>
      <c r="K1799" s="159"/>
      <c r="L1799" s="159"/>
      <c r="M1799" s="159"/>
      <c r="N1799" s="158"/>
      <c r="O1799" s="158"/>
      <c r="P1799" s="158"/>
      <c r="Q1799" s="158"/>
      <c r="R1799" s="159"/>
      <c r="S1799" s="159"/>
      <c r="T1799" s="159"/>
      <c r="U1799" s="159"/>
      <c r="V1799" s="159"/>
      <c r="W1799" s="159"/>
      <c r="X1799" s="159"/>
      <c r="Y1799" s="159"/>
      <c r="Z1799" s="148"/>
      <c r="AA1799" s="148"/>
      <c r="AB1799" s="148"/>
      <c r="AC1799" s="148"/>
      <c r="AD1799" s="148"/>
      <c r="AE1799" s="148"/>
      <c r="AF1799" s="148"/>
      <c r="AG1799" s="148" t="s">
        <v>435</v>
      </c>
      <c r="AH1799" s="148">
        <v>0</v>
      </c>
      <c r="AI1799" s="148"/>
      <c r="AJ1799" s="148"/>
      <c r="AK1799" s="148"/>
      <c r="AL1799" s="148"/>
      <c r="AM1799" s="148"/>
      <c r="AN1799" s="148"/>
      <c r="AO1799" s="148"/>
      <c r="AP1799" s="148"/>
      <c r="AQ1799" s="148"/>
      <c r="AR1799" s="148"/>
      <c r="AS1799" s="148"/>
      <c r="AT1799" s="148"/>
      <c r="AU1799" s="148"/>
      <c r="AV1799" s="148"/>
      <c r="AW1799" s="148"/>
      <c r="AX1799" s="148"/>
      <c r="AY1799" s="148"/>
      <c r="AZ1799" s="148"/>
      <c r="BA1799" s="148"/>
      <c r="BB1799" s="148"/>
      <c r="BC1799" s="148"/>
      <c r="BD1799" s="148"/>
      <c r="BE1799" s="148"/>
      <c r="BF1799" s="148"/>
      <c r="BG1799" s="148"/>
      <c r="BH1799" s="148"/>
    </row>
    <row r="1800" spans="1:60" outlineLevel="3" x14ac:dyDescent="0.2">
      <c r="A1800" s="155"/>
      <c r="B1800" s="156"/>
      <c r="C1800" s="194" t="s">
        <v>2458</v>
      </c>
      <c r="D1800" s="185"/>
      <c r="E1800" s="186">
        <v>8.8000000000000007</v>
      </c>
      <c r="F1800" s="159"/>
      <c r="G1800" s="159"/>
      <c r="H1800" s="159"/>
      <c r="I1800" s="159"/>
      <c r="J1800" s="159"/>
      <c r="K1800" s="159"/>
      <c r="L1800" s="159"/>
      <c r="M1800" s="159"/>
      <c r="N1800" s="158"/>
      <c r="O1800" s="158"/>
      <c r="P1800" s="158"/>
      <c r="Q1800" s="158"/>
      <c r="R1800" s="159"/>
      <c r="S1800" s="159"/>
      <c r="T1800" s="159"/>
      <c r="U1800" s="159"/>
      <c r="V1800" s="159"/>
      <c r="W1800" s="159"/>
      <c r="X1800" s="159"/>
      <c r="Y1800" s="159"/>
      <c r="Z1800" s="148"/>
      <c r="AA1800" s="148"/>
      <c r="AB1800" s="148"/>
      <c r="AC1800" s="148"/>
      <c r="AD1800" s="148"/>
      <c r="AE1800" s="148"/>
      <c r="AF1800" s="148"/>
      <c r="AG1800" s="148" t="s">
        <v>435</v>
      </c>
      <c r="AH1800" s="148">
        <v>0</v>
      </c>
      <c r="AI1800" s="148"/>
      <c r="AJ1800" s="148"/>
      <c r="AK1800" s="148"/>
      <c r="AL1800" s="148"/>
      <c r="AM1800" s="148"/>
      <c r="AN1800" s="148"/>
      <c r="AO1800" s="148"/>
      <c r="AP1800" s="148"/>
      <c r="AQ1800" s="148"/>
      <c r="AR1800" s="148"/>
      <c r="AS1800" s="148"/>
      <c r="AT1800" s="148"/>
      <c r="AU1800" s="148"/>
      <c r="AV1800" s="148"/>
      <c r="AW1800" s="148"/>
      <c r="AX1800" s="148"/>
      <c r="AY1800" s="148"/>
      <c r="AZ1800" s="148"/>
      <c r="BA1800" s="148"/>
      <c r="BB1800" s="148"/>
      <c r="BC1800" s="148"/>
      <c r="BD1800" s="148"/>
      <c r="BE1800" s="148"/>
      <c r="BF1800" s="148"/>
      <c r="BG1800" s="148"/>
      <c r="BH1800" s="148"/>
    </row>
    <row r="1801" spans="1:60" outlineLevel="3" x14ac:dyDescent="0.2">
      <c r="A1801" s="155"/>
      <c r="B1801" s="156"/>
      <c r="C1801" s="194" t="s">
        <v>794</v>
      </c>
      <c r="D1801" s="185"/>
      <c r="E1801" s="186"/>
      <c r="F1801" s="159"/>
      <c r="G1801" s="159"/>
      <c r="H1801" s="159"/>
      <c r="I1801" s="159"/>
      <c r="J1801" s="159"/>
      <c r="K1801" s="159"/>
      <c r="L1801" s="159"/>
      <c r="M1801" s="159"/>
      <c r="N1801" s="158"/>
      <c r="O1801" s="158"/>
      <c r="P1801" s="158"/>
      <c r="Q1801" s="158"/>
      <c r="R1801" s="159"/>
      <c r="S1801" s="159"/>
      <c r="T1801" s="159"/>
      <c r="U1801" s="159"/>
      <c r="V1801" s="159"/>
      <c r="W1801" s="159"/>
      <c r="X1801" s="159"/>
      <c r="Y1801" s="159"/>
      <c r="Z1801" s="148"/>
      <c r="AA1801" s="148"/>
      <c r="AB1801" s="148"/>
      <c r="AC1801" s="148"/>
      <c r="AD1801" s="148"/>
      <c r="AE1801" s="148"/>
      <c r="AF1801" s="148"/>
      <c r="AG1801" s="148" t="s">
        <v>435</v>
      </c>
      <c r="AH1801" s="148">
        <v>0</v>
      </c>
      <c r="AI1801" s="148"/>
      <c r="AJ1801" s="148"/>
      <c r="AK1801" s="148"/>
      <c r="AL1801" s="148"/>
      <c r="AM1801" s="148"/>
      <c r="AN1801" s="148"/>
      <c r="AO1801" s="148"/>
      <c r="AP1801" s="148"/>
      <c r="AQ1801" s="148"/>
      <c r="AR1801" s="148"/>
      <c r="AS1801" s="148"/>
      <c r="AT1801" s="148"/>
      <c r="AU1801" s="148"/>
      <c r="AV1801" s="148"/>
      <c r="AW1801" s="148"/>
      <c r="AX1801" s="148"/>
      <c r="AY1801" s="148"/>
      <c r="AZ1801" s="148"/>
      <c r="BA1801" s="148"/>
      <c r="BB1801" s="148"/>
      <c r="BC1801" s="148"/>
      <c r="BD1801" s="148"/>
      <c r="BE1801" s="148"/>
      <c r="BF1801" s="148"/>
      <c r="BG1801" s="148"/>
      <c r="BH1801" s="148"/>
    </row>
    <row r="1802" spans="1:60" outlineLevel="3" x14ac:dyDescent="0.2">
      <c r="A1802" s="155"/>
      <c r="B1802" s="156"/>
      <c r="C1802" s="194" t="s">
        <v>2459</v>
      </c>
      <c r="D1802" s="185"/>
      <c r="E1802" s="186">
        <v>21.762</v>
      </c>
      <c r="F1802" s="159"/>
      <c r="G1802" s="159"/>
      <c r="H1802" s="159"/>
      <c r="I1802" s="159"/>
      <c r="J1802" s="159"/>
      <c r="K1802" s="159"/>
      <c r="L1802" s="159"/>
      <c r="M1802" s="159"/>
      <c r="N1802" s="158"/>
      <c r="O1802" s="158"/>
      <c r="P1802" s="158"/>
      <c r="Q1802" s="158"/>
      <c r="R1802" s="159"/>
      <c r="S1802" s="159"/>
      <c r="T1802" s="159"/>
      <c r="U1802" s="159"/>
      <c r="V1802" s="159"/>
      <c r="W1802" s="159"/>
      <c r="X1802" s="159"/>
      <c r="Y1802" s="159"/>
      <c r="Z1802" s="148"/>
      <c r="AA1802" s="148"/>
      <c r="AB1802" s="148"/>
      <c r="AC1802" s="148"/>
      <c r="AD1802" s="148"/>
      <c r="AE1802" s="148"/>
      <c r="AF1802" s="148"/>
      <c r="AG1802" s="148" t="s">
        <v>435</v>
      </c>
      <c r="AH1802" s="148">
        <v>0</v>
      </c>
      <c r="AI1802" s="148"/>
      <c r="AJ1802" s="148"/>
      <c r="AK1802" s="148"/>
      <c r="AL1802" s="148"/>
      <c r="AM1802" s="148"/>
      <c r="AN1802" s="148"/>
      <c r="AO1802" s="148"/>
      <c r="AP1802" s="148"/>
      <c r="AQ1802" s="148"/>
      <c r="AR1802" s="148"/>
      <c r="AS1802" s="148"/>
      <c r="AT1802" s="148"/>
      <c r="AU1802" s="148"/>
      <c r="AV1802" s="148"/>
      <c r="AW1802" s="148"/>
      <c r="AX1802" s="148"/>
      <c r="AY1802" s="148"/>
      <c r="AZ1802" s="148"/>
      <c r="BA1802" s="148"/>
      <c r="BB1802" s="148"/>
      <c r="BC1802" s="148"/>
      <c r="BD1802" s="148"/>
      <c r="BE1802" s="148"/>
      <c r="BF1802" s="148"/>
      <c r="BG1802" s="148"/>
      <c r="BH1802" s="148"/>
    </row>
    <row r="1803" spans="1:60" outlineLevel="3" x14ac:dyDescent="0.2">
      <c r="A1803" s="155"/>
      <c r="B1803" s="156"/>
      <c r="C1803" s="194" t="s">
        <v>2460</v>
      </c>
      <c r="D1803" s="185"/>
      <c r="E1803" s="186">
        <v>16.577999999999999</v>
      </c>
      <c r="F1803" s="159"/>
      <c r="G1803" s="159"/>
      <c r="H1803" s="159"/>
      <c r="I1803" s="159"/>
      <c r="J1803" s="159"/>
      <c r="K1803" s="159"/>
      <c r="L1803" s="159"/>
      <c r="M1803" s="159"/>
      <c r="N1803" s="158"/>
      <c r="O1803" s="158"/>
      <c r="P1803" s="158"/>
      <c r="Q1803" s="158"/>
      <c r="R1803" s="159"/>
      <c r="S1803" s="159"/>
      <c r="T1803" s="159"/>
      <c r="U1803" s="159"/>
      <c r="V1803" s="159"/>
      <c r="W1803" s="159"/>
      <c r="X1803" s="159"/>
      <c r="Y1803" s="159"/>
      <c r="Z1803" s="148"/>
      <c r="AA1803" s="148"/>
      <c r="AB1803" s="148"/>
      <c r="AC1803" s="148"/>
      <c r="AD1803" s="148"/>
      <c r="AE1803" s="148"/>
      <c r="AF1803" s="148"/>
      <c r="AG1803" s="148" t="s">
        <v>435</v>
      </c>
      <c r="AH1803" s="148">
        <v>0</v>
      </c>
      <c r="AI1803" s="148"/>
      <c r="AJ1803" s="148"/>
      <c r="AK1803" s="148"/>
      <c r="AL1803" s="148"/>
      <c r="AM1803" s="148"/>
      <c r="AN1803" s="148"/>
      <c r="AO1803" s="148"/>
      <c r="AP1803" s="148"/>
      <c r="AQ1803" s="148"/>
      <c r="AR1803" s="148"/>
      <c r="AS1803" s="148"/>
      <c r="AT1803" s="148"/>
      <c r="AU1803" s="148"/>
      <c r="AV1803" s="148"/>
      <c r="AW1803" s="148"/>
      <c r="AX1803" s="148"/>
      <c r="AY1803" s="148"/>
      <c r="AZ1803" s="148"/>
      <c r="BA1803" s="148"/>
      <c r="BB1803" s="148"/>
      <c r="BC1803" s="148"/>
      <c r="BD1803" s="148"/>
      <c r="BE1803" s="148"/>
      <c r="BF1803" s="148"/>
      <c r="BG1803" s="148"/>
      <c r="BH1803" s="148"/>
    </row>
    <row r="1804" spans="1:60" outlineLevel="3" x14ac:dyDescent="0.2">
      <c r="A1804" s="155"/>
      <c r="B1804" s="156"/>
      <c r="C1804" s="194" t="s">
        <v>2461</v>
      </c>
      <c r="D1804" s="185"/>
      <c r="E1804" s="186">
        <v>11.8</v>
      </c>
      <c r="F1804" s="159"/>
      <c r="G1804" s="159"/>
      <c r="H1804" s="159"/>
      <c r="I1804" s="159"/>
      <c r="J1804" s="159"/>
      <c r="K1804" s="159"/>
      <c r="L1804" s="159"/>
      <c r="M1804" s="159"/>
      <c r="N1804" s="158"/>
      <c r="O1804" s="158"/>
      <c r="P1804" s="158"/>
      <c r="Q1804" s="158"/>
      <c r="R1804" s="159"/>
      <c r="S1804" s="159"/>
      <c r="T1804" s="159"/>
      <c r="U1804" s="159"/>
      <c r="V1804" s="159"/>
      <c r="W1804" s="159"/>
      <c r="X1804" s="159"/>
      <c r="Y1804" s="159"/>
      <c r="Z1804" s="148"/>
      <c r="AA1804" s="148"/>
      <c r="AB1804" s="148"/>
      <c r="AC1804" s="148"/>
      <c r="AD1804" s="148"/>
      <c r="AE1804" s="148"/>
      <c r="AF1804" s="148"/>
      <c r="AG1804" s="148" t="s">
        <v>435</v>
      </c>
      <c r="AH1804" s="148">
        <v>0</v>
      </c>
      <c r="AI1804" s="148"/>
      <c r="AJ1804" s="148"/>
      <c r="AK1804" s="148"/>
      <c r="AL1804" s="148"/>
      <c r="AM1804" s="148"/>
      <c r="AN1804" s="148"/>
      <c r="AO1804" s="148"/>
      <c r="AP1804" s="148"/>
      <c r="AQ1804" s="148"/>
      <c r="AR1804" s="148"/>
      <c r="AS1804" s="148"/>
      <c r="AT1804" s="148"/>
      <c r="AU1804" s="148"/>
      <c r="AV1804" s="148"/>
      <c r="AW1804" s="148"/>
      <c r="AX1804" s="148"/>
      <c r="AY1804" s="148"/>
      <c r="AZ1804" s="148"/>
      <c r="BA1804" s="148"/>
      <c r="BB1804" s="148"/>
      <c r="BC1804" s="148"/>
      <c r="BD1804" s="148"/>
      <c r="BE1804" s="148"/>
      <c r="BF1804" s="148"/>
      <c r="BG1804" s="148"/>
      <c r="BH1804" s="148"/>
    </row>
    <row r="1805" spans="1:60" outlineLevel="3" x14ac:dyDescent="0.2">
      <c r="A1805" s="155"/>
      <c r="B1805" s="156"/>
      <c r="C1805" s="194" t="s">
        <v>2462</v>
      </c>
      <c r="D1805" s="185"/>
      <c r="E1805" s="186">
        <v>25.038</v>
      </c>
      <c r="F1805" s="159"/>
      <c r="G1805" s="159"/>
      <c r="H1805" s="159"/>
      <c r="I1805" s="159"/>
      <c r="J1805" s="159"/>
      <c r="K1805" s="159"/>
      <c r="L1805" s="159"/>
      <c r="M1805" s="159"/>
      <c r="N1805" s="158"/>
      <c r="O1805" s="158"/>
      <c r="P1805" s="158"/>
      <c r="Q1805" s="158"/>
      <c r="R1805" s="159"/>
      <c r="S1805" s="159"/>
      <c r="T1805" s="159"/>
      <c r="U1805" s="159"/>
      <c r="V1805" s="159"/>
      <c r="W1805" s="159"/>
      <c r="X1805" s="159"/>
      <c r="Y1805" s="159"/>
      <c r="Z1805" s="148"/>
      <c r="AA1805" s="148"/>
      <c r="AB1805" s="148"/>
      <c r="AC1805" s="148"/>
      <c r="AD1805" s="148"/>
      <c r="AE1805" s="148"/>
      <c r="AF1805" s="148"/>
      <c r="AG1805" s="148" t="s">
        <v>435</v>
      </c>
      <c r="AH1805" s="148">
        <v>0</v>
      </c>
      <c r="AI1805" s="148"/>
      <c r="AJ1805" s="148"/>
      <c r="AK1805" s="148"/>
      <c r="AL1805" s="148"/>
      <c r="AM1805" s="148"/>
      <c r="AN1805" s="148"/>
      <c r="AO1805" s="148"/>
      <c r="AP1805" s="148"/>
      <c r="AQ1805" s="148"/>
      <c r="AR1805" s="148"/>
      <c r="AS1805" s="148"/>
      <c r="AT1805" s="148"/>
      <c r="AU1805" s="148"/>
      <c r="AV1805" s="148"/>
      <c r="AW1805" s="148"/>
      <c r="AX1805" s="148"/>
      <c r="AY1805" s="148"/>
      <c r="AZ1805" s="148"/>
      <c r="BA1805" s="148"/>
      <c r="BB1805" s="148"/>
      <c r="BC1805" s="148"/>
      <c r="BD1805" s="148"/>
      <c r="BE1805" s="148"/>
      <c r="BF1805" s="148"/>
      <c r="BG1805" s="148"/>
      <c r="BH1805" s="148"/>
    </row>
    <row r="1806" spans="1:60" outlineLevel="3" x14ac:dyDescent="0.2">
      <c r="A1806" s="155"/>
      <c r="B1806" s="156"/>
      <c r="C1806" s="194" t="s">
        <v>2463</v>
      </c>
      <c r="D1806" s="185"/>
      <c r="E1806" s="186">
        <v>25.2</v>
      </c>
      <c r="F1806" s="159"/>
      <c r="G1806" s="159"/>
      <c r="H1806" s="159"/>
      <c r="I1806" s="159"/>
      <c r="J1806" s="159"/>
      <c r="K1806" s="159"/>
      <c r="L1806" s="159"/>
      <c r="M1806" s="159"/>
      <c r="N1806" s="158"/>
      <c r="O1806" s="158"/>
      <c r="P1806" s="158"/>
      <c r="Q1806" s="158"/>
      <c r="R1806" s="159"/>
      <c r="S1806" s="159"/>
      <c r="T1806" s="159"/>
      <c r="U1806" s="159"/>
      <c r="V1806" s="159"/>
      <c r="W1806" s="159"/>
      <c r="X1806" s="159"/>
      <c r="Y1806" s="159"/>
      <c r="Z1806" s="148"/>
      <c r="AA1806" s="148"/>
      <c r="AB1806" s="148"/>
      <c r="AC1806" s="148"/>
      <c r="AD1806" s="148"/>
      <c r="AE1806" s="148"/>
      <c r="AF1806" s="148"/>
      <c r="AG1806" s="148" t="s">
        <v>435</v>
      </c>
      <c r="AH1806" s="148">
        <v>0</v>
      </c>
      <c r="AI1806" s="148"/>
      <c r="AJ1806" s="148"/>
      <c r="AK1806" s="148"/>
      <c r="AL1806" s="148"/>
      <c r="AM1806" s="148"/>
      <c r="AN1806" s="148"/>
      <c r="AO1806" s="148"/>
      <c r="AP1806" s="148"/>
      <c r="AQ1806" s="148"/>
      <c r="AR1806" s="148"/>
      <c r="AS1806" s="148"/>
      <c r="AT1806" s="148"/>
      <c r="AU1806" s="148"/>
      <c r="AV1806" s="148"/>
      <c r="AW1806" s="148"/>
      <c r="AX1806" s="148"/>
      <c r="AY1806" s="148"/>
      <c r="AZ1806" s="148"/>
      <c r="BA1806" s="148"/>
      <c r="BB1806" s="148"/>
      <c r="BC1806" s="148"/>
      <c r="BD1806" s="148"/>
      <c r="BE1806" s="148"/>
      <c r="BF1806" s="148"/>
      <c r="BG1806" s="148"/>
      <c r="BH1806" s="148"/>
    </row>
    <row r="1807" spans="1:60" outlineLevel="3" x14ac:dyDescent="0.2">
      <c r="A1807" s="155"/>
      <c r="B1807" s="156"/>
      <c r="C1807" s="194" t="s">
        <v>2464</v>
      </c>
      <c r="D1807" s="185"/>
      <c r="E1807" s="186">
        <v>17</v>
      </c>
      <c r="F1807" s="159"/>
      <c r="G1807" s="159"/>
      <c r="H1807" s="159"/>
      <c r="I1807" s="159"/>
      <c r="J1807" s="159"/>
      <c r="K1807" s="159"/>
      <c r="L1807" s="159"/>
      <c r="M1807" s="159"/>
      <c r="N1807" s="158"/>
      <c r="O1807" s="158"/>
      <c r="P1807" s="158"/>
      <c r="Q1807" s="158"/>
      <c r="R1807" s="159"/>
      <c r="S1807" s="159"/>
      <c r="T1807" s="159"/>
      <c r="U1807" s="159"/>
      <c r="V1807" s="159"/>
      <c r="W1807" s="159"/>
      <c r="X1807" s="159"/>
      <c r="Y1807" s="159"/>
      <c r="Z1807" s="148"/>
      <c r="AA1807" s="148"/>
      <c r="AB1807" s="148"/>
      <c r="AC1807" s="148"/>
      <c r="AD1807" s="148"/>
      <c r="AE1807" s="148"/>
      <c r="AF1807" s="148"/>
      <c r="AG1807" s="148" t="s">
        <v>435</v>
      </c>
      <c r="AH1807" s="148">
        <v>0</v>
      </c>
      <c r="AI1807" s="148"/>
      <c r="AJ1807" s="148"/>
      <c r="AK1807" s="148"/>
      <c r="AL1807" s="148"/>
      <c r="AM1807" s="148"/>
      <c r="AN1807" s="148"/>
      <c r="AO1807" s="148"/>
      <c r="AP1807" s="148"/>
      <c r="AQ1807" s="148"/>
      <c r="AR1807" s="148"/>
      <c r="AS1807" s="148"/>
      <c r="AT1807" s="148"/>
      <c r="AU1807" s="148"/>
      <c r="AV1807" s="148"/>
      <c r="AW1807" s="148"/>
      <c r="AX1807" s="148"/>
      <c r="AY1807" s="148"/>
      <c r="AZ1807" s="148"/>
      <c r="BA1807" s="148"/>
      <c r="BB1807" s="148"/>
      <c r="BC1807" s="148"/>
      <c r="BD1807" s="148"/>
      <c r="BE1807" s="148"/>
      <c r="BF1807" s="148"/>
      <c r="BG1807" s="148"/>
      <c r="BH1807" s="148"/>
    </row>
    <row r="1808" spans="1:60" outlineLevel="3" x14ac:dyDescent="0.2">
      <c r="A1808" s="155"/>
      <c r="B1808" s="156"/>
      <c r="C1808" s="194" t="s">
        <v>2465</v>
      </c>
      <c r="D1808" s="185"/>
      <c r="E1808" s="186">
        <v>11.9</v>
      </c>
      <c r="F1808" s="159"/>
      <c r="G1808" s="159"/>
      <c r="H1808" s="159"/>
      <c r="I1808" s="159"/>
      <c r="J1808" s="159"/>
      <c r="K1808" s="159"/>
      <c r="L1808" s="159"/>
      <c r="M1808" s="159"/>
      <c r="N1808" s="158"/>
      <c r="O1808" s="158"/>
      <c r="P1808" s="158"/>
      <c r="Q1808" s="158"/>
      <c r="R1808" s="159"/>
      <c r="S1808" s="159"/>
      <c r="T1808" s="159"/>
      <c r="U1808" s="159"/>
      <c r="V1808" s="159"/>
      <c r="W1808" s="159"/>
      <c r="X1808" s="159"/>
      <c r="Y1808" s="159"/>
      <c r="Z1808" s="148"/>
      <c r="AA1808" s="148"/>
      <c r="AB1808" s="148"/>
      <c r="AC1808" s="148"/>
      <c r="AD1808" s="148"/>
      <c r="AE1808" s="148"/>
      <c r="AF1808" s="148"/>
      <c r="AG1808" s="148" t="s">
        <v>435</v>
      </c>
      <c r="AH1808" s="148">
        <v>0</v>
      </c>
      <c r="AI1808" s="148"/>
      <c r="AJ1808" s="148"/>
      <c r="AK1808" s="148"/>
      <c r="AL1808" s="148"/>
      <c r="AM1808" s="148"/>
      <c r="AN1808" s="148"/>
      <c r="AO1808" s="148"/>
      <c r="AP1808" s="148"/>
      <c r="AQ1808" s="148"/>
      <c r="AR1808" s="148"/>
      <c r="AS1808" s="148"/>
      <c r="AT1808" s="148"/>
      <c r="AU1808" s="148"/>
      <c r="AV1808" s="148"/>
      <c r="AW1808" s="148"/>
      <c r="AX1808" s="148"/>
      <c r="AY1808" s="148"/>
      <c r="AZ1808" s="148"/>
      <c r="BA1808" s="148"/>
      <c r="BB1808" s="148"/>
      <c r="BC1808" s="148"/>
      <c r="BD1808" s="148"/>
      <c r="BE1808" s="148"/>
      <c r="BF1808" s="148"/>
      <c r="BG1808" s="148"/>
      <c r="BH1808" s="148"/>
    </row>
    <row r="1809" spans="1:60" outlineLevel="3" x14ac:dyDescent="0.2">
      <c r="A1809" s="155"/>
      <c r="B1809" s="156"/>
      <c r="C1809" s="194" t="s">
        <v>2466</v>
      </c>
      <c r="D1809" s="185"/>
      <c r="E1809" s="186">
        <v>9.4</v>
      </c>
      <c r="F1809" s="159"/>
      <c r="G1809" s="159"/>
      <c r="H1809" s="159"/>
      <c r="I1809" s="159"/>
      <c r="J1809" s="159"/>
      <c r="K1809" s="159"/>
      <c r="L1809" s="159"/>
      <c r="M1809" s="159"/>
      <c r="N1809" s="158"/>
      <c r="O1809" s="158"/>
      <c r="P1809" s="158"/>
      <c r="Q1809" s="158"/>
      <c r="R1809" s="159"/>
      <c r="S1809" s="159"/>
      <c r="T1809" s="159"/>
      <c r="U1809" s="159"/>
      <c r="V1809" s="159"/>
      <c r="W1809" s="159"/>
      <c r="X1809" s="159"/>
      <c r="Y1809" s="159"/>
      <c r="Z1809" s="148"/>
      <c r="AA1809" s="148"/>
      <c r="AB1809" s="148"/>
      <c r="AC1809" s="148"/>
      <c r="AD1809" s="148"/>
      <c r="AE1809" s="148"/>
      <c r="AF1809" s="148"/>
      <c r="AG1809" s="148" t="s">
        <v>435</v>
      </c>
      <c r="AH1809" s="148">
        <v>0</v>
      </c>
      <c r="AI1809" s="148"/>
      <c r="AJ1809" s="148"/>
      <c r="AK1809" s="148"/>
      <c r="AL1809" s="148"/>
      <c r="AM1809" s="148"/>
      <c r="AN1809" s="148"/>
      <c r="AO1809" s="148"/>
      <c r="AP1809" s="148"/>
      <c r="AQ1809" s="148"/>
      <c r="AR1809" s="148"/>
      <c r="AS1809" s="148"/>
      <c r="AT1809" s="148"/>
      <c r="AU1809" s="148"/>
      <c r="AV1809" s="148"/>
      <c r="AW1809" s="148"/>
      <c r="AX1809" s="148"/>
      <c r="AY1809" s="148"/>
      <c r="AZ1809" s="148"/>
      <c r="BA1809" s="148"/>
      <c r="BB1809" s="148"/>
      <c r="BC1809" s="148"/>
      <c r="BD1809" s="148"/>
      <c r="BE1809" s="148"/>
      <c r="BF1809" s="148"/>
      <c r="BG1809" s="148"/>
      <c r="BH1809" s="148"/>
    </row>
    <row r="1810" spans="1:60" outlineLevel="3" x14ac:dyDescent="0.2">
      <c r="A1810" s="155"/>
      <c r="B1810" s="156"/>
      <c r="C1810" s="194" t="s">
        <v>2467</v>
      </c>
      <c r="D1810" s="185"/>
      <c r="E1810" s="186">
        <v>13.52</v>
      </c>
      <c r="F1810" s="159"/>
      <c r="G1810" s="159"/>
      <c r="H1810" s="159"/>
      <c r="I1810" s="159"/>
      <c r="J1810" s="159"/>
      <c r="K1810" s="159"/>
      <c r="L1810" s="159"/>
      <c r="M1810" s="159"/>
      <c r="N1810" s="158"/>
      <c r="O1810" s="158"/>
      <c r="P1810" s="158"/>
      <c r="Q1810" s="158"/>
      <c r="R1810" s="159"/>
      <c r="S1810" s="159"/>
      <c r="T1810" s="159"/>
      <c r="U1810" s="159"/>
      <c r="V1810" s="159"/>
      <c r="W1810" s="159"/>
      <c r="X1810" s="159"/>
      <c r="Y1810" s="159"/>
      <c r="Z1810" s="148"/>
      <c r="AA1810" s="148"/>
      <c r="AB1810" s="148"/>
      <c r="AC1810" s="148"/>
      <c r="AD1810" s="148"/>
      <c r="AE1810" s="148"/>
      <c r="AF1810" s="148"/>
      <c r="AG1810" s="148" t="s">
        <v>435</v>
      </c>
      <c r="AH1810" s="148">
        <v>0</v>
      </c>
      <c r="AI1810" s="148"/>
      <c r="AJ1810" s="148"/>
      <c r="AK1810" s="148"/>
      <c r="AL1810" s="148"/>
      <c r="AM1810" s="148"/>
      <c r="AN1810" s="148"/>
      <c r="AO1810" s="148"/>
      <c r="AP1810" s="148"/>
      <c r="AQ1810" s="148"/>
      <c r="AR1810" s="148"/>
      <c r="AS1810" s="148"/>
      <c r="AT1810" s="148"/>
      <c r="AU1810" s="148"/>
      <c r="AV1810" s="148"/>
      <c r="AW1810" s="148"/>
      <c r="AX1810" s="148"/>
      <c r="AY1810" s="148"/>
      <c r="AZ1810" s="148"/>
      <c r="BA1810" s="148"/>
      <c r="BB1810" s="148"/>
      <c r="BC1810" s="148"/>
      <c r="BD1810" s="148"/>
      <c r="BE1810" s="148"/>
      <c r="BF1810" s="148"/>
      <c r="BG1810" s="148"/>
      <c r="BH1810" s="148"/>
    </row>
    <row r="1811" spans="1:60" outlineLevel="3" x14ac:dyDescent="0.2">
      <c r="A1811" s="155"/>
      <c r="B1811" s="156"/>
      <c r="C1811" s="194" t="s">
        <v>2468</v>
      </c>
      <c r="D1811" s="185"/>
      <c r="E1811" s="186">
        <v>4.0999999999999996</v>
      </c>
      <c r="F1811" s="159"/>
      <c r="G1811" s="159"/>
      <c r="H1811" s="159"/>
      <c r="I1811" s="159"/>
      <c r="J1811" s="159"/>
      <c r="K1811" s="159"/>
      <c r="L1811" s="159"/>
      <c r="M1811" s="159"/>
      <c r="N1811" s="158"/>
      <c r="O1811" s="158"/>
      <c r="P1811" s="158"/>
      <c r="Q1811" s="158"/>
      <c r="R1811" s="159"/>
      <c r="S1811" s="159"/>
      <c r="T1811" s="159"/>
      <c r="U1811" s="159"/>
      <c r="V1811" s="159"/>
      <c r="W1811" s="159"/>
      <c r="X1811" s="159"/>
      <c r="Y1811" s="159"/>
      <c r="Z1811" s="148"/>
      <c r="AA1811" s="148"/>
      <c r="AB1811" s="148"/>
      <c r="AC1811" s="148"/>
      <c r="AD1811" s="148"/>
      <c r="AE1811" s="148"/>
      <c r="AF1811" s="148"/>
      <c r="AG1811" s="148" t="s">
        <v>435</v>
      </c>
      <c r="AH1811" s="148">
        <v>0</v>
      </c>
      <c r="AI1811" s="148"/>
      <c r="AJ1811" s="148"/>
      <c r="AK1811" s="148"/>
      <c r="AL1811" s="148"/>
      <c r="AM1811" s="148"/>
      <c r="AN1811" s="148"/>
      <c r="AO1811" s="148"/>
      <c r="AP1811" s="148"/>
      <c r="AQ1811" s="148"/>
      <c r="AR1811" s="148"/>
      <c r="AS1811" s="148"/>
      <c r="AT1811" s="148"/>
      <c r="AU1811" s="148"/>
      <c r="AV1811" s="148"/>
      <c r="AW1811" s="148"/>
      <c r="AX1811" s="148"/>
      <c r="AY1811" s="148"/>
      <c r="AZ1811" s="148"/>
      <c r="BA1811" s="148"/>
      <c r="BB1811" s="148"/>
      <c r="BC1811" s="148"/>
      <c r="BD1811" s="148"/>
      <c r="BE1811" s="148"/>
      <c r="BF1811" s="148"/>
      <c r="BG1811" s="148"/>
      <c r="BH1811" s="148"/>
    </row>
    <row r="1812" spans="1:60" outlineLevel="3" x14ac:dyDescent="0.2">
      <c r="A1812" s="155"/>
      <c r="B1812" s="156"/>
      <c r="C1812" s="194" t="s">
        <v>2469</v>
      </c>
      <c r="D1812" s="185"/>
      <c r="E1812" s="186">
        <v>8.44</v>
      </c>
      <c r="F1812" s="159"/>
      <c r="G1812" s="159"/>
      <c r="H1812" s="159"/>
      <c r="I1812" s="159"/>
      <c r="J1812" s="159"/>
      <c r="K1812" s="159"/>
      <c r="L1812" s="159"/>
      <c r="M1812" s="159"/>
      <c r="N1812" s="158"/>
      <c r="O1812" s="158"/>
      <c r="P1812" s="158"/>
      <c r="Q1812" s="158"/>
      <c r="R1812" s="159"/>
      <c r="S1812" s="159"/>
      <c r="T1812" s="159"/>
      <c r="U1812" s="159"/>
      <c r="V1812" s="159"/>
      <c r="W1812" s="159"/>
      <c r="X1812" s="159"/>
      <c r="Y1812" s="159"/>
      <c r="Z1812" s="148"/>
      <c r="AA1812" s="148"/>
      <c r="AB1812" s="148"/>
      <c r="AC1812" s="148"/>
      <c r="AD1812" s="148"/>
      <c r="AE1812" s="148"/>
      <c r="AF1812" s="148"/>
      <c r="AG1812" s="148" t="s">
        <v>435</v>
      </c>
      <c r="AH1812" s="148">
        <v>0</v>
      </c>
      <c r="AI1812" s="148"/>
      <c r="AJ1812" s="148"/>
      <c r="AK1812" s="148"/>
      <c r="AL1812" s="148"/>
      <c r="AM1812" s="148"/>
      <c r="AN1812" s="148"/>
      <c r="AO1812" s="148"/>
      <c r="AP1812" s="148"/>
      <c r="AQ1812" s="148"/>
      <c r="AR1812" s="148"/>
      <c r="AS1812" s="148"/>
      <c r="AT1812" s="148"/>
      <c r="AU1812" s="148"/>
      <c r="AV1812" s="148"/>
      <c r="AW1812" s="148"/>
      <c r="AX1812" s="148"/>
      <c r="AY1812" s="148"/>
      <c r="AZ1812" s="148"/>
      <c r="BA1812" s="148"/>
      <c r="BB1812" s="148"/>
      <c r="BC1812" s="148"/>
      <c r="BD1812" s="148"/>
      <c r="BE1812" s="148"/>
      <c r="BF1812" s="148"/>
      <c r="BG1812" s="148"/>
      <c r="BH1812" s="148"/>
    </row>
    <row r="1813" spans="1:60" outlineLevel="3" x14ac:dyDescent="0.2">
      <c r="A1813" s="155"/>
      <c r="B1813" s="156"/>
      <c r="C1813" s="194" t="s">
        <v>2470</v>
      </c>
      <c r="D1813" s="185"/>
      <c r="E1813" s="186">
        <v>43.88</v>
      </c>
      <c r="F1813" s="159"/>
      <c r="G1813" s="159"/>
      <c r="H1813" s="159"/>
      <c r="I1813" s="159"/>
      <c r="J1813" s="159"/>
      <c r="K1813" s="159"/>
      <c r="L1813" s="159"/>
      <c r="M1813" s="159"/>
      <c r="N1813" s="158"/>
      <c r="O1813" s="158"/>
      <c r="P1813" s="158"/>
      <c r="Q1813" s="158"/>
      <c r="R1813" s="159"/>
      <c r="S1813" s="159"/>
      <c r="T1813" s="159"/>
      <c r="U1813" s="159"/>
      <c r="V1813" s="159"/>
      <c r="W1813" s="159"/>
      <c r="X1813" s="159"/>
      <c r="Y1813" s="159"/>
      <c r="Z1813" s="148"/>
      <c r="AA1813" s="148"/>
      <c r="AB1813" s="148"/>
      <c r="AC1813" s="148"/>
      <c r="AD1813" s="148"/>
      <c r="AE1813" s="148"/>
      <c r="AF1813" s="148"/>
      <c r="AG1813" s="148" t="s">
        <v>435</v>
      </c>
      <c r="AH1813" s="148">
        <v>0</v>
      </c>
      <c r="AI1813" s="148"/>
      <c r="AJ1813" s="148"/>
      <c r="AK1813" s="148"/>
      <c r="AL1813" s="148"/>
      <c r="AM1813" s="148"/>
      <c r="AN1813" s="148"/>
      <c r="AO1813" s="148"/>
      <c r="AP1813" s="148"/>
      <c r="AQ1813" s="148"/>
      <c r="AR1813" s="148"/>
      <c r="AS1813" s="148"/>
      <c r="AT1813" s="148"/>
      <c r="AU1813" s="148"/>
      <c r="AV1813" s="148"/>
      <c r="AW1813" s="148"/>
      <c r="AX1813" s="148"/>
      <c r="AY1813" s="148"/>
      <c r="AZ1813" s="148"/>
      <c r="BA1813" s="148"/>
      <c r="BB1813" s="148"/>
      <c r="BC1813" s="148"/>
      <c r="BD1813" s="148"/>
      <c r="BE1813" s="148"/>
      <c r="BF1813" s="148"/>
      <c r="BG1813" s="148"/>
      <c r="BH1813" s="148"/>
    </row>
    <row r="1814" spans="1:60" outlineLevel="3" x14ac:dyDescent="0.2">
      <c r="A1814" s="155"/>
      <c r="B1814" s="156"/>
      <c r="C1814" s="194" t="s">
        <v>2471</v>
      </c>
      <c r="D1814" s="185"/>
      <c r="E1814" s="186">
        <v>13.02</v>
      </c>
      <c r="F1814" s="159"/>
      <c r="G1814" s="159"/>
      <c r="H1814" s="159"/>
      <c r="I1814" s="159"/>
      <c r="J1814" s="159"/>
      <c r="K1814" s="159"/>
      <c r="L1814" s="159"/>
      <c r="M1814" s="159"/>
      <c r="N1814" s="158"/>
      <c r="O1814" s="158"/>
      <c r="P1814" s="158"/>
      <c r="Q1814" s="158"/>
      <c r="R1814" s="159"/>
      <c r="S1814" s="159"/>
      <c r="T1814" s="159"/>
      <c r="U1814" s="159"/>
      <c r="V1814" s="159"/>
      <c r="W1814" s="159"/>
      <c r="X1814" s="159"/>
      <c r="Y1814" s="159"/>
      <c r="Z1814" s="148"/>
      <c r="AA1814" s="148"/>
      <c r="AB1814" s="148"/>
      <c r="AC1814" s="148"/>
      <c r="AD1814" s="148"/>
      <c r="AE1814" s="148"/>
      <c r="AF1814" s="148"/>
      <c r="AG1814" s="148" t="s">
        <v>435</v>
      </c>
      <c r="AH1814" s="148">
        <v>0</v>
      </c>
      <c r="AI1814" s="148"/>
      <c r="AJ1814" s="148"/>
      <c r="AK1814" s="148"/>
      <c r="AL1814" s="148"/>
      <c r="AM1814" s="148"/>
      <c r="AN1814" s="148"/>
      <c r="AO1814" s="148"/>
      <c r="AP1814" s="148"/>
      <c r="AQ1814" s="148"/>
      <c r="AR1814" s="148"/>
      <c r="AS1814" s="148"/>
      <c r="AT1814" s="148"/>
      <c r="AU1814" s="148"/>
      <c r="AV1814" s="148"/>
      <c r="AW1814" s="148"/>
      <c r="AX1814" s="148"/>
      <c r="AY1814" s="148"/>
      <c r="AZ1814" s="148"/>
      <c r="BA1814" s="148"/>
      <c r="BB1814" s="148"/>
      <c r="BC1814" s="148"/>
      <c r="BD1814" s="148"/>
      <c r="BE1814" s="148"/>
      <c r="BF1814" s="148"/>
      <c r="BG1814" s="148"/>
      <c r="BH1814" s="148"/>
    </row>
    <row r="1815" spans="1:60" outlineLevel="3" x14ac:dyDescent="0.2">
      <c r="A1815" s="155"/>
      <c r="B1815" s="156"/>
      <c r="C1815" s="194" t="s">
        <v>2472</v>
      </c>
      <c r="D1815" s="185"/>
      <c r="E1815" s="186">
        <v>12.54</v>
      </c>
      <c r="F1815" s="159"/>
      <c r="G1815" s="159"/>
      <c r="H1815" s="159"/>
      <c r="I1815" s="159"/>
      <c r="J1815" s="159"/>
      <c r="K1815" s="159"/>
      <c r="L1815" s="159"/>
      <c r="M1815" s="159"/>
      <c r="N1815" s="158"/>
      <c r="O1815" s="158"/>
      <c r="P1815" s="158"/>
      <c r="Q1815" s="158"/>
      <c r="R1815" s="159"/>
      <c r="S1815" s="159"/>
      <c r="T1815" s="159"/>
      <c r="U1815" s="159"/>
      <c r="V1815" s="159"/>
      <c r="W1815" s="159"/>
      <c r="X1815" s="159"/>
      <c r="Y1815" s="159"/>
      <c r="Z1815" s="148"/>
      <c r="AA1815" s="148"/>
      <c r="AB1815" s="148"/>
      <c r="AC1815" s="148"/>
      <c r="AD1815" s="148"/>
      <c r="AE1815" s="148"/>
      <c r="AF1815" s="148"/>
      <c r="AG1815" s="148" t="s">
        <v>435</v>
      </c>
      <c r="AH1815" s="148">
        <v>0</v>
      </c>
      <c r="AI1815" s="148"/>
      <c r="AJ1815" s="148"/>
      <c r="AK1815" s="148"/>
      <c r="AL1815" s="148"/>
      <c r="AM1815" s="148"/>
      <c r="AN1815" s="148"/>
      <c r="AO1815" s="148"/>
      <c r="AP1815" s="148"/>
      <c r="AQ1815" s="148"/>
      <c r="AR1815" s="148"/>
      <c r="AS1815" s="148"/>
      <c r="AT1815" s="148"/>
      <c r="AU1815" s="148"/>
      <c r="AV1815" s="148"/>
      <c r="AW1815" s="148"/>
      <c r="AX1815" s="148"/>
      <c r="AY1815" s="148"/>
      <c r="AZ1815" s="148"/>
      <c r="BA1815" s="148"/>
      <c r="BB1815" s="148"/>
      <c r="BC1815" s="148"/>
      <c r="BD1815" s="148"/>
      <c r="BE1815" s="148"/>
      <c r="BF1815" s="148"/>
      <c r="BG1815" s="148"/>
      <c r="BH1815" s="148"/>
    </row>
    <row r="1816" spans="1:60" outlineLevel="3" x14ac:dyDescent="0.2">
      <c r="A1816" s="155"/>
      <c r="B1816" s="156"/>
      <c r="C1816" s="194" t="s">
        <v>2473</v>
      </c>
      <c r="D1816" s="185"/>
      <c r="E1816" s="186">
        <v>10.06</v>
      </c>
      <c r="F1816" s="159"/>
      <c r="G1816" s="159"/>
      <c r="H1816" s="159"/>
      <c r="I1816" s="159"/>
      <c r="J1816" s="159"/>
      <c r="K1816" s="159"/>
      <c r="L1816" s="159"/>
      <c r="M1816" s="159"/>
      <c r="N1816" s="158"/>
      <c r="O1816" s="158"/>
      <c r="P1816" s="158"/>
      <c r="Q1816" s="158"/>
      <c r="R1816" s="159"/>
      <c r="S1816" s="159"/>
      <c r="T1816" s="159"/>
      <c r="U1816" s="159"/>
      <c r="V1816" s="159"/>
      <c r="W1816" s="159"/>
      <c r="X1816" s="159"/>
      <c r="Y1816" s="159"/>
      <c r="Z1816" s="148"/>
      <c r="AA1816" s="148"/>
      <c r="AB1816" s="148"/>
      <c r="AC1816" s="148"/>
      <c r="AD1816" s="148"/>
      <c r="AE1816" s="148"/>
      <c r="AF1816" s="148"/>
      <c r="AG1816" s="148" t="s">
        <v>435</v>
      </c>
      <c r="AH1816" s="148">
        <v>0</v>
      </c>
      <c r="AI1816" s="148"/>
      <c r="AJ1816" s="148"/>
      <c r="AK1816" s="148"/>
      <c r="AL1816" s="148"/>
      <c r="AM1816" s="148"/>
      <c r="AN1816" s="148"/>
      <c r="AO1816" s="148"/>
      <c r="AP1816" s="148"/>
      <c r="AQ1816" s="148"/>
      <c r="AR1816" s="148"/>
      <c r="AS1816" s="148"/>
      <c r="AT1816" s="148"/>
      <c r="AU1816" s="148"/>
      <c r="AV1816" s="148"/>
      <c r="AW1816" s="148"/>
      <c r="AX1816" s="148"/>
      <c r="AY1816" s="148"/>
      <c r="AZ1816" s="148"/>
      <c r="BA1816" s="148"/>
      <c r="BB1816" s="148"/>
      <c r="BC1816" s="148"/>
      <c r="BD1816" s="148"/>
      <c r="BE1816" s="148"/>
      <c r="BF1816" s="148"/>
      <c r="BG1816" s="148"/>
      <c r="BH1816" s="148"/>
    </row>
    <row r="1817" spans="1:60" outlineLevel="3" x14ac:dyDescent="0.2">
      <c r="A1817" s="155"/>
      <c r="B1817" s="156"/>
      <c r="C1817" s="194" t="s">
        <v>2474</v>
      </c>
      <c r="D1817" s="185"/>
      <c r="E1817" s="186">
        <v>7.8979999999999997</v>
      </c>
      <c r="F1817" s="159"/>
      <c r="G1817" s="159"/>
      <c r="H1817" s="159"/>
      <c r="I1817" s="159"/>
      <c r="J1817" s="159"/>
      <c r="K1817" s="159"/>
      <c r="L1817" s="159"/>
      <c r="M1817" s="159"/>
      <c r="N1817" s="158"/>
      <c r="O1817" s="158"/>
      <c r="P1817" s="158"/>
      <c r="Q1817" s="158"/>
      <c r="R1817" s="159"/>
      <c r="S1817" s="159"/>
      <c r="T1817" s="159"/>
      <c r="U1817" s="159"/>
      <c r="V1817" s="159"/>
      <c r="W1817" s="159"/>
      <c r="X1817" s="159"/>
      <c r="Y1817" s="159"/>
      <c r="Z1817" s="148"/>
      <c r="AA1817" s="148"/>
      <c r="AB1817" s="148"/>
      <c r="AC1817" s="148"/>
      <c r="AD1817" s="148"/>
      <c r="AE1817" s="148"/>
      <c r="AF1817" s="148"/>
      <c r="AG1817" s="148" t="s">
        <v>435</v>
      </c>
      <c r="AH1817" s="148">
        <v>0</v>
      </c>
      <c r="AI1817" s="148"/>
      <c r="AJ1817" s="148"/>
      <c r="AK1817" s="148"/>
      <c r="AL1817" s="148"/>
      <c r="AM1817" s="148"/>
      <c r="AN1817" s="148"/>
      <c r="AO1817" s="148"/>
      <c r="AP1817" s="148"/>
      <c r="AQ1817" s="148"/>
      <c r="AR1817" s="148"/>
      <c r="AS1817" s="148"/>
      <c r="AT1817" s="148"/>
      <c r="AU1817" s="148"/>
      <c r="AV1817" s="148"/>
      <c r="AW1817" s="148"/>
      <c r="AX1817" s="148"/>
      <c r="AY1817" s="148"/>
      <c r="AZ1817" s="148"/>
      <c r="BA1817" s="148"/>
      <c r="BB1817" s="148"/>
      <c r="BC1817" s="148"/>
      <c r="BD1817" s="148"/>
      <c r="BE1817" s="148"/>
      <c r="BF1817" s="148"/>
      <c r="BG1817" s="148"/>
      <c r="BH1817" s="148"/>
    </row>
    <row r="1818" spans="1:60" outlineLevel="3" x14ac:dyDescent="0.2">
      <c r="A1818" s="155"/>
      <c r="B1818" s="156"/>
      <c r="C1818" s="194" t="s">
        <v>1367</v>
      </c>
      <c r="D1818" s="185"/>
      <c r="E1818" s="186"/>
      <c r="F1818" s="159"/>
      <c r="G1818" s="159"/>
      <c r="H1818" s="159"/>
      <c r="I1818" s="159"/>
      <c r="J1818" s="159"/>
      <c r="K1818" s="159"/>
      <c r="L1818" s="159"/>
      <c r="M1818" s="159"/>
      <c r="N1818" s="158"/>
      <c r="O1818" s="158"/>
      <c r="P1818" s="158"/>
      <c r="Q1818" s="158"/>
      <c r="R1818" s="159"/>
      <c r="S1818" s="159"/>
      <c r="T1818" s="159"/>
      <c r="U1818" s="159"/>
      <c r="V1818" s="159"/>
      <c r="W1818" s="159"/>
      <c r="X1818" s="159"/>
      <c r="Y1818" s="159"/>
      <c r="Z1818" s="148"/>
      <c r="AA1818" s="148"/>
      <c r="AB1818" s="148"/>
      <c r="AC1818" s="148"/>
      <c r="AD1818" s="148"/>
      <c r="AE1818" s="148"/>
      <c r="AF1818" s="148"/>
      <c r="AG1818" s="148" t="s">
        <v>435</v>
      </c>
      <c r="AH1818" s="148">
        <v>0</v>
      </c>
      <c r="AI1818" s="148"/>
      <c r="AJ1818" s="148"/>
      <c r="AK1818" s="148"/>
      <c r="AL1818" s="148"/>
      <c r="AM1818" s="148"/>
      <c r="AN1818" s="148"/>
      <c r="AO1818" s="148"/>
      <c r="AP1818" s="148"/>
      <c r="AQ1818" s="148"/>
      <c r="AR1818" s="148"/>
      <c r="AS1818" s="148"/>
      <c r="AT1818" s="148"/>
      <c r="AU1818" s="148"/>
      <c r="AV1818" s="148"/>
      <c r="AW1818" s="148"/>
      <c r="AX1818" s="148"/>
      <c r="AY1818" s="148"/>
      <c r="AZ1818" s="148"/>
      <c r="BA1818" s="148"/>
      <c r="BB1818" s="148"/>
      <c r="BC1818" s="148"/>
      <c r="BD1818" s="148"/>
      <c r="BE1818" s="148"/>
      <c r="BF1818" s="148"/>
      <c r="BG1818" s="148"/>
      <c r="BH1818" s="148"/>
    </row>
    <row r="1819" spans="1:60" outlineLevel="3" x14ac:dyDescent="0.2">
      <c r="A1819" s="155"/>
      <c r="B1819" s="156"/>
      <c r="C1819" s="194" t="s">
        <v>2475</v>
      </c>
      <c r="D1819" s="185"/>
      <c r="E1819" s="186">
        <v>5.73</v>
      </c>
      <c r="F1819" s="159"/>
      <c r="G1819" s="159"/>
      <c r="H1819" s="159"/>
      <c r="I1819" s="159"/>
      <c r="J1819" s="159"/>
      <c r="K1819" s="159"/>
      <c r="L1819" s="159"/>
      <c r="M1819" s="159"/>
      <c r="N1819" s="158"/>
      <c r="O1819" s="158"/>
      <c r="P1819" s="158"/>
      <c r="Q1819" s="158"/>
      <c r="R1819" s="159"/>
      <c r="S1819" s="159"/>
      <c r="T1819" s="159"/>
      <c r="U1819" s="159"/>
      <c r="V1819" s="159"/>
      <c r="W1819" s="159"/>
      <c r="X1819" s="159"/>
      <c r="Y1819" s="159"/>
      <c r="Z1819" s="148"/>
      <c r="AA1819" s="148"/>
      <c r="AB1819" s="148"/>
      <c r="AC1819" s="148"/>
      <c r="AD1819" s="148"/>
      <c r="AE1819" s="148"/>
      <c r="AF1819" s="148"/>
      <c r="AG1819" s="148" t="s">
        <v>435</v>
      </c>
      <c r="AH1819" s="148">
        <v>0</v>
      </c>
      <c r="AI1819" s="148"/>
      <c r="AJ1819" s="148"/>
      <c r="AK1819" s="148"/>
      <c r="AL1819" s="148"/>
      <c r="AM1819" s="148"/>
      <c r="AN1819" s="148"/>
      <c r="AO1819" s="148"/>
      <c r="AP1819" s="148"/>
      <c r="AQ1819" s="148"/>
      <c r="AR1819" s="148"/>
      <c r="AS1819" s="148"/>
      <c r="AT1819" s="148"/>
      <c r="AU1819" s="148"/>
      <c r="AV1819" s="148"/>
      <c r="AW1819" s="148"/>
      <c r="AX1819" s="148"/>
      <c r="AY1819" s="148"/>
      <c r="AZ1819" s="148"/>
      <c r="BA1819" s="148"/>
      <c r="BB1819" s="148"/>
      <c r="BC1819" s="148"/>
      <c r="BD1819" s="148"/>
      <c r="BE1819" s="148"/>
      <c r="BF1819" s="148"/>
      <c r="BG1819" s="148"/>
      <c r="BH1819" s="148"/>
    </row>
    <row r="1820" spans="1:60" outlineLevel="3" x14ac:dyDescent="0.2">
      <c r="A1820" s="155"/>
      <c r="B1820" s="156"/>
      <c r="C1820" s="194" t="s">
        <v>2476</v>
      </c>
      <c r="D1820" s="185"/>
      <c r="E1820" s="186">
        <v>15.06</v>
      </c>
      <c r="F1820" s="159"/>
      <c r="G1820" s="159"/>
      <c r="H1820" s="159"/>
      <c r="I1820" s="159"/>
      <c r="J1820" s="159"/>
      <c r="K1820" s="159"/>
      <c r="L1820" s="159"/>
      <c r="M1820" s="159"/>
      <c r="N1820" s="158"/>
      <c r="O1820" s="158"/>
      <c r="P1820" s="158"/>
      <c r="Q1820" s="158"/>
      <c r="R1820" s="159"/>
      <c r="S1820" s="159"/>
      <c r="T1820" s="159"/>
      <c r="U1820" s="159"/>
      <c r="V1820" s="159"/>
      <c r="W1820" s="159"/>
      <c r="X1820" s="159"/>
      <c r="Y1820" s="159"/>
      <c r="Z1820" s="148"/>
      <c r="AA1820" s="148"/>
      <c r="AB1820" s="148"/>
      <c r="AC1820" s="148"/>
      <c r="AD1820" s="148"/>
      <c r="AE1820" s="148"/>
      <c r="AF1820" s="148"/>
      <c r="AG1820" s="148" t="s">
        <v>435</v>
      </c>
      <c r="AH1820" s="148">
        <v>0</v>
      </c>
      <c r="AI1820" s="148"/>
      <c r="AJ1820" s="148"/>
      <c r="AK1820" s="148"/>
      <c r="AL1820" s="148"/>
      <c r="AM1820" s="148"/>
      <c r="AN1820" s="148"/>
      <c r="AO1820" s="148"/>
      <c r="AP1820" s="148"/>
      <c r="AQ1820" s="148"/>
      <c r="AR1820" s="148"/>
      <c r="AS1820" s="148"/>
      <c r="AT1820" s="148"/>
      <c r="AU1820" s="148"/>
      <c r="AV1820" s="148"/>
      <c r="AW1820" s="148"/>
      <c r="AX1820" s="148"/>
      <c r="AY1820" s="148"/>
      <c r="AZ1820" s="148"/>
      <c r="BA1820" s="148"/>
      <c r="BB1820" s="148"/>
      <c r="BC1820" s="148"/>
      <c r="BD1820" s="148"/>
      <c r="BE1820" s="148"/>
      <c r="BF1820" s="148"/>
      <c r="BG1820" s="148"/>
      <c r="BH1820" s="148"/>
    </row>
    <row r="1821" spans="1:60" outlineLevel="3" x14ac:dyDescent="0.2">
      <c r="A1821" s="155"/>
      <c r="B1821" s="156"/>
      <c r="C1821" s="194" t="s">
        <v>1396</v>
      </c>
      <c r="D1821" s="185"/>
      <c r="E1821" s="186"/>
      <c r="F1821" s="159"/>
      <c r="G1821" s="159"/>
      <c r="H1821" s="159"/>
      <c r="I1821" s="159"/>
      <c r="J1821" s="159"/>
      <c r="K1821" s="159"/>
      <c r="L1821" s="159"/>
      <c r="M1821" s="159"/>
      <c r="N1821" s="158"/>
      <c r="O1821" s="158"/>
      <c r="P1821" s="158"/>
      <c r="Q1821" s="158"/>
      <c r="R1821" s="159"/>
      <c r="S1821" s="159"/>
      <c r="T1821" s="159"/>
      <c r="U1821" s="159"/>
      <c r="V1821" s="159"/>
      <c r="W1821" s="159"/>
      <c r="X1821" s="159"/>
      <c r="Y1821" s="159"/>
      <c r="Z1821" s="148"/>
      <c r="AA1821" s="148"/>
      <c r="AB1821" s="148"/>
      <c r="AC1821" s="148"/>
      <c r="AD1821" s="148"/>
      <c r="AE1821" s="148"/>
      <c r="AF1821" s="148"/>
      <c r="AG1821" s="148" t="s">
        <v>435</v>
      </c>
      <c r="AH1821" s="148">
        <v>0</v>
      </c>
      <c r="AI1821" s="148"/>
      <c r="AJ1821" s="148"/>
      <c r="AK1821" s="148"/>
      <c r="AL1821" s="148"/>
      <c r="AM1821" s="148"/>
      <c r="AN1821" s="148"/>
      <c r="AO1821" s="148"/>
      <c r="AP1821" s="148"/>
      <c r="AQ1821" s="148"/>
      <c r="AR1821" s="148"/>
      <c r="AS1821" s="148"/>
      <c r="AT1821" s="148"/>
      <c r="AU1821" s="148"/>
      <c r="AV1821" s="148"/>
      <c r="AW1821" s="148"/>
      <c r="AX1821" s="148"/>
      <c r="AY1821" s="148"/>
      <c r="AZ1821" s="148"/>
      <c r="BA1821" s="148"/>
      <c r="BB1821" s="148"/>
      <c r="BC1821" s="148"/>
      <c r="BD1821" s="148"/>
      <c r="BE1821" s="148"/>
      <c r="BF1821" s="148"/>
      <c r="BG1821" s="148"/>
      <c r="BH1821" s="148"/>
    </row>
    <row r="1822" spans="1:60" outlineLevel="3" x14ac:dyDescent="0.2">
      <c r="A1822" s="155"/>
      <c r="B1822" s="156"/>
      <c r="C1822" s="194" t="s">
        <v>2477</v>
      </c>
      <c r="D1822" s="185"/>
      <c r="E1822" s="186">
        <v>5.73</v>
      </c>
      <c r="F1822" s="159"/>
      <c r="G1822" s="159"/>
      <c r="H1822" s="159"/>
      <c r="I1822" s="159"/>
      <c r="J1822" s="159"/>
      <c r="K1822" s="159"/>
      <c r="L1822" s="159"/>
      <c r="M1822" s="159"/>
      <c r="N1822" s="158"/>
      <c r="O1822" s="158"/>
      <c r="P1822" s="158"/>
      <c r="Q1822" s="158"/>
      <c r="R1822" s="159"/>
      <c r="S1822" s="159"/>
      <c r="T1822" s="159"/>
      <c r="U1822" s="159"/>
      <c r="V1822" s="159"/>
      <c r="W1822" s="159"/>
      <c r="X1822" s="159"/>
      <c r="Y1822" s="159"/>
      <c r="Z1822" s="148"/>
      <c r="AA1822" s="148"/>
      <c r="AB1822" s="148"/>
      <c r="AC1822" s="148"/>
      <c r="AD1822" s="148"/>
      <c r="AE1822" s="148"/>
      <c r="AF1822" s="148"/>
      <c r="AG1822" s="148" t="s">
        <v>435</v>
      </c>
      <c r="AH1822" s="148">
        <v>0</v>
      </c>
      <c r="AI1822" s="148"/>
      <c r="AJ1822" s="148"/>
      <c r="AK1822" s="148"/>
      <c r="AL1822" s="148"/>
      <c r="AM1822" s="148"/>
      <c r="AN1822" s="148"/>
      <c r="AO1822" s="148"/>
      <c r="AP1822" s="148"/>
      <c r="AQ1822" s="148"/>
      <c r="AR1822" s="148"/>
      <c r="AS1822" s="148"/>
      <c r="AT1822" s="148"/>
      <c r="AU1822" s="148"/>
      <c r="AV1822" s="148"/>
      <c r="AW1822" s="148"/>
      <c r="AX1822" s="148"/>
      <c r="AY1822" s="148"/>
      <c r="AZ1822" s="148"/>
      <c r="BA1822" s="148"/>
      <c r="BB1822" s="148"/>
      <c r="BC1822" s="148"/>
      <c r="BD1822" s="148"/>
      <c r="BE1822" s="148"/>
      <c r="BF1822" s="148"/>
      <c r="BG1822" s="148"/>
      <c r="BH1822" s="148"/>
    </row>
    <row r="1823" spans="1:60" outlineLevel="3" x14ac:dyDescent="0.2">
      <c r="A1823" s="155"/>
      <c r="B1823" s="156"/>
      <c r="C1823" s="194" t="s">
        <v>2478</v>
      </c>
      <c r="D1823" s="185"/>
      <c r="E1823" s="186">
        <v>15.06</v>
      </c>
      <c r="F1823" s="159"/>
      <c r="G1823" s="159"/>
      <c r="H1823" s="159"/>
      <c r="I1823" s="159"/>
      <c r="J1823" s="159"/>
      <c r="K1823" s="159"/>
      <c r="L1823" s="159"/>
      <c r="M1823" s="159"/>
      <c r="N1823" s="158"/>
      <c r="O1823" s="158"/>
      <c r="P1823" s="158"/>
      <c r="Q1823" s="158"/>
      <c r="R1823" s="159"/>
      <c r="S1823" s="159"/>
      <c r="T1823" s="159"/>
      <c r="U1823" s="159"/>
      <c r="V1823" s="159"/>
      <c r="W1823" s="159"/>
      <c r="X1823" s="159"/>
      <c r="Y1823" s="159"/>
      <c r="Z1823" s="148"/>
      <c r="AA1823" s="148"/>
      <c r="AB1823" s="148"/>
      <c r="AC1823" s="148"/>
      <c r="AD1823" s="148"/>
      <c r="AE1823" s="148"/>
      <c r="AF1823" s="148"/>
      <c r="AG1823" s="148" t="s">
        <v>435</v>
      </c>
      <c r="AH1823" s="148">
        <v>0</v>
      </c>
      <c r="AI1823" s="148"/>
      <c r="AJ1823" s="148"/>
      <c r="AK1823" s="148"/>
      <c r="AL1823" s="148"/>
      <c r="AM1823" s="148"/>
      <c r="AN1823" s="148"/>
      <c r="AO1823" s="148"/>
      <c r="AP1823" s="148"/>
      <c r="AQ1823" s="148"/>
      <c r="AR1823" s="148"/>
      <c r="AS1823" s="148"/>
      <c r="AT1823" s="148"/>
      <c r="AU1823" s="148"/>
      <c r="AV1823" s="148"/>
      <c r="AW1823" s="148"/>
      <c r="AX1823" s="148"/>
      <c r="AY1823" s="148"/>
      <c r="AZ1823" s="148"/>
      <c r="BA1823" s="148"/>
      <c r="BB1823" s="148"/>
      <c r="BC1823" s="148"/>
      <c r="BD1823" s="148"/>
      <c r="BE1823" s="148"/>
      <c r="BF1823" s="148"/>
      <c r="BG1823" s="148"/>
      <c r="BH1823" s="148"/>
    </row>
    <row r="1824" spans="1:60" outlineLevel="3" x14ac:dyDescent="0.2">
      <c r="A1824" s="155"/>
      <c r="B1824" s="156"/>
      <c r="C1824" s="194" t="s">
        <v>1414</v>
      </c>
      <c r="D1824" s="185"/>
      <c r="E1824" s="186"/>
      <c r="F1824" s="159"/>
      <c r="G1824" s="159"/>
      <c r="H1824" s="159"/>
      <c r="I1824" s="159"/>
      <c r="J1824" s="159"/>
      <c r="K1824" s="159"/>
      <c r="L1824" s="159"/>
      <c r="M1824" s="159"/>
      <c r="N1824" s="158"/>
      <c r="O1824" s="158"/>
      <c r="P1824" s="158"/>
      <c r="Q1824" s="158"/>
      <c r="R1824" s="159"/>
      <c r="S1824" s="159"/>
      <c r="T1824" s="159"/>
      <c r="U1824" s="159"/>
      <c r="V1824" s="159"/>
      <c r="W1824" s="159"/>
      <c r="X1824" s="159"/>
      <c r="Y1824" s="159"/>
      <c r="Z1824" s="148"/>
      <c r="AA1824" s="148"/>
      <c r="AB1824" s="148"/>
      <c r="AC1824" s="148"/>
      <c r="AD1824" s="148"/>
      <c r="AE1824" s="148"/>
      <c r="AF1824" s="148"/>
      <c r="AG1824" s="148" t="s">
        <v>435</v>
      </c>
      <c r="AH1824" s="148">
        <v>0</v>
      </c>
      <c r="AI1824" s="148"/>
      <c r="AJ1824" s="148"/>
      <c r="AK1824" s="148"/>
      <c r="AL1824" s="148"/>
      <c r="AM1824" s="148"/>
      <c r="AN1824" s="148"/>
      <c r="AO1824" s="148"/>
      <c r="AP1824" s="148"/>
      <c r="AQ1824" s="148"/>
      <c r="AR1824" s="148"/>
      <c r="AS1824" s="148"/>
      <c r="AT1824" s="148"/>
      <c r="AU1824" s="148"/>
      <c r="AV1824" s="148"/>
      <c r="AW1824" s="148"/>
      <c r="AX1824" s="148"/>
      <c r="AY1824" s="148"/>
      <c r="AZ1824" s="148"/>
      <c r="BA1824" s="148"/>
      <c r="BB1824" s="148"/>
      <c r="BC1824" s="148"/>
      <c r="BD1824" s="148"/>
      <c r="BE1824" s="148"/>
      <c r="BF1824" s="148"/>
      <c r="BG1824" s="148"/>
      <c r="BH1824" s="148"/>
    </row>
    <row r="1825" spans="1:60" outlineLevel="3" x14ac:dyDescent="0.2">
      <c r="A1825" s="155"/>
      <c r="B1825" s="156"/>
      <c r="C1825" s="194" t="s">
        <v>2479</v>
      </c>
      <c r="D1825" s="185"/>
      <c r="E1825" s="186">
        <v>7.64</v>
      </c>
      <c r="F1825" s="159"/>
      <c r="G1825" s="159"/>
      <c r="H1825" s="159"/>
      <c r="I1825" s="159"/>
      <c r="J1825" s="159"/>
      <c r="K1825" s="159"/>
      <c r="L1825" s="159"/>
      <c r="M1825" s="159"/>
      <c r="N1825" s="158"/>
      <c r="O1825" s="158"/>
      <c r="P1825" s="158"/>
      <c r="Q1825" s="158"/>
      <c r="R1825" s="159"/>
      <c r="S1825" s="159"/>
      <c r="T1825" s="159"/>
      <c r="U1825" s="159"/>
      <c r="V1825" s="159"/>
      <c r="W1825" s="159"/>
      <c r="X1825" s="159"/>
      <c r="Y1825" s="159"/>
      <c r="Z1825" s="148"/>
      <c r="AA1825" s="148"/>
      <c r="AB1825" s="148"/>
      <c r="AC1825" s="148"/>
      <c r="AD1825" s="148"/>
      <c r="AE1825" s="148"/>
      <c r="AF1825" s="148"/>
      <c r="AG1825" s="148" t="s">
        <v>435</v>
      </c>
      <c r="AH1825" s="148">
        <v>0</v>
      </c>
      <c r="AI1825" s="148"/>
      <c r="AJ1825" s="148"/>
      <c r="AK1825" s="148"/>
      <c r="AL1825" s="148"/>
      <c r="AM1825" s="148"/>
      <c r="AN1825" s="148"/>
      <c r="AO1825" s="148"/>
      <c r="AP1825" s="148"/>
      <c r="AQ1825" s="148"/>
      <c r="AR1825" s="148"/>
      <c r="AS1825" s="148"/>
      <c r="AT1825" s="148"/>
      <c r="AU1825" s="148"/>
      <c r="AV1825" s="148"/>
      <c r="AW1825" s="148"/>
      <c r="AX1825" s="148"/>
      <c r="AY1825" s="148"/>
      <c r="AZ1825" s="148"/>
      <c r="BA1825" s="148"/>
      <c r="BB1825" s="148"/>
      <c r="BC1825" s="148"/>
      <c r="BD1825" s="148"/>
      <c r="BE1825" s="148"/>
      <c r="BF1825" s="148"/>
      <c r="BG1825" s="148"/>
      <c r="BH1825" s="148"/>
    </row>
    <row r="1826" spans="1:60" outlineLevel="3" x14ac:dyDescent="0.2">
      <c r="A1826" s="155"/>
      <c r="B1826" s="156"/>
      <c r="C1826" s="194" t="s">
        <v>2480</v>
      </c>
      <c r="D1826" s="185"/>
      <c r="E1826" s="186">
        <v>20.079999999999998</v>
      </c>
      <c r="F1826" s="159"/>
      <c r="G1826" s="159"/>
      <c r="H1826" s="159"/>
      <c r="I1826" s="159"/>
      <c r="J1826" s="159"/>
      <c r="K1826" s="159"/>
      <c r="L1826" s="159"/>
      <c r="M1826" s="159"/>
      <c r="N1826" s="158"/>
      <c r="O1826" s="158"/>
      <c r="P1826" s="158"/>
      <c r="Q1826" s="158"/>
      <c r="R1826" s="159"/>
      <c r="S1826" s="159"/>
      <c r="T1826" s="159"/>
      <c r="U1826" s="159"/>
      <c r="V1826" s="159"/>
      <c r="W1826" s="159"/>
      <c r="X1826" s="159"/>
      <c r="Y1826" s="159"/>
      <c r="Z1826" s="148"/>
      <c r="AA1826" s="148"/>
      <c r="AB1826" s="148"/>
      <c r="AC1826" s="148"/>
      <c r="AD1826" s="148"/>
      <c r="AE1826" s="148"/>
      <c r="AF1826" s="148"/>
      <c r="AG1826" s="148" t="s">
        <v>435</v>
      </c>
      <c r="AH1826" s="148">
        <v>0</v>
      </c>
      <c r="AI1826" s="148"/>
      <c r="AJ1826" s="148"/>
      <c r="AK1826" s="148"/>
      <c r="AL1826" s="148"/>
      <c r="AM1826" s="148"/>
      <c r="AN1826" s="148"/>
      <c r="AO1826" s="148"/>
      <c r="AP1826" s="148"/>
      <c r="AQ1826" s="148"/>
      <c r="AR1826" s="148"/>
      <c r="AS1826" s="148"/>
      <c r="AT1826" s="148"/>
      <c r="AU1826" s="148"/>
      <c r="AV1826" s="148"/>
      <c r="AW1826" s="148"/>
      <c r="AX1826" s="148"/>
      <c r="AY1826" s="148"/>
      <c r="AZ1826" s="148"/>
      <c r="BA1826" s="148"/>
      <c r="BB1826" s="148"/>
      <c r="BC1826" s="148"/>
      <c r="BD1826" s="148"/>
      <c r="BE1826" s="148"/>
      <c r="BF1826" s="148"/>
      <c r="BG1826" s="148"/>
      <c r="BH1826" s="148"/>
    </row>
    <row r="1827" spans="1:60" ht="22.5" outlineLevel="1" x14ac:dyDescent="0.2">
      <c r="A1827" s="172">
        <v>394</v>
      </c>
      <c r="B1827" s="173" t="s">
        <v>2481</v>
      </c>
      <c r="C1827" s="181" t="s">
        <v>2482</v>
      </c>
      <c r="D1827" s="174" t="s">
        <v>671</v>
      </c>
      <c r="E1827" s="175">
        <v>396.69760000000002</v>
      </c>
      <c r="F1827" s="176"/>
      <c r="G1827" s="177">
        <f>ROUND(E1827*F1827,2)</f>
        <v>0</v>
      </c>
      <c r="H1827" s="176"/>
      <c r="I1827" s="177">
        <f>ROUND(E1827*H1827,2)</f>
        <v>0</v>
      </c>
      <c r="J1827" s="176"/>
      <c r="K1827" s="177">
        <f>ROUND(E1827*J1827,2)</f>
        <v>0</v>
      </c>
      <c r="L1827" s="177">
        <v>21</v>
      </c>
      <c r="M1827" s="177">
        <f>G1827*(1+L1827/100)</f>
        <v>0</v>
      </c>
      <c r="N1827" s="175">
        <v>3.2000000000000003E-4</v>
      </c>
      <c r="O1827" s="175">
        <f>ROUND(E1827*N1827,2)</f>
        <v>0.13</v>
      </c>
      <c r="P1827" s="175">
        <v>0</v>
      </c>
      <c r="Q1827" s="175">
        <f>ROUND(E1827*P1827,2)</f>
        <v>0</v>
      </c>
      <c r="R1827" s="177" t="s">
        <v>2425</v>
      </c>
      <c r="S1827" s="177" t="s">
        <v>378</v>
      </c>
      <c r="T1827" s="178" t="s">
        <v>378</v>
      </c>
      <c r="U1827" s="159">
        <v>0.377</v>
      </c>
      <c r="V1827" s="159">
        <f>ROUND(E1827*U1827,2)</f>
        <v>149.55000000000001</v>
      </c>
      <c r="W1827" s="159"/>
      <c r="X1827" s="159" t="s">
        <v>429</v>
      </c>
      <c r="Y1827" s="159" t="s">
        <v>381</v>
      </c>
      <c r="Z1827" s="214">
        <v>0.32</v>
      </c>
      <c r="AA1827" s="215">
        <f t="shared" ref="AA1827" si="772">G1827*Z1827</f>
        <v>0</v>
      </c>
      <c r="AB1827" s="215">
        <f t="shared" ref="AB1827" si="773">G1827-AA1827</f>
        <v>0</v>
      </c>
      <c r="AC1827" s="148"/>
      <c r="AD1827" s="148"/>
      <c r="AE1827" s="148"/>
      <c r="AF1827" s="148"/>
      <c r="AG1827" s="148" t="s">
        <v>431</v>
      </c>
      <c r="AH1827" s="148"/>
      <c r="AI1827" s="148"/>
      <c r="AJ1827" s="148"/>
      <c r="AK1827" s="148"/>
      <c r="AL1827" s="148"/>
      <c r="AM1827" s="148"/>
      <c r="AN1827" s="148"/>
      <c r="AO1827" s="148"/>
      <c r="AP1827" s="148"/>
      <c r="AQ1827" s="148"/>
      <c r="AR1827" s="148"/>
      <c r="AS1827" s="148"/>
      <c r="AT1827" s="148"/>
      <c r="AU1827" s="148"/>
      <c r="AV1827" s="148"/>
      <c r="AW1827" s="148"/>
      <c r="AX1827" s="148"/>
      <c r="AY1827" s="148"/>
      <c r="AZ1827" s="148"/>
      <c r="BA1827" s="148"/>
      <c r="BB1827" s="148"/>
      <c r="BC1827" s="148"/>
      <c r="BD1827" s="148"/>
      <c r="BE1827" s="148"/>
      <c r="BF1827" s="148"/>
      <c r="BG1827" s="148"/>
      <c r="BH1827" s="148"/>
    </row>
    <row r="1828" spans="1:60" outlineLevel="2" x14ac:dyDescent="0.2">
      <c r="A1828" s="155"/>
      <c r="B1828" s="156"/>
      <c r="C1828" s="194" t="s">
        <v>2441</v>
      </c>
      <c r="D1828" s="185"/>
      <c r="E1828" s="186"/>
      <c r="F1828" s="159"/>
      <c r="G1828" s="159"/>
      <c r="H1828" s="159"/>
      <c r="I1828" s="159"/>
      <c r="J1828" s="159"/>
      <c r="K1828" s="159"/>
      <c r="L1828" s="159"/>
      <c r="M1828" s="159"/>
      <c r="N1828" s="158"/>
      <c r="O1828" s="158"/>
      <c r="P1828" s="158"/>
      <c r="Q1828" s="158"/>
      <c r="R1828" s="159"/>
      <c r="S1828" s="159"/>
      <c r="T1828" s="159"/>
      <c r="U1828" s="159"/>
      <c r="V1828" s="159"/>
      <c r="W1828" s="159"/>
      <c r="X1828" s="159"/>
      <c r="Y1828" s="159"/>
      <c r="Z1828" s="148"/>
      <c r="AA1828" s="148"/>
      <c r="AB1828" s="148"/>
      <c r="AC1828" s="148"/>
      <c r="AD1828" s="148"/>
      <c r="AE1828" s="148"/>
      <c r="AF1828" s="148"/>
      <c r="AG1828" s="148" t="s">
        <v>435</v>
      </c>
      <c r="AH1828" s="148">
        <v>0</v>
      </c>
      <c r="AI1828" s="148"/>
      <c r="AJ1828" s="148"/>
      <c r="AK1828" s="148"/>
      <c r="AL1828" s="148"/>
      <c r="AM1828" s="148"/>
      <c r="AN1828" s="148"/>
      <c r="AO1828" s="148"/>
      <c r="AP1828" s="148"/>
      <c r="AQ1828" s="148"/>
      <c r="AR1828" s="148"/>
      <c r="AS1828" s="148"/>
      <c r="AT1828" s="148"/>
      <c r="AU1828" s="148"/>
      <c r="AV1828" s="148"/>
      <c r="AW1828" s="148"/>
      <c r="AX1828" s="148"/>
      <c r="AY1828" s="148"/>
      <c r="AZ1828" s="148"/>
      <c r="BA1828" s="148"/>
      <c r="BB1828" s="148"/>
      <c r="BC1828" s="148"/>
      <c r="BD1828" s="148"/>
      <c r="BE1828" s="148"/>
      <c r="BF1828" s="148"/>
      <c r="BG1828" s="148"/>
      <c r="BH1828" s="148"/>
    </row>
    <row r="1829" spans="1:60" outlineLevel="3" x14ac:dyDescent="0.2">
      <c r="A1829" s="155"/>
      <c r="B1829" s="156"/>
      <c r="C1829" s="194" t="s">
        <v>2483</v>
      </c>
      <c r="D1829" s="185"/>
      <c r="E1829" s="186">
        <v>396.69760000000002</v>
      </c>
      <c r="F1829" s="159"/>
      <c r="G1829" s="159"/>
      <c r="H1829" s="159"/>
      <c r="I1829" s="159"/>
      <c r="J1829" s="159"/>
      <c r="K1829" s="159"/>
      <c r="L1829" s="159"/>
      <c r="M1829" s="159"/>
      <c r="N1829" s="158"/>
      <c r="O1829" s="158"/>
      <c r="P1829" s="158"/>
      <c r="Q1829" s="158"/>
      <c r="R1829" s="159"/>
      <c r="S1829" s="159"/>
      <c r="T1829" s="159"/>
      <c r="U1829" s="159"/>
      <c r="V1829" s="159"/>
      <c r="W1829" s="159"/>
      <c r="X1829" s="159"/>
      <c r="Y1829" s="159"/>
      <c r="Z1829" s="148"/>
      <c r="AA1829" s="148"/>
      <c r="AB1829" s="148"/>
      <c r="AC1829" s="148"/>
      <c r="AD1829" s="148"/>
      <c r="AE1829" s="148"/>
      <c r="AF1829" s="148"/>
      <c r="AG1829" s="148" t="s">
        <v>435</v>
      </c>
      <c r="AH1829" s="148">
        <v>0</v>
      </c>
      <c r="AI1829" s="148"/>
      <c r="AJ1829" s="148"/>
      <c r="AK1829" s="148"/>
      <c r="AL1829" s="148"/>
      <c r="AM1829" s="148"/>
      <c r="AN1829" s="148"/>
      <c r="AO1829" s="148"/>
      <c r="AP1829" s="148"/>
      <c r="AQ1829" s="148"/>
      <c r="AR1829" s="148"/>
      <c r="AS1829" s="148"/>
      <c r="AT1829" s="148"/>
      <c r="AU1829" s="148"/>
      <c r="AV1829" s="148"/>
      <c r="AW1829" s="148"/>
      <c r="AX1829" s="148"/>
      <c r="AY1829" s="148"/>
      <c r="AZ1829" s="148"/>
      <c r="BA1829" s="148"/>
      <c r="BB1829" s="148"/>
      <c r="BC1829" s="148"/>
      <c r="BD1829" s="148"/>
      <c r="BE1829" s="148"/>
      <c r="BF1829" s="148"/>
      <c r="BG1829" s="148"/>
      <c r="BH1829" s="148"/>
    </row>
    <row r="1830" spans="1:60" outlineLevel="1" x14ac:dyDescent="0.2">
      <c r="A1830" s="172">
        <v>395</v>
      </c>
      <c r="B1830" s="173" t="s">
        <v>2484</v>
      </c>
      <c r="C1830" s="181" t="s">
        <v>2485</v>
      </c>
      <c r="D1830" s="174" t="s">
        <v>515</v>
      </c>
      <c r="E1830" s="175">
        <v>4681.5075999999999</v>
      </c>
      <c r="F1830" s="176"/>
      <c r="G1830" s="177">
        <f>ROUND(E1830*F1830,2)</f>
        <v>0</v>
      </c>
      <c r="H1830" s="176"/>
      <c r="I1830" s="177">
        <f>ROUND(E1830*H1830,2)</f>
        <v>0</v>
      </c>
      <c r="J1830" s="176"/>
      <c r="K1830" s="177">
        <f>ROUND(E1830*J1830,2)</f>
        <v>0</v>
      </c>
      <c r="L1830" s="177">
        <v>21</v>
      </c>
      <c r="M1830" s="177">
        <f>G1830*(1+L1830/100)</f>
        <v>0</v>
      </c>
      <c r="N1830" s="175">
        <v>4.4999999999999999E-4</v>
      </c>
      <c r="O1830" s="175">
        <f>ROUND(E1830*N1830,2)</f>
        <v>2.11</v>
      </c>
      <c r="P1830" s="175">
        <v>0</v>
      </c>
      <c r="Q1830" s="175">
        <f>ROUND(E1830*P1830,2)</f>
        <v>0</v>
      </c>
      <c r="R1830" s="177"/>
      <c r="S1830" s="177" t="s">
        <v>394</v>
      </c>
      <c r="T1830" s="178" t="s">
        <v>378</v>
      </c>
      <c r="U1830" s="159">
        <v>0</v>
      </c>
      <c r="V1830" s="159">
        <f>ROUND(E1830*U1830,2)</f>
        <v>0</v>
      </c>
      <c r="W1830" s="159"/>
      <c r="X1830" s="159" t="s">
        <v>614</v>
      </c>
      <c r="Y1830" s="159" t="s">
        <v>381</v>
      </c>
      <c r="Z1830" s="214">
        <v>0.32</v>
      </c>
      <c r="AA1830" s="215">
        <f t="shared" ref="AA1830" si="774">G1830*Z1830</f>
        <v>0</v>
      </c>
      <c r="AB1830" s="215">
        <f t="shared" ref="AB1830" si="775">G1830-AA1830</f>
        <v>0</v>
      </c>
      <c r="AC1830" s="148"/>
      <c r="AD1830" s="148"/>
      <c r="AE1830" s="148"/>
      <c r="AF1830" s="148"/>
      <c r="AG1830" s="148" t="s">
        <v>615</v>
      </c>
      <c r="AH1830" s="148"/>
      <c r="AI1830" s="148"/>
      <c r="AJ1830" s="148"/>
      <c r="AK1830" s="148"/>
      <c r="AL1830" s="148"/>
      <c r="AM1830" s="148"/>
      <c r="AN1830" s="148"/>
      <c r="AO1830" s="148"/>
      <c r="AP1830" s="148"/>
      <c r="AQ1830" s="148"/>
      <c r="AR1830" s="148"/>
      <c r="AS1830" s="148"/>
      <c r="AT1830" s="148"/>
      <c r="AU1830" s="148"/>
      <c r="AV1830" s="148"/>
      <c r="AW1830" s="148"/>
      <c r="AX1830" s="148"/>
      <c r="AY1830" s="148"/>
      <c r="AZ1830" s="148"/>
      <c r="BA1830" s="148"/>
      <c r="BB1830" s="148"/>
      <c r="BC1830" s="148"/>
      <c r="BD1830" s="148"/>
      <c r="BE1830" s="148"/>
      <c r="BF1830" s="148"/>
      <c r="BG1830" s="148"/>
      <c r="BH1830" s="148"/>
    </row>
    <row r="1831" spans="1:60" outlineLevel="2" x14ac:dyDescent="0.2">
      <c r="A1831" s="155"/>
      <c r="B1831" s="156"/>
      <c r="C1831" s="295" t="s">
        <v>2440</v>
      </c>
      <c r="D1831" s="296"/>
      <c r="E1831" s="296"/>
      <c r="F1831" s="296"/>
      <c r="G1831" s="296"/>
      <c r="H1831" s="159"/>
      <c r="I1831" s="159"/>
      <c r="J1831" s="159"/>
      <c r="K1831" s="159"/>
      <c r="L1831" s="159"/>
      <c r="M1831" s="159"/>
      <c r="N1831" s="158"/>
      <c r="O1831" s="158"/>
      <c r="P1831" s="158"/>
      <c r="Q1831" s="158"/>
      <c r="R1831" s="159"/>
      <c r="S1831" s="159"/>
      <c r="T1831" s="159"/>
      <c r="U1831" s="159"/>
      <c r="V1831" s="159"/>
      <c r="W1831" s="159"/>
      <c r="X1831" s="159"/>
      <c r="Y1831" s="159"/>
      <c r="Z1831" s="148"/>
      <c r="AA1831" s="148"/>
      <c r="AB1831" s="148"/>
      <c r="AC1831" s="148"/>
      <c r="AD1831" s="148"/>
      <c r="AE1831" s="148"/>
      <c r="AF1831" s="148"/>
      <c r="AG1831" s="148" t="s">
        <v>383</v>
      </c>
      <c r="AH1831" s="148"/>
      <c r="AI1831" s="148"/>
      <c r="AJ1831" s="148"/>
      <c r="AK1831" s="148"/>
      <c r="AL1831" s="148"/>
      <c r="AM1831" s="148"/>
      <c r="AN1831" s="148"/>
      <c r="AO1831" s="148"/>
      <c r="AP1831" s="148"/>
      <c r="AQ1831" s="148"/>
      <c r="AR1831" s="148"/>
      <c r="AS1831" s="148"/>
      <c r="AT1831" s="148"/>
      <c r="AU1831" s="148"/>
      <c r="AV1831" s="148"/>
      <c r="AW1831" s="148"/>
      <c r="AX1831" s="148"/>
      <c r="AY1831" s="148"/>
      <c r="AZ1831" s="148"/>
      <c r="BA1831" s="148"/>
      <c r="BB1831" s="148"/>
      <c r="BC1831" s="148"/>
      <c r="BD1831" s="148"/>
      <c r="BE1831" s="148"/>
      <c r="BF1831" s="148"/>
      <c r="BG1831" s="148"/>
      <c r="BH1831" s="148"/>
    </row>
    <row r="1832" spans="1:60" outlineLevel="2" x14ac:dyDescent="0.2">
      <c r="A1832" s="155"/>
      <c r="B1832" s="156"/>
      <c r="C1832" s="194" t="s">
        <v>2486</v>
      </c>
      <c r="D1832" s="185"/>
      <c r="E1832" s="186">
        <v>3293.0659999999998</v>
      </c>
      <c r="F1832" s="159"/>
      <c r="G1832" s="159"/>
      <c r="H1832" s="159"/>
      <c r="I1832" s="159"/>
      <c r="J1832" s="159"/>
      <c r="K1832" s="159"/>
      <c r="L1832" s="159"/>
      <c r="M1832" s="159"/>
      <c r="N1832" s="158"/>
      <c r="O1832" s="158"/>
      <c r="P1832" s="158"/>
      <c r="Q1832" s="158"/>
      <c r="R1832" s="159"/>
      <c r="S1832" s="159"/>
      <c r="T1832" s="159"/>
      <c r="U1832" s="159"/>
      <c r="V1832" s="159"/>
      <c r="W1832" s="159"/>
      <c r="X1832" s="159"/>
      <c r="Y1832" s="159"/>
      <c r="Z1832" s="148"/>
      <c r="AA1832" s="148"/>
      <c r="AB1832" s="148"/>
      <c r="AC1832" s="148"/>
      <c r="AD1832" s="148"/>
      <c r="AE1832" s="148"/>
      <c r="AF1832" s="148"/>
      <c r="AG1832" s="148" t="s">
        <v>435</v>
      </c>
      <c r="AH1832" s="148">
        <v>5</v>
      </c>
      <c r="AI1832" s="148"/>
      <c r="AJ1832" s="148"/>
      <c r="AK1832" s="148"/>
      <c r="AL1832" s="148"/>
      <c r="AM1832" s="148"/>
      <c r="AN1832" s="148"/>
      <c r="AO1832" s="148"/>
      <c r="AP1832" s="148"/>
      <c r="AQ1832" s="148"/>
      <c r="AR1832" s="148"/>
      <c r="AS1832" s="148"/>
      <c r="AT1832" s="148"/>
      <c r="AU1832" s="148"/>
      <c r="AV1832" s="148"/>
      <c r="AW1832" s="148"/>
      <c r="AX1832" s="148"/>
      <c r="AY1832" s="148"/>
      <c r="AZ1832" s="148"/>
      <c r="BA1832" s="148"/>
      <c r="BB1832" s="148"/>
      <c r="BC1832" s="148"/>
      <c r="BD1832" s="148"/>
      <c r="BE1832" s="148"/>
      <c r="BF1832" s="148"/>
      <c r="BG1832" s="148"/>
      <c r="BH1832" s="148"/>
    </row>
    <row r="1833" spans="1:60" outlineLevel="3" x14ac:dyDescent="0.2">
      <c r="A1833" s="155"/>
      <c r="B1833" s="156"/>
      <c r="C1833" s="194" t="s">
        <v>2487</v>
      </c>
      <c r="D1833" s="185"/>
      <c r="E1833" s="186">
        <v>1388.4416000000001</v>
      </c>
      <c r="F1833" s="159"/>
      <c r="G1833" s="159"/>
      <c r="H1833" s="159"/>
      <c r="I1833" s="159"/>
      <c r="J1833" s="159"/>
      <c r="K1833" s="159"/>
      <c r="L1833" s="159"/>
      <c r="M1833" s="159"/>
      <c r="N1833" s="158"/>
      <c r="O1833" s="158"/>
      <c r="P1833" s="158"/>
      <c r="Q1833" s="158"/>
      <c r="R1833" s="159"/>
      <c r="S1833" s="159"/>
      <c r="T1833" s="159"/>
      <c r="U1833" s="159"/>
      <c r="V1833" s="159"/>
      <c r="W1833" s="159"/>
      <c r="X1833" s="159"/>
      <c r="Y1833" s="159"/>
      <c r="Z1833" s="148"/>
      <c r="AA1833" s="148"/>
      <c r="AB1833" s="148"/>
      <c r="AC1833" s="148"/>
      <c r="AD1833" s="148"/>
      <c r="AE1833" s="148"/>
      <c r="AF1833" s="148"/>
      <c r="AG1833" s="148" t="s">
        <v>435</v>
      </c>
      <c r="AH1833" s="148">
        <v>5</v>
      </c>
      <c r="AI1833" s="148"/>
      <c r="AJ1833" s="148"/>
      <c r="AK1833" s="148"/>
      <c r="AL1833" s="148"/>
      <c r="AM1833" s="148"/>
      <c r="AN1833" s="148"/>
      <c r="AO1833" s="148"/>
      <c r="AP1833" s="148"/>
      <c r="AQ1833" s="148"/>
      <c r="AR1833" s="148"/>
      <c r="AS1833" s="148"/>
      <c r="AT1833" s="148"/>
      <c r="AU1833" s="148"/>
      <c r="AV1833" s="148"/>
      <c r="AW1833" s="148"/>
      <c r="AX1833" s="148"/>
      <c r="AY1833" s="148"/>
      <c r="AZ1833" s="148"/>
      <c r="BA1833" s="148"/>
      <c r="BB1833" s="148"/>
      <c r="BC1833" s="148"/>
      <c r="BD1833" s="148"/>
      <c r="BE1833" s="148"/>
      <c r="BF1833" s="148"/>
      <c r="BG1833" s="148"/>
      <c r="BH1833" s="148"/>
    </row>
    <row r="1834" spans="1:60" outlineLevel="1" x14ac:dyDescent="0.2">
      <c r="A1834" s="172">
        <v>396</v>
      </c>
      <c r="B1834" s="173" t="s">
        <v>2488</v>
      </c>
      <c r="C1834" s="181" t="s">
        <v>2489</v>
      </c>
      <c r="D1834" s="174" t="s">
        <v>671</v>
      </c>
      <c r="E1834" s="175">
        <v>56</v>
      </c>
      <c r="F1834" s="176"/>
      <c r="G1834" s="177">
        <f>ROUND(E1834*F1834,2)</f>
        <v>0</v>
      </c>
      <c r="H1834" s="176"/>
      <c r="I1834" s="177">
        <f>ROUND(E1834*H1834,2)</f>
        <v>0</v>
      </c>
      <c r="J1834" s="176"/>
      <c r="K1834" s="177">
        <f>ROUND(E1834*J1834,2)</f>
        <v>0</v>
      </c>
      <c r="L1834" s="177">
        <v>21</v>
      </c>
      <c r="M1834" s="177">
        <f>G1834*(1+L1834/100)</f>
        <v>0</v>
      </c>
      <c r="N1834" s="175">
        <v>3.2000000000000003E-4</v>
      </c>
      <c r="O1834" s="175">
        <f>ROUND(E1834*N1834,2)</f>
        <v>0.02</v>
      </c>
      <c r="P1834" s="175">
        <v>0</v>
      </c>
      <c r="Q1834" s="175">
        <f>ROUND(E1834*P1834,2)</f>
        <v>0</v>
      </c>
      <c r="R1834" s="177"/>
      <c r="S1834" s="177" t="s">
        <v>394</v>
      </c>
      <c r="T1834" s="178" t="s">
        <v>378</v>
      </c>
      <c r="U1834" s="159">
        <v>0.23599999999999999</v>
      </c>
      <c r="V1834" s="159">
        <f>ROUND(E1834*U1834,2)</f>
        <v>13.22</v>
      </c>
      <c r="W1834" s="159"/>
      <c r="X1834" s="159" t="s">
        <v>429</v>
      </c>
      <c r="Y1834" s="159" t="s">
        <v>381</v>
      </c>
      <c r="Z1834" s="214">
        <v>0.32</v>
      </c>
      <c r="AA1834" s="215">
        <f t="shared" ref="AA1834" si="776">G1834*Z1834</f>
        <v>0</v>
      </c>
      <c r="AB1834" s="215">
        <f t="shared" ref="AB1834" si="777">G1834-AA1834</f>
        <v>0</v>
      </c>
      <c r="AC1834" s="148"/>
      <c r="AD1834" s="148"/>
      <c r="AE1834" s="148"/>
      <c r="AF1834" s="148"/>
      <c r="AG1834" s="148" t="s">
        <v>431</v>
      </c>
      <c r="AH1834" s="148"/>
      <c r="AI1834" s="148"/>
      <c r="AJ1834" s="148"/>
      <c r="AK1834" s="148"/>
      <c r="AL1834" s="148"/>
      <c r="AM1834" s="148"/>
      <c r="AN1834" s="148"/>
      <c r="AO1834" s="148"/>
      <c r="AP1834" s="148"/>
      <c r="AQ1834" s="148"/>
      <c r="AR1834" s="148"/>
      <c r="AS1834" s="148"/>
      <c r="AT1834" s="148"/>
      <c r="AU1834" s="148"/>
      <c r="AV1834" s="148"/>
      <c r="AW1834" s="148"/>
      <c r="AX1834" s="148"/>
      <c r="AY1834" s="148"/>
      <c r="AZ1834" s="148"/>
      <c r="BA1834" s="148"/>
      <c r="BB1834" s="148"/>
      <c r="BC1834" s="148"/>
      <c r="BD1834" s="148"/>
      <c r="BE1834" s="148"/>
      <c r="BF1834" s="148"/>
      <c r="BG1834" s="148"/>
      <c r="BH1834" s="148"/>
    </row>
    <row r="1835" spans="1:60" outlineLevel="2" x14ac:dyDescent="0.2">
      <c r="A1835" s="155"/>
      <c r="B1835" s="156"/>
      <c r="C1835" s="194" t="s">
        <v>2490</v>
      </c>
      <c r="D1835" s="185"/>
      <c r="E1835" s="186">
        <v>56</v>
      </c>
      <c r="F1835" s="159"/>
      <c r="G1835" s="159"/>
      <c r="H1835" s="159"/>
      <c r="I1835" s="159"/>
      <c r="J1835" s="159"/>
      <c r="K1835" s="159"/>
      <c r="L1835" s="159"/>
      <c r="M1835" s="159"/>
      <c r="N1835" s="158"/>
      <c r="O1835" s="158"/>
      <c r="P1835" s="158"/>
      <c r="Q1835" s="158"/>
      <c r="R1835" s="159"/>
      <c r="S1835" s="159"/>
      <c r="T1835" s="159"/>
      <c r="U1835" s="159"/>
      <c r="V1835" s="159"/>
      <c r="W1835" s="159"/>
      <c r="X1835" s="159"/>
      <c r="Y1835" s="159"/>
      <c r="Z1835" s="148"/>
      <c r="AA1835" s="148"/>
      <c r="AB1835" s="148"/>
      <c r="AC1835" s="148"/>
      <c r="AD1835" s="148"/>
      <c r="AE1835" s="148"/>
      <c r="AF1835" s="148"/>
      <c r="AG1835" s="148" t="s">
        <v>435</v>
      </c>
      <c r="AH1835" s="148">
        <v>0</v>
      </c>
      <c r="AI1835" s="148"/>
      <c r="AJ1835" s="148"/>
      <c r="AK1835" s="148"/>
      <c r="AL1835" s="148"/>
      <c r="AM1835" s="148"/>
      <c r="AN1835" s="148"/>
      <c r="AO1835" s="148"/>
      <c r="AP1835" s="148"/>
      <c r="AQ1835" s="148"/>
      <c r="AR1835" s="148"/>
      <c r="AS1835" s="148"/>
      <c r="AT1835" s="148"/>
      <c r="AU1835" s="148"/>
      <c r="AV1835" s="148"/>
      <c r="AW1835" s="148"/>
      <c r="AX1835" s="148"/>
      <c r="AY1835" s="148"/>
      <c r="AZ1835" s="148"/>
      <c r="BA1835" s="148"/>
      <c r="BB1835" s="148"/>
      <c r="BC1835" s="148"/>
      <c r="BD1835" s="148"/>
      <c r="BE1835" s="148"/>
      <c r="BF1835" s="148"/>
      <c r="BG1835" s="148"/>
      <c r="BH1835" s="148"/>
    </row>
    <row r="1836" spans="1:60" outlineLevel="1" x14ac:dyDescent="0.2">
      <c r="A1836" s="172">
        <v>397</v>
      </c>
      <c r="B1836" s="173" t="s">
        <v>2491</v>
      </c>
      <c r="C1836" s="181" t="s">
        <v>2492</v>
      </c>
      <c r="D1836" s="174" t="s">
        <v>671</v>
      </c>
      <c r="E1836" s="175">
        <v>56</v>
      </c>
      <c r="F1836" s="176"/>
      <c r="G1836" s="177">
        <f>ROUND(E1836*F1836,2)</f>
        <v>0</v>
      </c>
      <c r="H1836" s="176"/>
      <c r="I1836" s="177">
        <f>ROUND(E1836*H1836,2)</f>
        <v>0</v>
      </c>
      <c r="J1836" s="176"/>
      <c r="K1836" s="177">
        <f>ROUND(E1836*J1836,2)</f>
        <v>0</v>
      </c>
      <c r="L1836" s="177">
        <v>21</v>
      </c>
      <c r="M1836" s="177">
        <f>G1836*(1+L1836/100)</f>
        <v>0</v>
      </c>
      <c r="N1836" s="175">
        <v>0</v>
      </c>
      <c r="O1836" s="175">
        <f>ROUND(E1836*N1836,2)</f>
        <v>0</v>
      </c>
      <c r="P1836" s="175">
        <v>0</v>
      </c>
      <c r="Q1836" s="175">
        <f>ROUND(E1836*P1836,2)</f>
        <v>0</v>
      </c>
      <c r="R1836" s="177" t="s">
        <v>2425</v>
      </c>
      <c r="S1836" s="177" t="s">
        <v>378</v>
      </c>
      <c r="T1836" s="178" t="s">
        <v>378</v>
      </c>
      <c r="U1836" s="159">
        <v>0.154</v>
      </c>
      <c r="V1836" s="159">
        <f>ROUND(E1836*U1836,2)</f>
        <v>8.6199999999999992</v>
      </c>
      <c r="W1836" s="159"/>
      <c r="X1836" s="159" t="s">
        <v>429</v>
      </c>
      <c r="Y1836" s="159" t="s">
        <v>381</v>
      </c>
      <c r="Z1836" s="214">
        <v>0.32</v>
      </c>
      <c r="AA1836" s="215">
        <f t="shared" ref="AA1836" si="778">G1836*Z1836</f>
        <v>0</v>
      </c>
      <c r="AB1836" s="215">
        <f t="shared" ref="AB1836" si="779">G1836-AA1836</f>
        <v>0</v>
      </c>
      <c r="AC1836" s="148"/>
      <c r="AD1836" s="148"/>
      <c r="AE1836" s="148"/>
      <c r="AF1836" s="148"/>
      <c r="AG1836" s="148" t="s">
        <v>431</v>
      </c>
      <c r="AH1836" s="148"/>
      <c r="AI1836" s="148"/>
      <c r="AJ1836" s="148"/>
      <c r="AK1836" s="148"/>
      <c r="AL1836" s="148"/>
      <c r="AM1836" s="148"/>
      <c r="AN1836" s="148"/>
      <c r="AO1836" s="148"/>
      <c r="AP1836" s="148"/>
      <c r="AQ1836" s="148"/>
      <c r="AR1836" s="148"/>
      <c r="AS1836" s="148"/>
      <c r="AT1836" s="148"/>
      <c r="AU1836" s="148"/>
      <c r="AV1836" s="148"/>
      <c r="AW1836" s="148"/>
      <c r="AX1836" s="148"/>
      <c r="AY1836" s="148"/>
      <c r="AZ1836" s="148"/>
      <c r="BA1836" s="148"/>
      <c r="BB1836" s="148"/>
      <c r="BC1836" s="148"/>
      <c r="BD1836" s="148"/>
      <c r="BE1836" s="148"/>
      <c r="BF1836" s="148"/>
      <c r="BG1836" s="148"/>
      <c r="BH1836" s="148"/>
    </row>
    <row r="1837" spans="1:60" outlineLevel="2" x14ac:dyDescent="0.2">
      <c r="A1837" s="155"/>
      <c r="B1837" s="156"/>
      <c r="C1837" s="194" t="s">
        <v>2493</v>
      </c>
      <c r="D1837" s="185"/>
      <c r="E1837" s="186">
        <v>56</v>
      </c>
      <c r="F1837" s="159"/>
      <c r="G1837" s="159"/>
      <c r="H1837" s="159"/>
      <c r="I1837" s="159"/>
      <c r="J1837" s="159"/>
      <c r="K1837" s="159"/>
      <c r="L1837" s="159"/>
      <c r="M1837" s="159"/>
      <c r="N1837" s="158"/>
      <c r="O1837" s="158"/>
      <c r="P1837" s="158"/>
      <c r="Q1837" s="158"/>
      <c r="R1837" s="159"/>
      <c r="S1837" s="159"/>
      <c r="T1837" s="159"/>
      <c r="U1837" s="159"/>
      <c r="V1837" s="159"/>
      <c r="W1837" s="159"/>
      <c r="X1837" s="159"/>
      <c r="Y1837" s="159"/>
      <c r="Z1837" s="148"/>
      <c r="AA1837" s="148"/>
      <c r="AB1837" s="148"/>
      <c r="AC1837" s="148"/>
      <c r="AD1837" s="148"/>
      <c r="AE1837" s="148"/>
      <c r="AF1837" s="148"/>
      <c r="AG1837" s="148" t="s">
        <v>435</v>
      </c>
      <c r="AH1837" s="148">
        <v>5</v>
      </c>
      <c r="AI1837" s="148"/>
      <c r="AJ1837" s="148"/>
      <c r="AK1837" s="148"/>
      <c r="AL1837" s="148"/>
      <c r="AM1837" s="148"/>
      <c r="AN1837" s="148"/>
      <c r="AO1837" s="148"/>
      <c r="AP1837" s="148"/>
      <c r="AQ1837" s="148"/>
      <c r="AR1837" s="148"/>
      <c r="AS1837" s="148"/>
      <c r="AT1837" s="148"/>
      <c r="AU1837" s="148"/>
      <c r="AV1837" s="148"/>
      <c r="AW1837" s="148"/>
      <c r="AX1837" s="148"/>
      <c r="AY1837" s="148"/>
      <c r="AZ1837" s="148"/>
      <c r="BA1837" s="148"/>
      <c r="BB1837" s="148"/>
      <c r="BC1837" s="148"/>
      <c r="BD1837" s="148"/>
      <c r="BE1837" s="148"/>
      <c r="BF1837" s="148"/>
      <c r="BG1837" s="148"/>
      <c r="BH1837" s="148"/>
    </row>
    <row r="1838" spans="1:60" outlineLevel="1" x14ac:dyDescent="0.2">
      <c r="A1838" s="172">
        <v>398</v>
      </c>
      <c r="B1838" s="173" t="s">
        <v>2494</v>
      </c>
      <c r="C1838" s="181" t="s">
        <v>2495</v>
      </c>
      <c r="D1838" s="174" t="s">
        <v>492</v>
      </c>
      <c r="E1838" s="175">
        <v>8.82</v>
      </c>
      <c r="F1838" s="176"/>
      <c r="G1838" s="177">
        <f>ROUND(E1838*F1838,2)</f>
        <v>0</v>
      </c>
      <c r="H1838" s="176"/>
      <c r="I1838" s="177">
        <f>ROUND(E1838*H1838,2)</f>
        <v>0</v>
      </c>
      <c r="J1838" s="176"/>
      <c r="K1838" s="177">
        <f>ROUND(E1838*J1838,2)</f>
        <v>0</v>
      </c>
      <c r="L1838" s="177">
        <v>21</v>
      </c>
      <c r="M1838" s="177">
        <f>G1838*(1+L1838/100)</f>
        <v>0</v>
      </c>
      <c r="N1838" s="175">
        <v>1.9199999999999998E-2</v>
      </c>
      <c r="O1838" s="175">
        <f>ROUND(E1838*N1838,2)</f>
        <v>0.17</v>
      </c>
      <c r="P1838" s="175">
        <v>0</v>
      </c>
      <c r="Q1838" s="175">
        <f>ROUND(E1838*P1838,2)</f>
        <v>0</v>
      </c>
      <c r="R1838" s="177"/>
      <c r="S1838" s="177" t="s">
        <v>394</v>
      </c>
      <c r="T1838" s="178" t="s">
        <v>379</v>
      </c>
      <c r="U1838" s="159">
        <v>0</v>
      </c>
      <c r="V1838" s="159">
        <f>ROUND(E1838*U1838,2)</f>
        <v>0</v>
      </c>
      <c r="W1838" s="159"/>
      <c r="X1838" s="159" t="s">
        <v>614</v>
      </c>
      <c r="Y1838" s="159" t="s">
        <v>381</v>
      </c>
      <c r="Z1838" s="214">
        <v>0.32</v>
      </c>
      <c r="AA1838" s="215">
        <f t="shared" ref="AA1838" si="780">G1838*Z1838</f>
        <v>0</v>
      </c>
      <c r="AB1838" s="215">
        <f t="shared" ref="AB1838" si="781">G1838-AA1838</f>
        <v>0</v>
      </c>
      <c r="AC1838" s="148"/>
      <c r="AD1838" s="148"/>
      <c r="AE1838" s="148"/>
      <c r="AF1838" s="148"/>
      <c r="AG1838" s="148" t="s">
        <v>615</v>
      </c>
      <c r="AH1838" s="148"/>
      <c r="AI1838" s="148"/>
      <c r="AJ1838" s="148"/>
      <c r="AK1838" s="148"/>
      <c r="AL1838" s="148"/>
      <c r="AM1838" s="148"/>
      <c r="AN1838" s="148"/>
      <c r="AO1838" s="148"/>
      <c r="AP1838" s="148"/>
      <c r="AQ1838" s="148"/>
      <c r="AR1838" s="148"/>
      <c r="AS1838" s="148"/>
      <c r="AT1838" s="148"/>
      <c r="AU1838" s="148"/>
      <c r="AV1838" s="148"/>
      <c r="AW1838" s="148"/>
      <c r="AX1838" s="148"/>
      <c r="AY1838" s="148"/>
      <c r="AZ1838" s="148"/>
      <c r="BA1838" s="148"/>
      <c r="BB1838" s="148"/>
      <c r="BC1838" s="148"/>
      <c r="BD1838" s="148"/>
      <c r="BE1838" s="148"/>
      <c r="BF1838" s="148"/>
      <c r="BG1838" s="148"/>
      <c r="BH1838" s="148"/>
    </row>
    <row r="1839" spans="1:60" outlineLevel="2" x14ac:dyDescent="0.2">
      <c r="A1839" s="155"/>
      <c r="B1839" s="156"/>
      <c r="C1839" s="295" t="s">
        <v>2440</v>
      </c>
      <c r="D1839" s="296"/>
      <c r="E1839" s="296"/>
      <c r="F1839" s="296"/>
      <c r="G1839" s="296"/>
      <c r="H1839" s="159"/>
      <c r="I1839" s="159"/>
      <c r="J1839" s="159"/>
      <c r="K1839" s="159"/>
      <c r="L1839" s="159"/>
      <c r="M1839" s="159"/>
      <c r="N1839" s="158"/>
      <c r="O1839" s="158"/>
      <c r="P1839" s="158"/>
      <c r="Q1839" s="158"/>
      <c r="R1839" s="159"/>
      <c r="S1839" s="159"/>
      <c r="T1839" s="159"/>
      <c r="U1839" s="159"/>
      <c r="V1839" s="159"/>
      <c r="W1839" s="159"/>
      <c r="X1839" s="159"/>
      <c r="Y1839" s="159"/>
      <c r="Z1839" s="148"/>
      <c r="AA1839" s="148"/>
      <c r="AB1839" s="148"/>
      <c r="AC1839" s="148"/>
      <c r="AD1839" s="148"/>
      <c r="AE1839" s="148"/>
      <c r="AF1839" s="148"/>
      <c r="AG1839" s="148" t="s">
        <v>383</v>
      </c>
      <c r="AH1839" s="148"/>
      <c r="AI1839" s="148"/>
      <c r="AJ1839" s="148"/>
      <c r="AK1839" s="148"/>
      <c r="AL1839" s="148"/>
      <c r="AM1839" s="148"/>
      <c r="AN1839" s="148"/>
      <c r="AO1839" s="148"/>
      <c r="AP1839" s="148"/>
      <c r="AQ1839" s="148"/>
      <c r="AR1839" s="148"/>
      <c r="AS1839" s="148"/>
      <c r="AT1839" s="148"/>
      <c r="AU1839" s="148"/>
      <c r="AV1839" s="148"/>
      <c r="AW1839" s="148"/>
      <c r="AX1839" s="148"/>
      <c r="AY1839" s="148"/>
      <c r="AZ1839" s="148"/>
      <c r="BA1839" s="148"/>
      <c r="BB1839" s="148"/>
      <c r="BC1839" s="148"/>
      <c r="BD1839" s="148"/>
      <c r="BE1839" s="148"/>
      <c r="BF1839" s="148"/>
      <c r="BG1839" s="148"/>
      <c r="BH1839" s="148"/>
    </row>
    <row r="1840" spans="1:60" outlineLevel="2" x14ac:dyDescent="0.2">
      <c r="A1840" s="155"/>
      <c r="B1840" s="156"/>
      <c r="C1840" s="194" t="s">
        <v>2496</v>
      </c>
      <c r="D1840" s="185"/>
      <c r="E1840" s="186">
        <v>8.82</v>
      </c>
      <c r="F1840" s="159"/>
      <c r="G1840" s="159"/>
      <c r="H1840" s="159"/>
      <c r="I1840" s="159"/>
      <c r="J1840" s="159"/>
      <c r="K1840" s="159"/>
      <c r="L1840" s="159"/>
      <c r="M1840" s="159"/>
      <c r="N1840" s="158"/>
      <c r="O1840" s="158"/>
      <c r="P1840" s="158"/>
      <c r="Q1840" s="158"/>
      <c r="R1840" s="159"/>
      <c r="S1840" s="159"/>
      <c r="T1840" s="159"/>
      <c r="U1840" s="159"/>
      <c r="V1840" s="159"/>
      <c r="W1840" s="159"/>
      <c r="X1840" s="159"/>
      <c r="Y1840" s="159"/>
      <c r="Z1840" s="148"/>
      <c r="AA1840" s="148"/>
      <c r="AB1840" s="148"/>
      <c r="AC1840" s="148"/>
      <c r="AD1840" s="148"/>
      <c r="AE1840" s="148"/>
      <c r="AF1840" s="148"/>
      <c r="AG1840" s="148" t="s">
        <v>435</v>
      </c>
      <c r="AH1840" s="148">
        <v>5</v>
      </c>
      <c r="AI1840" s="148"/>
      <c r="AJ1840" s="148"/>
      <c r="AK1840" s="148"/>
      <c r="AL1840" s="148"/>
      <c r="AM1840" s="148"/>
      <c r="AN1840" s="148"/>
      <c r="AO1840" s="148"/>
      <c r="AP1840" s="148"/>
      <c r="AQ1840" s="148"/>
      <c r="AR1840" s="148"/>
      <c r="AS1840" s="148"/>
      <c r="AT1840" s="148"/>
      <c r="AU1840" s="148"/>
      <c r="AV1840" s="148"/>
      <c r="AW1840" s="148"/>
      <c r="AX1840" s="148"/>
      <c r="AY1840" s="148"/>
      <c r="AZ1840" s="148"/>
      <c r="BA1840" s="148"/>
      <c r="BB1840" s="148"/>
      <c r="BC1840" s="148"/>
      <c r="BD1840" s="148"/>
      <c r="BE1840" s="148"/>
      <c r="BF1840" s="148"/>
      <c r="BG1840" s="148"/>
      <c r="BH1840" s="148"/>
    </row>
    <row r="1841" spans="1:60" ht="22.5" outlineLevel="1" x14ac:dyDescent="0.2">
      <c r="A1841" s="172">
        <v>399</v>
      </c>
      <c r="B1841" s="173" t="s">
        <v>2497</v>
      </c>
      <c r="C1841" s="181" t="s">
        <v>2498</v>
      </c>
      <c r="D1841" s="174" t="s">
        <v>492</v>
      </c>
      <c r="E1841" s="175">
        <v>218.38</v>
      </c>
      <c r="F1841" s="176"/>
      <c r="G1841" s="177">
        <f>ROUND(E1841*F1841,2)</f>
        <v>0</v>
      </c>
      <c r="H1841" s="176"/>
      <c r="I1841" s="177">
        <f>ROUND(E1841*H1841,2)</f>
        <v>0</v>
      </c>
      <c r="J1841" s="176"/>
      <c r="K1841" s="177">
        <f>ROUND(E1841*J1841,2)</f>
        <v>0</v>
      </c>
      <c r="L1841" s="177">
        <v>21</v>
      </c>
      <c r="M1841" s="177">
        <f>G1841*(1+L1841/100)</f>
        <v>0</v>
      </c>
      <c r="N1841" s="175">
        <v>5.0400000000000002E-3</v>
      </c>
      <c r="O1841" s="175">
        <f>ROUND(E1841*N1841,2)</f>
        <v>1.1000000000000001</v>
      </c>
      <c r="P1841" s="175">
        <v>0</v>
      </c>
      <c r="Q1841" s="175">
        <f>ROUND(E1841*P1841,2)</f>
        <v>0</v>
      </c>
      <c r="R1841" s="177" t="s">
        <v>2425</v>
      </c>
      <c r="S1841" s="177" t="s">
        <v>378</v>
      </c>
      <c r="T1841" s="178" t="s">
        <v>378</v>
      </c>
      <c r="U1841" s="159">
        <v>0.97799999999999998</v>
      </c>
      <c r="V1841" s="159">
        <f>ROUND(E1841*U1841,2)</f>
        <v>213.58</v>
      </c>
      <c r="W1841" s="159"/>
      <c r="X1841" s="159" t="s">
        <v>429</v>
      </c>
      <c r="Y1841" s="159" t="s">
        <v>381</v>
      </c>
      <c r="Z1841" s="214">
        <v>0.32</v>
      </c>
      <c r="AA1841" s="215">
        <f t="shared" ref="AA1841" si="782">G1841*Z1841</f>
        <v>0</v>
      </c>
      <c r="AB1841" s="215">
        <f t="shared" ref="AB1841" si="783">G1841-AA1841</f>
        <v>0</v>
      </c>
      <c r="AC1841" s="148"/>
      <c r="AD1841" s="148"/>
      <c r="AE1841" s="148"/>
      <c r="AF1841" s="148"/>
      <c r="AG1841" s="148" t="s">
        <v>431</v>
      </c>
      <c r="AH1841" s="148"/>
      <c r="AI1841" s="148"/>
      <c r="AJ1841" s="148"/>
      <c r="AK1841" s="148"/>
      <c r="AL1841" s="148"/>
      <c r="AM1841" s="148"/>
      <c r="AN1841" s="148"/>
      <c r="AO1841" s="148"/>
      <c r="AP1841" s="148"/>
      <c r="AQ1841" s="148"/>
      <c r="AR1841" s="148"/>
      <c r="AS1841" s="148"/>
      <c r="AT1841" s="148"/>
      <c r="AU1841" s="148"/>
      <c r="AV1841" s="148"/>
      <c r="AW1841" s="148"/>
      <c r="AX1841" s="148"/>
      <c r="AY1841" s="148"/>
      <c r="AZ1841" s="148"/>
      <c r="BA1841" s="148"/>
      <c r="BB1841" s="148"/>
      <c r="BC1841" s="148"/>
      <c r="BD1841" s="148"/>
      <c r="BE1841" s="148"/>
      <c r="BF1841" s="148"/>
      <c r="BG1841" s="148"/>
      <c r="BH1841" s="148"/>
    </row>
    <row r="1842" spans="1:60" outlineLevel="2" x14ac:dyDescent="0.2">
      <c r="A1842" s="155"/>
      <c r="B1842" s="156"/>
      <c r="C1842" s="194" t="s">
        <v>2428</v>
      </c>
      <c r="D1842" s="185"/>
      <c r="E1842" s="186"/>
      <c r="F1842" s="159"/>
      <c r="G1842" s="159"/>
      <c r="H1842" s="159"/>
      <c r="I1842" s="159"/>
      <c r="J1842" s="159"/>
      <c r="K1842" s="159"/>
      <c r="L1842" s="159"/>
      <c r="M1842" s="159"/>
      <c r="N1842" s="158"/>
      <c r="O1842" s="158"/>
      <c r="P1842" s="158"/>
      <c r="Q1842" s="158"/>
      <c r="R1842" s="159"/>
      <c r="S1842" s="159"/>
      <c r="T1842" s="159"/>
      <c r="U1842" s="159"/>
      <c r="V1842" s="159"/>
      <c r="W1842" s="159"/>
      <c r="X1842" s="159"/>
      <c r="Y1842" s="159"/>
      <c r="Z1842" s="148"/>
      <c r="AA1842" s="148"/>
      <c r="AB1842" s="148"/>
      <c r="AC1842" s="148"/>
      <c r="AD1842" s="148"/>
      <c r="AE1842" s="148"/>
      <c r="AF1842" s="148"/>
      <c r="AG1842" s="148" t="s">
        <v>435</v>
      </c>
      <c r="AH1842" s="148">
        <v>0</v>
      </c>
      <c r="AI1842" s="148"/>
      <c r="AJ1842" s="148"/>
      <c r="AK1842" s="148"/>
      <c r="AL1842" s="148"/>
      <c r="AM1842" s="148"/>
      <c r="AN1842" s="148"/>
      <c r="AO1842" s="148"/>
      <c r="AP1842" s="148"/>
      <c r="AQ1842" s="148"/>
      <c r="AR1842" s="148"/>
      <c r="AS1842" s="148"/>
      <c r="AT1842" s="148"/>
      <c r="AU1842" s="148"/>
      <c r="AV1842" s="148"/>
      <c r="AW1842" s="148"/>
      <c r="AX1842" s="148"/>
      <c r="AY1842" s="148"/>
      <c r="AZ1842" s="148"/>
      <c r="BA1842" s="148"/>
      <c r="BB1842" s="148"/>
      <c r="BC1842" s="148"/>
      <c r="BD1842" s="148"/>
      <c r="BE1842" s="148"/>
      <c r="BF1842" s="148"/>
      <c r="BG1842" s="148"/>
      <c r="BH1842" s="148"/>
    </row>
    <row r="1843" spans="1:60" outlineLevel="3" x14ac:dyDescent="0.2">
      <c r="A1843" s="155"/>
      <c r="B1843" s="156"/>
      <c r="C1843" s="194" t="s">
        <v>2429</v>
      </c>
      <c r="D1843" s="185"/>
      <c r="E1843" s="186">
        <v>121.53</v>
      </c>
      <c r="F1843" s="159"/>
      <c r="G1843" s="159"/>
      <c r="H1843" s="159"/>
      <c r="I1843" s="159"/>
      <c r="J1843" s="159"/>
      <c r="K1843" s="159"/>
      <c r="L1843" s="159"/>
      <c r="M1843" s="159"/>
      <c r="N1843" s="158"/>
      <c r="O1843" s="158"/>
      <c r="P1843" s="158"/>
      <c r="Q1843" s="158"/>
      <c r="R1843" s="159"/>
      <c r="S1843" s="159"/>
      <c r="T1843" s="159"/>
      <c r="U1843" s="159"/>
      <c r="V1843" s="159"/>
      <c r="W1843" s="159"/>
      <c r="X1843" s="159"/>
      <c r="Y1843" s="159"/>
      <c r="Z1843" s="148"/>
      <c r="AA1843" s="148"/>
      <c r="AB1843" s="148"/>
      <c r="AC1843" s="148"/>
      <c r="AD1843" s="148"/>
      <c r="AE1843" s="148"/>
      <c r="AF1843" s="148"/>
      <c r="AG1843" s="148" t="s">
        <v>435</v>
      </c>
      <c r="AH1843" s="148">
        <v>0</v>
      </c>
      <c r="AI1843" s="148"/>
      <c r="AJ1843" s="148"/>
      <c r="AK1843" s="148"/>
      <c r="AL1843" s="148"/>
      <c r="AM1843" s="148"/>
      <c r="AN1843" s="148"/>
      <c r="AO1843" s="148"/>
      <c r="AP1843" s="148"/>
      <c r="AQ1843" s="148"/>
      <c r="AR1843" s="148"/>
      <c r="AS1843" s="148"/>
      <c r="AT1843" s="148"/>
      <c r="AU1843" s="148"/>
      <c r="AV1843" s="148"/>
      <c r="AW1843" s="148"/>
      <c r="AX1843" s="148"/>
      <c r="AY1843" s="148"/>
      <c r="AZ1843" s="148"/>
      <c r="BA1843" s="148"/>
      <c r="BB1843" s="148"/>
      <c r="BC1843" s="148"/>
      <c r="BD1843" s="148"/>
      <c r="BE1843" s="148"/>
      <c r="BF1843" s="148"/>
      <c r="BG1843" s="148"/>
      <c r="BH1843" s="148"/>
    </row>
    <row r="1844" spans="1:60" outlineLevel="3" x14ac:dyDescent="0.2">
      <c r="A1844" s="155"/>
      <c r="B1844" s="156"/>
      <c r="C1844" s="194" t="s">
        <v>1722</v>
      </c>
      <c r="D1844" s="185"/>
      <c r="E1844" s="186"/>
      <c r="F1844" s="159"/>
      <c r="G1844" s="159"/>
      <c r="H1844" s="159"/>
      <c r="I1844" s="159"/>
      <c r="J1844" s="159"/>
      <c r="K1844" s="159"/>
      <c r="L1844" s="159"/>
      <c r="M1844" s="159"/>
      <c r="N1844" s="158"/>
      <c r="O1844" s="158"/>
      <c r="P1844" s="158"/>
      <c r="Q1844" s="158"/>
      <c r="R1844" s="159"/>
      <c r="S1844" s="159"/>
      <c r="T1844" s="159"/>
      <c r="U1844" s="159"/>
      <c r="V1844" s="159"/>
      <c r="W1844" s="159"/>
      <c r="X1844" s="159"/>
      <c r="Y1844" s="159"/>
      <c r="Z1844" s="148"/>
      <c r="AA1844" s="148"/>
      <c r="AB1844" s="148"/>
      <c r="AC1844" s="148"/>
      <c r="AD1844" s="148"/>
      <c r="AE1844" s="148"/>
      <c r="AF1844" s="148"/>
      <c r="AG1844" s="148" t="s">
        <v>435</v>
      </c>
      <c r="AH1844" s="148">
        <v>0</v>
      </c>
      <c r="AI1844" s="148"/>
      <c r="AJ1844" s="148"/>
      <c r="AK1844" s="148"/>
      <c r="AL1844" s="148"/>
      <c r="AM1844" s="148"/>
      <c r="AN1844" s="148"/>
      <c r="AO1844" s="148"/>
      <c r="AP1844" s="148"/>
      <c r="AQ1844" s="148"/>
      <c r="AR1844" s="148"/>
      <c r="AS1844" s="148"/>
      <c r="AT1844" s="148"/>
      <c r="AU1844" s="148"/>
      <c r="AV1844" s="148"/>
      <c r="AW1844" s="148"/>
      <c r="AX1844" s="148"/>
      <c r="AY1844" s="148"/>
      <c r="AZ1844" s="148"/>
      <c r="BA1844" s="148"/>
      <c r="BB1844" s="148"/>
      <c r="BC1844" s="148"/>
      <c r="BD1844" s="148"/>
      <c r="BE1844" s="148"/>
      <c r="BF1844" s="148"/>
      <c r="BG1844" s="148"/>
      <c r="BH1844" s="148"/>
    </row>
    <row r="1845" spans="1:60" outlineLevel="3" x14ac:dyDescent="0.2">
      <c r="A1845" s="155"/>
      <c r="B1845" s="156"/>
      <c r="C1845" s="194" t="s">
        <v>2499</v>
      </c>
      <c r="D1845" s="185"/>
      <c r="E1845" s="186">
        <v>96.85</v>
      </c>
      <c r="F1845" s="159"/>
      <c r="G1845" s="159"/>
      <c r="H1845" s="159"/>
      <c r="I1845" s="159"/>
      <c r="J1845" s="159"/>
      <c r="K1845" s="159"/>
      <c r="L1845" s="159"/>
      <c r="M1845" s="159"/>
      <c r="N1845" s="158"/>
      <c r="O1845" s="158"/>
      <c r="P1845" s="158"/>
      <c r="Q1845" s="158"/>
      <c r="R1845" s="159"/>
      <c r="S1845" s="159"/>
      <c r="T1845" s="159"/>
      <c r="U1845" s="159"/>
      <c r="V1845" s="159"/>
      <c r="W1845" s="159"/>
      <c r="X1845" s="159"/>
      <c r="Y1845" s="159"/>
      <c r="Z1845" s="148"/>
      <c r="AA1845" s="148"/>
      <c r="AB1845" s="148"/>
      <c r="AC1845" s="148"/>
      <c r="AD1845" s="148"/>
      <c r="AE1845" s="148"/>
      <c r="AF1845" s="148"/>
      <c r="AG1845" s="148" t="s">
        <v>435</v>
      </c>
      <c r="AH1845" s="148">
        <v>0</v>
      </c>
      <c r="AI1845" s="148"/>
      <c r="AJ1845" s="148"/>
      <c r="AK1845" s="148"/>
      <c r="AL1845" s="148"/>
      <c r="AM1845" s="148"/>
      <c r="AN1845" s="148"/>
      <c r="AO1845" s="148"/>
      <c r="AP1845" s="148"/>
      <c r="AQ1845" s="148"/>
      <c r="AR1845" s="148"/>
      <c r="AS1845" s="148"/>
      <c r="AT1845" s="148"/>
      <c r="AU1845" s="148"/>
      <c r="AV1845" s="148"/>
      <c r="AW1845" s="148"/>
      <c r="AX1845" s="148"/>
      <c r="AY1845" s="148"/>
      <c r="AZ1845" s="148"/>
      <c r="BA1845" s="148"/>
      <c r="BB1845" s="148"/>
      <c r="BC1845" s="148"/>
      <c r="BD1845" s="148"/>
      <c r="BE1845" s="148"/>
      <c r="BF1845" s="148"/>
      <c r="BG1845" s="148"/>
      <c r="BH1845" s="148"/>
    </row>
    <row r="1846" spans="1:60" outlineLevel="1" x14ac:dyDescent="0.2">
      <c r="A1846" s="172">
        <v>400</v>
      </c>
      <c r="B1846" s="173" t="s">
        <v>2500</v>
      </c>
      <c r="C1846" s="181" t="s">
        <v>2501</v>
      </c>
      <c r="D1846" s="174" t="s">
        <v>492</v>
      </c>
      <c r="E1846" s="175">
        <v>229.29900000000001</v>
      </c>
      <c r="F1846" s="176"/>
      <c r="G1846" s="177">
        <f>ROUND(E1846*F1846,2)</f>
        <v>0</v>
      </c>
      <c r="H1846" s="176"/>
      <c r="I1846" s="177">
        <f>ROUND(E1846*H1846,2)</f>
        <v>0</v>
      </c>
      <c r="J1846" s="176"/>
      <c r="K1846" s="177">
        <f>ROUND(E1846*J1846,2)</f>
        <v>0</v>
      </c>
      <c r="L1846" s="177">
        <v>21</v>
      </c>
      <c r="M1846" s="177">
        <f>G1846*(1+L1846/100)</f>
        <v>0</v>
      </c>
      <c r="N1846" s="175">
        <v>1.9199999999999998E-2</v>
      </c>
      <c r="O1846" s="175">
        <f>ROUND(E1846*N1846,2)</f>
        <v>4.4000000000000004</v>
      </c>
      <c r="P1846" s="175">
        <v>0</v>
      </c>
      <c r="Q1846" s="175">
        <f>ROUND(E1846*P1846,2)</f>
        <v>0</v>
      </c>
      <c r="R1846" s="177"/>
      <c r="S1846" s="177" t="s">
        <v>394</v>
      </c>
      <c r="T1846" s="178" t="s">
        <v>378</v>
      </c>
      <c r="U1846" s="159">
        <v>0</v>
      </c>
      <c r="V1846" s="159">
        <f>ROUND(E1846*U1846,2)</f>
        <v>0</v>
      </c>
      <c r="W1846" s="159"/>
      <c r="X1846" s="159" t="s">
        <v>614</v>
      </c>
      <c r="Y1846" s="159" t="s">
        <v>381</v>
      </c>
      <c r="Z1846" s="214">
        <v>0.32</v>
      </c>
      <c r="AA1846" s="215">
        <f t="shared" ref="AA1846" si="784">G1846*Z1846</f>
        <v>0</v>
      </c>
      <c r="AB1846" s="215">
        <f t="shared" ref="AB1846" si="785">G1846-AA1846</f>
        <v>0</v>
      </c>
      <c r="AC1846" s="148"/>
      <c r="AD1846" s="148"/>
      <c r="AE1846" s="148"/>
      <c r="AF1846" s="148"/>
      <c r="AG1846" s="148" t="s">
        <v>615</v>
      </c>
      <c r="AH1846" s="148"/>
      <c r="AI1846" s="148"/>
      <c r="AJ1846" s="148"/>
      <c r="AK1846" s="148"/>
      <c r="AL1846" s="148"/>
      <c r="AM1846" s="148"/>
      <c r="AN1846" s="148"/>
      <c r="AO1846" s="148"/>
      <c r="AP1846" s="148"/>
      <c r="AQ1846" s="148"/>
      <c r="AR1846" s="148"/>
      <c r="AS1846" s="148"/>
      <c r="AT1846" s="148"/>
      <c r="AU1846" s="148"/>
      <c r="AV1846" s="148"/>
      <c r="AW1846" s="148"/>
      <c r="AX1846" s="148"/>
      <c r="AY1846" s="148"/>
      <c r="AZ1846" s="148"/>
      <c r="BA1846" s="148"/>
      <c r="BB1846" s="148"/>
      <c r="BC1846" s="148"/>
      <c r="BD1846" s="148"/>
      <c r="BE1846" s="148"/>
      <c r="BF1846" s="148"/>
      <c r="BG1846" s="148"/>
      <c r="BH1846" s="148"/>
    </row>
    <row r="1847" spans="1:60" outlineLevel="2" x14ac:dyDescent="0.2">
      <c r="A1847" s="155"/>
      <c r="B1847" s="156"/>
      <c r="C1847" s="295" t="s">
        <v>2440</v>
      </c>
      <c r="D1847" s="296"/>
      <c r="E1847" s="296"/>
      <c r="F1847" s="296"/>
      <c r="G1847" s="296"/>
      <c r="H1847" s="159"/>
      <c r="I1847" s="159"/>
      <c r="J1847" s="159"/>
      <c r="K1847" s="159"/>
      <c r="L1847" s="159"/>
      <c r="M1847" s="159"/>
      <c r="N1847" s="158"/>
      <c r="O1847" s="158"/>
      <c r="P1847" s="158"/>
      <c r="Q1847" s="158"/>
      <c r="R1847" s="159"/>
      <c r="S1847" s="159"/>
      <c r="T1847" s="159"/>
      <c r="U1847" s="159"/>
      <c r="V1847" s="159"/>
      <c r="W1847" s="159"/>
      <c r="X1847" s="159"/>
      <c r="Y1847" s="159"/>
      <c r="Z1847" s="148"/>
      <c r="AA1847" s="148"/>
      <c r="AB1847" s="148"/>
      <c r="AC1847" s="148"/>
      <c r="AD1847" s="148"/>
      <c r="AE1847" s="148"/>
      <c r="AF1847" s="148"/>
      <c r="AG1847" s="148" t="s">
        <v>383</v>
      </c>
      <c r="AH1847" s="148"/>
      <c r="AI1847" s="148"/>
      <c r="AJ1847" s="148"/>
      <c r="AK1847" s="148"/>
      <c r="AL1847" s="148"/>
      <c r="AM1847" s="148"/>
      <c r="AN1847" s="148"/>
      <c r="AO1847" s="148"/>
      <c r="AP1847" s="148"/>
      <c r="AQ1847" s="148"/>
      <c r="AR1847" s="148"/>
      <c r="AS1847" s="148"/>
      <c r="AT1847" s="148"/>
      <c r="AU1847" s="148"/>
      <c r="AV1847" s="148"/>
      <c r="AW1847" s="148"/>
      <c r="AX1847" s="148"/>
      <c r="AY1847" s="148"/>
      <c r="AZ1847" s="148"/>
      <c r="BA1847" s="148"/>
      <c r="BB1847" s="148"/>
      <c r="BC1847" s="148"/>
      <c r="BD1847" s="148"/>
      <c r="BE1847" s="148"/>
      <c r="BF1847" s="148"/>
      <c r="BG1847" s="148"/>
      <c r="BH1847" s="148"/>
    </row>
    <row r="1848" spans="1:60" outlineLevel="2" x14ac:dyDescent="0.2">
      <c r="A1848" s="155"/>
      <c r="B1848" s="156"/>
      <c r="C1848" s="194" t="s">
        <v>2502</v>
      </c>
      <c r="D1848" s="185"/>
      <c r="E1848" s="186">
        <v>229.29900000000001</v>
      </c>
      <c r="F1848" s="159"/>
      <c r="G1848" s="159"/>
      <c r="H1848" s="159"/>
      <c r="I1848" s="159"/>
      <c r="J1848" s="159"/>
      <c r="K1848" s="159"/>
      <c r="L1848" s="159"/>
      <c r="M1848" s="159"/>
      <c r="N1848" s="158"/>
      <c r="O1848" s="158"/>
      <c r="P1848" s="158"/>
      <c r="Q1848" s="158"/>
      <c r="R1848" s="159"/>
      <c r="S1848" s="159"/>
      <c r="T1848" s="159"/>
      <c r="U1848" s="159"/>
      <c r="V1848" s="159"/>
      <c r="W1848" s="159"/>
      <c r="X1848" s="159"/>
      <c r="Y1848" s="159"/>
      <c r="Z1848" s="148"/>
      <c r="AA1848" s="148"/>
      <c r="AB1848" s="148"/>
      <c r="AC1848" s="148"/>
      <c r="AD1848" s="148"/>
      <c r="AE1848" s="148"/>
      <c r="AF1848" s="148"/>
      <c r="AG1848" s="148" t="s">
        <v>435</v>
      </c>
      <c r="AH1848" s="148">
        <v>5</v>
      </c>
      <c r="AI1848" s="148"/>
      <c r="AJ1848" s="148"/>
      <c r="AK1848" s="148"/>
      <c r="AL1848" s="148"/>
      <c r="AM1848" s="148"/>
      <c r="AN1848" s="148"/>
      <c r="AO1848" s="148"/>
      <c r="AP1848" s="148"/>
      <c r="AQ1848" s="148"/>
      <c r="AR1848" s="148"/>
      <c r="AS1848" s="148"/>
      <c r="AT1848" s="148"/>
      <c r="AU1848" s="148"/>
      <c r="AV1848" s="148"/>
      <c r="AW1848" s="148"/>
      <c r="AX1848" s="148"/>
      <c r="AY1848" s="148"/>
      <c r="AZ1848" s="148"/>
      <c r="BA1848" s="148"/>
      <c r="BB1848" s="148"/>
      <c r="BC1848" s="148"/>
      <c r="BD1848" s="148"/>
      <c r="BE1848" s="148"/>
      <c r="BF1848" s="148"/>
      <c r="BG1848" s="148"/>
      <c r="BH1848" s="148"/>
    </row>
    <row r="1849" spans="1:60" ht="22.5" outlineLevel="1" x14ac:dyDescent="0.2">
      <c r="A1849" s="172">
        <v>401</v>
      </c>
      <c r="B1849" s="173" t="s">
        <v>2503</v>
      </c>
      <c r="C1849" s="181" t="s">
        <v>2504</v>
      </c>
      <c r="D1849" s="174" t="s">
        <v>492</v>
      </c>
      <c r="E1849" s="175">
        <v>1129.4860000000001</v>
      </c>
      <c r="F1849" s="176"/>
      <c r="G1849" s="177">
        <f>ROUND(E1849*F1849,2)</f>
        <v>0</v>
      </c>
      <c r="H1849" s="176"/>
      <c r="I1849" s="177">
        <f>ROUND(E1849*H1849,2)</f>
        <v>0</v>
      </c>
      <c r="J1849" s="176"/>
      <c r="K1849" s="177">
        <f>ROUND(E1849*J1849,2)</f>
        <v>0</v>
      </c>
      <c r="L1849" s="177">
        <v>21</v>
      </c>
      <c r="M1849" s="177">
        <f>G1849*(1+L1849/100)</f>
        <v>0</v>
      </c>
      <c r="N1849" s="175">
        <v>6.9300000000000004E-3</v>
      </c>
      <c r="O1849" s="175">
        <f>ROUND(E1849*N1849,2)</f>
        <v>7.83</v>
      </c>
      <c r="P1849" s="175">
        <v>0</v>
      </c>
      <c r="Q1849" s="175">
        <f>ROUND(E1849*P1849,2)</f>
        <v>0</v>
      </c>
      <c r="R1849" s="177" t="s">
        <v>2425</v>
      </c>
      <c r="S1849" s="177" t="s">
        <v>378</v>
      </c>
      <c r="T1849" s="178" t="s">
        <v>378</v>
      </c>
      <c r="U1849" s="159">
        <v>1.3466</v>
      </c>
      <c r="V1849" s="159">
        <f>ROUND(E1849*U1849,2)</f>
        <v>1520.97</v>
      </c>
      <c r="W1849" s="159"/>
      <c r="X1849" s="159" t="s">
        <v>429</v>
      </c>
      <c r="Y1849" s="159" t="s">
        <v>381</v>
      </c>
      <c r="Z1849" s="214">
        <v>0.32</v>
      </c>
      <c r="AA1849" s="215">
        <f t="shared" ref="AA1849" si="786">G1849*Z1849</f>
        <v>0</v>
      </c>
      <c r="AB1849" s="215">
        <f t="shared" ref="AB1849" si="787">G1849-AA1849</f>
        <v>0</v>
      </c>
      <c r="AC1849" s="148"/>
      <c r="AD1849" s="148"/>
      <c r="AE1849" s="148"/>
      <c r="AF1849" s="148"/>
      <c r="AG1849" s="148" t="s">
        <v>431</v>
      </c>
      <c r="AH1849" s="148"/>
      <c r="AI1849" s="148"/>
      <c r="AJ1849" s="148"/>
      <c r="AK1849" s="148"/>
      <c r="AL1849" s="148"/>
      <c r="AM1849" s="148"/>
      <c r="AN1849" s="148"/>
      <c r="AO1849" s="148"/>
      <c r="AP1849" s="148"/>
      <c r="AQ1849" s="148"/>
      <c r="AR1849" s="148"/>
      <c r="AS1849" s="148"/>
      <c r="AT1849" s="148"/>
      <c r="AU1849" s="148"/>
      <c r="AV1849" s="148"/>
      <c r="AW1849" s="148"/>
      <c r="AX1849" s="148"/>
      <c r="AY1849" s="148"/>
      <c r="AZ1849" s="148"/>
      <c r="BA1849" s="148"/>
      <c r="BB1849" s="148"/>
      <c r="BC1849" s="148"/>
      <c r="BD1849" s="148"/>
      <c r="BE1849" s="148"/>
      <c r="BF1849" s="148"/>
      <c r="BG1849" s="148"/>
      <c r="BH1849" s="148"/>
    </row>
    <row r="1850" spans="1:60" outlineLevel="2" x14ac:dyDescent="0.2">
      <c r="A1850" s="155"/>
      <c r="B1850" s="156"/>
      <c r="C1850" s="194" t="s">
        <v>2430</v>
      </c>
      <c r="D1850" s="185"/>
      <c r="E1850" s="186"/>
      <c r="F1850" s="159"/>
      <c r="G1850" s="159"/>
      <c r="H1850" s="159"/>
      <c r="I1850" s="159"/>
      <c r="J1850" s="159"/>
      <c r="K1850" s="159"/>
      <c r="L1850" s="159"/>
      <c r="M1850" s="159"/>
      <c r="N1850" s="158"/>
      <c r="O1850" s="158"/>
      <c r="P1850" s="158"/>
      <c r="Q1850" s="158"/>
      <c r="R1850" s="159"/>
      <c r="S1850" s="159"/>
      <c r="T1850" s="159"/>
      <c r="U1850" s="159"/>
      <c r="V1850" s="159"/>
      <c r="W1850" s="159"/>
      <c r="X1850" s="159"/>
      <c r="Y1850" s="159"/>
      <c r="Z1850" s="148"/>
      <c r="AA1850" s="148"/>
      <c r="AB1850" s="148"/>
      <c r="AC1850" s="148"/>
      <c r="AD1850" s="148"/>
      <c r="AE1850" s="148"/>
      <c r="AF1850" s="148"/>
      <c r="AG1850" s="148" t="s">
        <v>435</v>
      </c>
      <c r="AH1850" s="148">
        <v>0</v>
      </c>
      <c r="AI1850" s="148"/>
      <c r="AJ1850" s="148"/>
      <c r="AK1850" s="148"/>
      <c r="AL1850" s="148"/>
      <c r="AM1850" s="148"/>
      <c r="AN1850" s="148"/>
      <c r="AO1850" s="148"/>
      <c r="AP1850" s="148"/>
      <c r="AQ1850" s="148"/>
      <c r="AR1850" s="148"/>
      <c r="AS1850" s="148"/>
      <c r="AT1850" s="148"/>
      <c r="AU1850" s="148"/>
      <c r="AV1850" s="148"/>
      <c r="AW1850" s="148"/>
      <c r="AX1850" s="148"/>
      <c r="AY1850" s="148"/>
      <c r="AZ1850" s="148"/>
      <c r="BA1850" s="148"/>
      <c r="BB1850" s="148"/>
      <c r="BC1850" s="148"/>
      <c r="BD1850" s="148"/>
      <c r="BE1850" s="148"/>
      <c r="BF1850" s="148"/>
      <c r="BG1850" s="148"/>
      <c r="BH1850" s="148"/>
    </row>
    <row r="1851" spans="1:60" outlineLevel="3" x14ac:dyDescent="0.2">
      <c r="A1851" s="155"/>
      <c r="B1851" s="156"/>
      <c r="C1851" s="194" t="s">
        <v>2431</v>
      </c>
      <c r="D1851" s="185"/>
      <c r="E1851" s="186">
        <v>98.79</v>
      </c>
      <c r="F1851" s="159"/>
      <c r="G1851" s="159"/>
      <c r="H1851" s="159"/>
      <c r="I1851" s="159"/>
      <c r="J1851" s="159"/>
      <c r="K1851" s="159"/>
      <c r="L1851" s="159"/>
      <c r="M1851" s="159"/>
      <c r="N1851" s="158"/>
      <c r="O1851" s="158"/>
      <c r="P1851" s="158"/>
      <c r="Q1851" s="158"/>
      <c r="R1851" s="159"/>
      <c r="S1851" s="159"/>
      <c r="T1851" s="159"/>
      <c r="U1851" s="159"/>
      <c r="V1851" s="159"/>
      <c r="W1851" s="159"/>
      <c r="X1851" s="159"/>
      <c r="Y1851" s="159"/>
      <c r="Z1851" s="148"/>
      <c r="AA1851" s="148"/>
      <c r="AB1851" s="148"/>
      <c r="AC1851" s="148"/>
      <c r="AD1851" s="148"/>
      <c r="AE1851" s="148"/>
      <c r="AF1851" s="148"/>
      <c r="AG1851" s="148" t="s">
        <v>435</v>
      </c>
      <c r="AH1851" s="148">
        <v>0</v>
      </c>
      <c r="AI1851" s="148"/>
      <c r="AJ1851" s="148"/>
      <c r="AK1851" s="148"/>
      <c r="AL1851" s="148"/>
      <c r="AM1851" s="148"/>
      <c r="AN1851" s="148"/>
      <c r="AO1851" s="148"/>
      <c r="AP1851" s="148"/>
      <c r="AQ1851" s="148"/>
      <c r="AR1851" s="148"/>
      <c r="AS1851" s="148"/>
      <c r="AT1851" s="148"/>
      <c r="AU1851" s="148"/>
      <c r="AV1851" s="148"/>
      <c r="AW1851" s="148"/>
      <c r="AX1851" s="148"/>
      <c r="AY1851" s="148"/>
      <c r="AZ1851" s="148"/>
      <c r="BA1851" s="148"/>
      <c r="BB1851" s="148"/>
      <c r="BC1851" s="148"/>
      <c r="BD1851" s="148"/>
      <c r="BE1851" s="148"/>
      <c r="BF1851" s="148"/>
      <c r="BG1851" s="148"/>
      <c r="BH1851" s="148"/>
    </row>
    <row r="1852" spans="1:60" outlineLevel="3" x14ac:dyDescent="0.2">
      <c r="A1852" s="155"/>
      <c r="B1852" s="156"/>
      <c r="C1852" s="194" t="s">
        <v>1722</v>
      </c>
      <c r="D1852" s="185"/>
      <c r="E1852" s="186"/>
      <c r="F1852" s="159"/>
      <c r="G1852" s="159"/>
      <c r="H1852" s="159"/>
      <c r="I1852" s="159"/>
      <c r="J1852" s="159"/>
      <c r="K1852" s="159"/>
      <c r="L1852" s="159"/>
      <c r="M1852" s="159"/>
      <c r="N1852" s="158"/>
      <c r="O1852" s="158"/>
      <c r="P1852" s="158"/>
      <c r="Q1852" s="158"/>
      <c r="R1852" s="159"/>
      <c r="S1852" s="159"/>
      <c r="T1852" s="159"/>
      <c r="U1852" s="159"/>
      <c r="V1852" s="159"/>
      <c r="W1852" s="159"/>
      <c r="X1852" s="159"/>
      <c r="Y1852" s="159"/>
      <c r="Z1852" s="148"/>
      <c r="AA1852" s="148"/>
      <c r="AB1852" s="148"/>
      <c r="AC1852" s="148"/>
      <c r="AD1852" s="148"/>
      <c r="AE1852" s="148"/>
      <c r="AF1852" s="148"/>
      <c r="AG1852" s="148" t="s">
        <v>435</v>
      </c>
      <c r="AH1852" s="148">
        <v>0</v>
      </c>
      <c r="AI1852" s="148"/>
      <c r="AJ1852" s="148"/>
      <c r="AK1852" s="148"/>
      <c r="AL1852" s="148"/>
      <c r="AM1852" s="148"/>
      <c r="AN1852" s="148"/>
      <c r="AO1852" s="148"/>
      <c r="AP1852" s="148"/>
      <c r="AQ1852" s="148"/>
      <c r="AR1852" s="148"/>
      <c r="AS1852" s="148"/>
      <c r="AT1852" s="148"/>
      <c r="AU1852" s="148"/>
      <c r="AV1852" s="148"/>
      <c r="AW1852" s="148"/>
      <c r="AX1852" s="148"/>
      <c r="AY1852" s="148"/>
      <c r="AZ1852" s="148"/>
      <c r="BA1852" s="148"/>
      <c r="BB1852" s="148"/>
      <c r="BC1852" s="148"/>
      <c r="BD1852" s="148"/>
      <c r="BE1852" s="148"/>
      <c r="BF1852" s="148"/>
      <c r="BG1852" s="148"/>
      <c r="BH1852" s="148"/>
    </row>
    <row r="1853" spans="1:60" outlineLevel="3" x14ac:dyDescent="0.2">
      <c r="A1853" s="155"/>
      <c r="B1853" s="156"/>
      <c r="C1853" s="194" t="s">
        <v>1723</v>
      </c>
      <c r="D1853" s="185"/>
      <c r="E1853" s="186">
        <v>185.12</v>
      </c>
      <c r="F1853" s="159"/>
      <c r="G1853" s="159"/>
      <c r="H1853" s="159"/>
      <c r="I1853" s="159"/>
      <c r="J1853" s="159"/>
      <c r="K1853" s="159"/>
      <c r="L1853" s="159"/>
      <c r="M1853" s="159"/>
      <c r="N1853" s="158"/>
      <c r="O1853" s="158"/>
      <c r="P1853" s="158"/>
      <c r="Q1853" s="158"/>
      <c r="R1853" s="159"/>
      <c r="S1853" s="159"/>
      <c r="T1853" s="159"/>
      <c r="U1853" s="159"/>
      <c r="V1853" s="159"/>
      <c r="W1853" s="159"/>
      <c r="X1853" s="159"/>
      <c r="Y1853" s="159"/>
      <c r="Z1853" s="148"/>
      <c r="AA1853" s="148"/>
      <c r="AB1853" s="148"/>
      <c r="AC1853" s="148"/>
      <c r="AD1853" s="148"/>
      <c r="AE1853" s="148"/>
      <c r="AF1853" s="148"/>
      <c r="AG1853" s="148" t="s">
        <v>435</v>
      </c>
      <c r="AH1853" s="148">
        <v>0</v>
      </c>
      <c r="AI1853" s="148"/>
      <c r="AJ1853" s="148"/>
      <c r="AK1853" s="148"/>
      <c r="AL1853" s="148"/>
      <c r="AM1853" s="148"/>
      <c r="AN1853" s="148"/>
      <c r="AO1853" s="148"/>
      <c r="AP1853" s="148"/>
      <c r="AQ1853" s="148"/>
      <c r="AR1853" s="148"/>
      <c r="AS1853" s="148"/>
      <c r="AT1853" s="148"/>
      <c r="AU1853" s="148"/>
      <c r="AV1853" s="148"/>
      <c r="AW1853" s="148"/>
      <c r="AX1853" s="148"/>
      <c r="AY1853" s="148"/>
      <c r="AZ1853" s="148"/>
      <c r="BA1853" s="148"/>
      <c r="BB1853" s="148"/>
      <c r="BC1853" s="148"/>
      <c r="BD1853" s="148"/>
      <c r="BE1853" s="148"/>
      <c r="BF1853" s="148"/>
      <c r="BG1853" s="148"/>
      <c r="BH1853" s="148"/>
    </row>
    <row r="1854" spans="1:60" outlineLevel="3" x14ac:dyDescent="0.2">
      <c r="A1854" s="155"/>
      <c r="B1854" s="156"/>
      <c r="C1854" s="194" t="s">
        <v>2505</v>
      </c>
      <c r="D1854" s="185"/>
      <c r="E1854" s="186">
        <v>136.72999999999999</v>
      </c>
      <c r="F1854" s="159"/>
      <c r="G1854" s="159"/>
      <c r="H1854" s="159"/>
      <c r="I1854" s="159"/>
      <c r="J1854" s="159"/>
      <c r="K1854" s="159"/>
      <c r="L1854" s="159"/>
      <c r="M1854" s="159"/>
      <c r="N1854" s="158"/>
      <c r="O1854" s="158"/>
      <c r="P1854" s="158"/>
      <c r="Q1854" s="158"/>
      <c r="R1854" s="159"/>
      <c r="S1854" s="159"/>
      <c r="T1854" s="159"/>
      <c r="U1854" s="159"/>
      <c r="V1854" s="159"/>
      <c r="W1854" s="159"/>
      <c r="X1854" s="159"/>
      <c r="Y1854" s="159"/>
      <c r="Z1854" s="148"/>
      <c r="AA1854" s="148"/>
      <c r="AB1854" s="148"/>
      <c r="AC1854" s="148"/>
      <c r="AD1854" s="148"/>
      <c r="AE1854" s="148"/>
      <c r="AF1854" s="148"/>
      <c r="AG1854" s="148" t="s">
        <v>435</v>
      </c>
      <c r="AH1854" s="148">
        <v>0</v>
      </c>
      <c r="AI1854" s="148"/>
      <c r="AJ1854" s="148"/>
      <c r="AK1854" s="148"/>
      <c r="AL1854" s="148"/>
      <c r="AM1854" s="148"/>
      <c r="AN1854" s="148"/>
      <c r="AO1854" s="148"/>
      <c r="AP1854" s="148"/>
      <c r="AQ1854" s="148"/>
      <c r="AR1854" s="148"/>
      <c r="AS1854" s="148"/>
      <c r="AT1854" s="148"/>
      <c r="AU1854" s="148"/>
      <c r="AV1854" s="148"/>
      <c r="AW1854" s="148"/>
      <c r="AX1854" s="148"/>
      <c r="AY1854" s="148"/>
      <c r="AZ1854" s="148"/>
      <c r="BA1854" s="148"/>
      <c r="BB1854" s="148"/>
      <c r="BC1854" s="148"/>
      <c r="BD1854" s="148"/>
      <c r="BE1854" s="148"/>
      <c r="BF1854" s="148"/>
      <c r="BG1854" s="148"/>
      <c r="BH1854" s="148"/>
    </row>
    <row r="1855" spans="1:60" outlineLevel="3" x14ac:dyDescent="0.2">
      <c r="A1855" s="155"/>
      <c r="B1855" s="156"/>
      <c r="C1855" s="194" t="s">
        <v>1725</v>
      </c>
      <c r="D1855" s="185"/>
      <c r="E1855" s="186">
        <v>70.400000000000006</v>
      </c>
      <c r="F1855" s="159"/>
      <c r="G1855" s="159"/>
      <c r="H1855" s="159"/>
      <c r="I1855" s="159"/>
      <c r="J1855" s="159"/>
      <c r="K1855" s="159"/>
      <c r="L1855" s="159"/>
      <c r="M1855" s="159"/>
      <c r="N1855" s="158"/>
      <c r="O1855" s="158"/>
      <c r="P1855" s="158"/>
      <c r="Q1855" s="158"/>
      <c r="R1855" s="159"/>
      <c r="S1855" s="159"/>
      <c r="T1855" s="159"/>
      <c r="U1855" s="159"/>
      <c r="V1855" s="159"/>
      <c r="W1855" s="159"/>
      <c r="X1855" s="159"/>
      <c r="Y1855" s="159"/>
      <c r="Z1855" s="148"/>
      <c r="AA1855" s="148"/>
      <c r="AB1855" s="148"/>
      <c r="AC1855" s="148"/>
      <c r="AD1855" s="148"/>
      <c r="AE1855" s="148"/>
      <c r="AF1855" s="148"/>
      <c r="AG1855" s="148" t="s">
        <v>435</v>
      </c>
      <c r="AH1855" s="148">
        <v>0</v>
      </c>
      <c r="AI1855" s="148"/>
      <c r="AJ1855" s="148"/>
      <c r="AK1855" s="148"/>
      <c r="AL1855" s="148"/>
      <c r="AM1855" s="148"/>
      <c r="AN1855" s="148"/>
      <c r="AO1855" s="148"/>
      <c r="AP1855" s="148"/>
      <c r="AQ1855" s="148"/>
      <c r="AR1855" s="148"/>
      <c r="AS1855" s="148"/>
      <c r="AT1855" s="148"/>
      <c r="AU1855" s="148"/>
      <c r="AV1855" s="148"/>
      <c r="AW1855" s="148"/>
      <c r="AX1855" s="148"/>
      <c r="AY1855" s="148"/>
      <c r="AZ1855" s="148"/>
      <c r="BA1855" s="148"/>
      <c r="BB1855" s="148"/>
      <c r="BC1855" s="148"/>
      <c r="BD1855" s="148"/>
      <c r="BE1855" s="148"/>
      <c r="BF1855" s="148"/>
      <c r="BG1855" s="148"/>
      <c r="BH1855" s="148"/>
    </row>
    <row r="1856" spans="1:60" outlineLevel="3" x14ac:dyDescent="0.2">
      <c r="A1856" s="155"/>
      <c r="B1856" s="156"/>
      <c r="C1856" s="194" t="s">
        <v>1726</v>
      </c>
      <c r="D1856" s="185"/>
      <c r="E1856" s="186">
        <v>7.92</v>
      </c>
      <c r="F1856" s="159"/>
      <c r="G1856" s="159"/>
      <c r="H1856" s="159"/>
      <c r="I1856" s="159"/>
      <c r="J1856" s="159"/>
      <c r="K1856" s="159"/>
      <c r="L1856" s="159"/>
      <c r="M1856" s="159"/>
      <c r="N1856" s="158"/>
      <c r="O1856" s="158"/>
      <c r="P1856" s="158"/>
      <c r="Q1856" s="158"/>
      <c r="R1856" s="159"/>
      <c r="S1856" s="159"/>
      <c r="T1856" s="159"/>
      <c r="U1856" s="159"/>
      <c r="V1856" s="159"/>
      <c r="W1856" s="159"/>
      <c r="X1856" s="159"/>
      <c r="Y1856" s="159"/>
      <c r="Z1856" s="148"/>
      <c r="AA1856" s="148"/>
      <c r="AB1856" s="148"/>
      <c r="AC1856" s="148"/>
      <c r="AD1856" s="148"/>
      <c r="AE1856" s="148"/>
      <c r="AF1856" s="148"/>
      <c r="AG1856" s="148" t="s">
        <v>435</v>
      </c>
      <c r="AH1856" s="148">
        <v>0</v>
      </c>
      <c r="AI1856" s="148"/>
      <c r="AJ1856" s="148"/>
      <c r="AK1856" s="148"/>
      <c r="AL1856" s="148"/>
      <c r="AM1856" s="148"/>
      <c r="AN1856" s="148"/>
      <c r="AO1856" s="148"/>
      <c r="AP1856" s="148"/>
      <c r="AQ1856" s="148"/>
      <c r="AR1856" s="148"/>
      <c r="AS1856" s="148"/>
      <c r="AT1856" s="148"/>
      <c r="AU1856" s="148"/>
      <c r="AV1856" s="148"/>
      <c r="AW1856" s="148"/>
      <c r="AX1856" s="148"/>
      <c r="AY1856" s="148"/>
      <c r="AZ1856" s="148"/>
      <c r="BA1856" s="148"/>
      <c r="BB1856" s="148"/>
      <c r="BC1856" s="148"/>
      <c r="BD1856" s="148"/>
      <c r="BE1856" s="148"/>
      <c r="BF1856" s="148"/>
      <c r="BG1856" s="148"/>
      <c r="BH1856" s="148"/>
    </row>
    <row r="1857" spans="1:60" outlineLevel="3" x14ac:dyDescent="0.2">
      <c r="A1857" s="155"/>
      <c r="B1857" s="156"/>
      <c r="C1857" s="194" t="s">
        <v>1725</v>
      </c>
      <c r="D1857" s="185"/>
      <c r="E1857" s="186">
        <v>70.400000000000006</v>
      </c>
      <c r="F1857" s="159"/>
      <c r="G1857" s="159"/>
      <c r="H1857" s="159"/>
      <c r="I1857" s="159"/>
      <c r="J1857" s="159"/>
      <c r="K1857" s="159"/>
      <c r="L1857" s="159"/>
      <c r="M1857" s="159"/>
      <c r="N1857" s="158"/>
      <c r="O1857" s="158"/>
      <c r="P1857" s="158"/>
      <c r="Q1857" s="158"/>
      <c r="R1857" s="159"/>
      <c r="S1857" s="159"/>
      <c r="T1857" s="159"/>
      <c r="U1857" s="159"/>
      <c r="V1857" s="159"/>
      <c r="W1857" s="159"/>
      <c r="X1857" s="159"/>
      <c r="Y1857" s="159"/>
      <c r="Z1857" s="148"/>
      <c r="AA1857" s="148"/>
      <c r="AB1857" s="148"/>
      <c r="AC1857" s="148"/>
      <c r="AD1857" s="148"/>
      <c r="AE1857" s="148"/>
      <c r="AF1857" s="148"/>
      <c r="AG1857" s="148" t="s">
        <v>435</v>
      </c>
      <c r="AH1857" s="148">
        <v>0</v>
      </c>
      <c r="AI1857" s="148"/>
      <c r="AJ1857" s="148"/>
      <c r="AK1857" s="148"/>
      <c r="AL1857" s="148"/>
      <c r="AM1857" s="148"/>
      <c r="AN1857" s="148"/>
      <c r="AO1857" s="148"/>
      <c r="AP1857" s="148"/>
      <c r="AQ1857" s="148"/>
      <c r="AR1857" s="148"/>
      <c r="AS1857" s="148"/>
      <c r="AT1857" s="148"/>
      <c r="AU1857" s="148"/>
      <c r="AV1857" s="148"/>
      <c r="AW1857" s="148"/>
      <c r="AX1857" s="148"/>
      <c r="AY1857" s="148"/>
      <c r="AZ1857" s="148"/>
      <c r="BA1857" s="148"/>
      <c r="BB1857" s="148"/>
      <c r="BC1857" s="148"/>
      <c r="BD1857" s="148"/>
      <c r="BE1857" s="148"/>
      <c r="BF1857" s="148"/>
      <c r="BG1857" s="148"/>
      <c r="BH1857" s="148"/>
    </row>
    <row r="1858" spans="1:60" outlineLevel="3" x14ac:dyDescent="0.2">
      <c r="A1858" s="155"/>
      <c r="B1858" s="156"/>
      <c r="C1858" s="194" t="s">
        <v>1727</v>
      </c>
      <c r="D1858" s="185"/>
      <c r="E1858" s="186">
        <v>4.25</v>
      </c>
      <c r="F1858" s="159"/>
      <c r="G1858" s="159"/>
      <c r="H1858" s="159"/>
      <c r="I1858" s="159"/>
      <c r="J1858" s="159"/>
      <c r="K1858" s="159"/>
      <c r="L1858" s="159"/>
      <c r="M1858" s="159"/>
      <c r="N1858" s="158"/>
      <c r="O1858" s="158"/>
      <c r="P1858" s="158"/>
      <c r="Q1858" s="158"/>
      <c r="R1858" s="159"/>
      <c r="S1858" s="159"/>
      <c r="T1858" s="159"/>
      <c r="U1858" s="159"/>
      <c r="V1858" s="159"/>
      <c r="W1858" s="159"/>
      <c r="X1858" s="159"/>
      <c r="Y1858" s="159"/>
      <c r="Z1858" s="148"/>
      <c r="AA1858" s="148"/>
      <c r="AB1858" s="148"/>
      <c r="AC1858" s="148"/>
      <c r="AD1858" s="148"/>
      <c r="AE1858" s="148"/>
      <c r="AF1858" s="148"/>
      <c r="AG1858" s="148" t="s">
        <v>435</v>
      </c>
      <c r="AH1858" s="148">
        <v>0</v>
      </c>
      <c r="AI1858" s="148"/>
      <c r="AJ1858" s="148"/>
      <c r="AK1858" s="148"/>
      <c r="AL1858" s="148"/>
      <c r="AM1858" s="148"/>
      <c r="AN1858" s="148"/>
      <c r="AO1858" s="148"/>
      <c r="AP1858" s="148"/>
      <c r="AQ1858" s="148"/>
      <c r="AR1858" s="148"/>
      <c r="AS1858" s="148"/>
      <c r="AT1858" s="148"/>
      <c r="AU1858" s="148"/>
      <c r="AV1858" s="148"/>
      <c r="AW1858" s="148"/>
      <c r="AX1858" s="148"/>
      <c r="AY1858" s="148"/>
      <c r="AZ1858" s="148"/>
      <c r="BA1858" s="148"/>
      <c r="BB1858" s="148"/>
      <c r="BC1858" s="148"/>
      <c r="BD1858" s="148"/>
      <c r="BE1858" s="148"/>
      <c r="BF1858" s="148"/>
      <c r="BG1858" s="148"/>
      <c r="BH1858" s="148"/>
    </row>
    <row r="1859" spans="1:60" outlineLevel="3" x14ac:dyDescent="0.2">
      <c r="A1859" s="155"/>
      <c r="B1859" s="156"/>
      <c r="C1859" s="194" t="s">
        <v>1728</v>
      </c>
      <c r="D1859" s="185"/>
      <c r="E1859" s="186">
        <v>35.200000000000003</v>
      </c>
      <c r="F1859" s="159"/>
      <c r="G1859" s="159"/>
      <c r="H1859" s="159"/>
      <c r="I1859" s="159"/>
      <c r="J1859" s="159"/>
      <c r="K1859" s="159"/>
      <c r="L1859" s="159"/>
      <c r="M1859" s="159"/>
      <c r="N1859" s="158"/>
      <c r="O1859" s="158"/>
      <c r="P1859" s="158"/>
      <c r="Q1859" s="158"/>
      <c r="R1859" s="159"/>
      <c r="S1859" s="159"/>
      <c r="T1859" s="159"/>
      <c r="U1859" s="159"/>
      <c r="V1859" s="159"/>
      <c r="W1859" s="159"/>
      <c r="X1859" s="159"/>
      <c r="Y1859" s="159"/>
      <c r="Z1859" s="148"/>
      <c r="AA1859" s="148"/>
      <c r="AB1859" s="148"/>
      <c r="AC1859" s="148"/>
      <c r="AD1859" s="148"/>
      <c r="AE1859" s="148"/>
      <c r="AF1859" s="148"/>
      <c r="AG1859" s="148" t="s">
        <v>435</v>
      </c>
      <c r="AH1859" s="148">
        <v>0</v>
      </c>
      <c r="AI1859" s="148"/>
      <c r="AJ1859" s="148"/>
      <c r="AK1859" s="148"/>
      <c r="AL1859" s="148"/>
      <c r="AM1859" s="148"/>
      <c r="AN1859" s="148"/>
      <c r="AO1859" s="148"/>
      <c r="AP1859" s="148"/>
      <c r="AQ1859" s="148"/>
      <c r="AR1859" s="148"/>
      <c r="AS1859" s="148"/>
      <c r="AT1859" s="148"/>
      <c r="AU1859" s="148"/>
      <c r="AV1859" s="148"/>
      <c r="AW1859" s="148"/>
      <c r="AX1859" s="148"/>
      <c r="AY1859" s="148"/>
      <c r="AZ1859" s="148"/>
      <c r="BA1859" s="148"/>
      <c r="BB1859" s="148"/>
      <c r="BC1859" s="148"/>
      <c r="BD1859" s="148"/>
      <c r="BE1859" s="148"/>
      <c r="BF1859" s="148"/>
      <c r="BG1859" s="148"/>
      <c r="BH1859" s="148"/>
    </row>
    <row r="1860" spans="1:60" outlineLevel="3" x14ac:dyDescent="0.2">
      <c r="A1860" s="155"/>
      <c r="B1860" s="156"/>
      <c r="C1860" s="194" t="s">
        <v>1729</v>
      </c>
      <c r="D1860" s="185"/>
      <c r="E1860" s="186">
        <v>21.2</v>
      </c>
      <c r="F1860" s="159"/>
      <c r="G1860" s="159"/>
      <c r="H1860" s="159"/>
      <c r="I1860" s="159"/>
      <c r="J1860" s="159"/>
      <c r="K1860" s="159"/>
      <c r="L1860" s="159"/>
      <c r="M1860" s="159"/>
      <c r="N1860" s="158"/>
      <c r="O1860" s="158"/>
      <c r="P1860" s="158"/>
      <c r="Q1860" s="158"/>
      <c r="R1860" s="159"/>
      <c r="S1860" s="159"/>
      <c r="T1860" s="159"/>
      <c r="U1860" s="159"/>
      <c r="V1860" s="159"/>
      <c r="W1860" s="159"/>
      <c r="X1860" s="159"/>
      <c r="Y1860" s="159"/>
      <c r="Z1860" s="148"/>
      <c r="AA1860" s="148"/>
      <c r="AB1860" s="148"/>
      <c r="AC1860" s="148"/>
      <c r="AD1860" s="148"/>
      <c r="AE1860" s="148"/>
      <c r="AF1860" s="148"/>
      <c r="AG1860" s="148" t="s">
        <v>435</v>
      </c>
      <c r="AH1860" s="148">
        <v>0</v>
      </c>
      <c r="AI1860" s="148"/>
      <c r="AJ1860" s="148"/>
      <c r="AK1860" s="148"/>
      <c r="AL1860" s="148"/>
      <c r="AM1860" s="148"/>
      <c r="AN1860" s="148"/>
      <c r="AO1860" s="148"/>
      <c r="AP1860" s="148"/>
      <c r="AQ1860" s="148"/>
      <c r="AR1860" s="148"/>
      <c r="AS1860" s="148"/>
      <c r="AT1860" s="148"/>
      <c r="AU1860" s="148"/>
      <c r="AV1860" s="148"/>
      <c r="AW1860" s="148"/>
      <c r="AX1860" s="148"/>
      <c r="AY1860" s="148"/>
      <c r="AZ1860" s="148"/>
      <c r="BA1860" s="148"/>
      <c r="BB1860" s="148"/>
      <c r="BC1860" s="148"/>
      <c r="BD1860" s="148"/>
      <c r="BE1860" s="148"/>
      <c r="BF1860" s="148"/>
      <c r="BG1860" s="148"/>
      <c r="BH1860" s="148"/>
    </row>
    <row r="1861" spans="1:60" outlineLevel="3" x14ac:dyDescent="0.2">
      <c r="A1861" s="155"/>
      <c r="B1861" s="156"/>
      <c r="C1861" s="194" t="s">
        <v>2085</v>
      </c>
      <c r="D1861" s="185"/>
      <c r="E1861" s="186"/>
      <c r="F1861" s="159"/>
      <c r="G1861" s="159"/>
      <c r="H1861" s="159"/>
      <c r="I1861" s="159"/>
      <c r="J1861" s="159"/>
      <c r="K1861" s="159"/>
      <c r="L1861" s="159"/>
      <c r="M1861" s="159"/>
      <c r="N1861" s="158"/>
      <c r="O1861" s="158"/>
      <c r="P1861" s="158"/>
      <c r="Q1861" s="158"/>
      <c r="R1861" s="159"/>
      <c r="S1861" s="159"/>
      <c r="T1861" s="159"/>
      <c r="U1861" s="159"/>
      <c r="V1861" s="159"/>
      <c r="W1861" s="159"/>
      <c r="X1861" s="159"/>
      <c r="Y1861" s="159"/>
      <c r="Z1861" s="148"/>
      <c r="AA1861" s="148"/>
      <c r="AB1861" s="148"/>
      <c r="AC1861" s="148"/>
      <c r="AD1861" s="148"/>
      <c r="AE1861" s="148"/>
      <c r="AF1861" s="148"/>
      <c r="AG1861" s="148" t="s">
        <v>435</v>
      </c>
      <c r="AH1861" s="148">
        <v>0</v>
      </c>
      <c r="AI1861" s="148"/>
      <c r="AJ1861" s="148"/>
      <c r="AK1861" s="148"/>
      <c r="AL1861" s="148"/>
      <c r="AM1861" s="148"/>
      <c r="AN1861" s="148"/>
      <c r="AO1861" s="148"/>
      <c r="AP1861" s="148"/>
      <c r="AQ1861" s="148"/>
      <c r="AR1861" s="148"/>
      <c r="AS1861" s="148"/>
      <c r="AT1861" s="148"/>
      <c r="AU1861" s="148"/>
      <c r="AV1861" s="148"/>
      <c r="AW1861" s="148"/>
      <c r="AX1861" s="148"/>
      <c r="AY1861" s="148"/>
      <c r="AZ1861" s="148"/>
      <c r="BA1861" s="148"/>
      <c r="BB1861" s="148"/>
      <c r="BC1861" s="148"/>
      <c r="BD1861" s="148"/>
      <c r="BE1861" s="148"/>
      <c r="BF1861" s="148"/>
      <c r="BG1861" s="148"/>
      <c r="BH1861" s="148"/>
    </row>
    <row r="1862" spans="1:60" outlineLevel="3" x14ac:dyDescent="0.2">
      <c r="A1862" s="155"/>
      <c r="B1862" s="156"/>
      <c r="C1862" s="194" t="s">
        <v>1731</v>
      </c>
      <c r="D1862" s="185"/>
      <c r="E1862" s="186">
        <v>30.78</v>
      </c>
      <c r="F1862" s="159"/>
      <c r="G1862" s="159"/>
      <c r="H1862" s="159"/>
      <c r="I1862" s="159"/>
      <c r="J1862" s="159"/>
      <c r="K1862" s="159"/>
      <c r="L1862" s="159"/>
      <c r="M1862" s="159"/>
      <c r="N1862" s="158"/>
      <c r="O1862" s="158"/>
      <c r="P1862" s="158"/>
      <c r="Q1862" s="158"/>
      <c r="R1862" s="159"/>
      <c r="S1862" s="159"/>
      <c r="T1862" s="159"/>
      <c r="U1862" s="159"/>
      <c r="V1862" s="159"/>
      <c r="W1862" s="159"/>
      <c r="X1862" s="159"/>
      <c r="Y1862" s="159"/>
      <c r="Z1862" s="148"/>
      <c r="AA1862" s="148"/>
      <c r="AB1862" s="148"/>
      <c r="AC1862" s="148"/>
      <c r="AD1862" s="148"/>
      <c r="AE1862" s="148"/>
      <c r="AF1862" s="148"/>
      <c r="AG1862" s="148" t="s">
        <v>435</v>
      </c>
      <c r="AH1862" s="148">
        <v>0</v>
      </c>
      <c r="AI1862" s="148"/>
      <c r="AJ1862" s="148"/>
      <c r="AK1862" s="148"/>
      <c r="AL1862" s="148"/>
      <c r="AM1862" s="148"/>
      <c r="AN1862" s="148"/>
      <c r="AO1862" s="148"/>
      <c r="AP1862" s="148"/>
      <c r="AQ1862" s="148"/>
      <c r="AR1862" s="148"/>
      <c r="AS1862" s="148"/>
      <c r="AT1862" s="148"/>
      <c r="AU1862" s="148"/>
      <c r="AV1862" s="148"/>
      <c r="AW1862" s="148"/>
      <c r="AX1862" s="148"/>
      <c r="AY1862" s="148"/>
      <c r="AZ1862" s="148"/>
      <c r="BA1862" s="148"/>
      <c r="BB1862" s="148"/>
      <c r="BC1862" s="148"/>
      <c r="BD1862" s="148"/>
      <c r="BE1862" s="148"/>
      <c r="BF1862" s="148"/>
      <c r="BG1862" s="148"/>
      <c r="BH1862" s="148"/>
    </row>
    <row r="1863" spans="1:60" outlineLevel="3" x14ac:dyDescent="0.2">
      <c r="A1863" s="155"/>
      <c r="B1863" s="156"/>
      <c r="C1863" s="194" t="s">
        <v>1731</v>
      </c>
      <c r="D1863" s="185"/>
      <c r="E1863" s="186">
        <v>30.78</v>
      </c>
      <c r="F1863" s="159"/>
      <c r="G1863" s="159"/>
      <c r="H1863" s="159"/>
      <c r="I1863" s="159"/>
      <c r="J1863" s="159"/>
      <c r="K1863" s="159"/>
      <c r="L1863" s="159"/>
      <c r="M1863" s="159"/>
      <c r="N1863" s="158"/>
      <c r="O1863" s="158"/>
      <c r="P1863" s="158"/>
      <c r="Q1863" s="158"/>
      <c r="R1863" s="159"/>
      <c r="S1863" s="159"/>
      <c r="T1863" s="159"/>
      <c r="U1863" s="159"/>
      <c r="V1863" s="159"/>
      <c r="W1863" s="159"/>
      <c r="X1863" s="159"/>
      <c r="Y1863" s="159"/>
      <c r="Z1863" s="148"/>
      <c r="AA1863" s="148"/>
      <c r="AB1863" s="148"/>
      <c r="AC1863" s="148"/>
      <c r="AD1863" s="148"/>
      <c r="AE1863" s="148"/>
      <c r="AF1863" s="148"/>
      <c r="AG1863" s="148" t="s">
        <v>435</v>
      </c>
      <c r="AH1863" s="148">
        <v>0</v>
      </c>
      <c r="AI1863" s="148"/>
      <c r="AJ1863" s="148"/>
      <c r="AK1863" s="148"/>
      <c r="AL1863" s="148"/>
      <c r="AM1863" s="148"/>
      <c r="AN1863" s="148"/>
      <c r="AO1863" s="148"/>
      <c r="AP1863" s="148"/>
      <c r="AQ1863" s="148"/>
      <c r="AR1863" s="148"/>
      <c r="AS1863" s="148"/>
      <c r="AT1863" s="148"/>
      <c r="AU1863" s="148"/>
      <c r="AV1863" s="148"/>
      <c r="AW1863" s="148"/>
      <c r="AX1863" s="148"/>
      <c r="AY1863" s="148"/>
      <c r="AZ1863" s="148"/>
      <c r="BA1863" s="148"/>
      <c r="BB1863" s="148"/>
      <c r="BC1863" s="148"/>
      <c r="BD1863" s="148"/>
      <c r="BE1863" s="148"/>
      <c r="BF1863" s="148"/>
      <c r="BG1863" s="148"/>
      <c r="BH1863" s="148"/>
    </row>
    <row r="1864" spans="1:60" outlineLevel="3" x14ac:dyDescent="0.2">
      <c r="A1864" s="155"/>
      <c r="B1864" s="156"/>
      <c r="C1864" s="194" t="s">
        <v>1732</v>
      </c>
      <c r="D1864" s="185"/>
      <c r="E1864" s="186">
        <v>20.52</v>
      </c>
      <c r="F1864" s="159"/>
      <c r="G1864" s="159"/>
      <c r="H1864" s="159"/>
      <c r="I1864" s="159"/>
      <c r="J1864" s="159"/>
      <c r="K1864" s="159"/>
      <c r="L1864" s="159"/>
      <c r="M1864" s="159"/>
      <c r="N1864" s="158"/>
      <c r="O1864" s="158"/>
      <c r="P1864" s="158"/>
      <c r="Q1864" s="158"/>
      <c r="R1864" s="159"/>
      <c r="S1864" s="159"/>
      <c r="T1864" s="159"/>
      <c r="U1864" s="159"/>
      <c r="V1864" s="159"/>
      <c r="W1864" s="159"/>
      <c r="X1864" s="159"/>
      <c r="Y1864" s="159"/>
      <c r="Z1864" s="148"/>
      <c r="AA1864" s="148"/>
      <c r="AB1864" s="148"/>
      <c r="AC1864" s="148"/>
      <c r="AD1864" s="148"/>
      <c r="AE1864" s="148"/>
      <c r="AF1864" s="148"/>
      <c r="AG1864" s="148" t="s">
        <v>435</v>
      </c>
      <c r="AH1864" s="148">
        <v>0</v>
      </c>
      <c r="AI1864" s="148"/>
      <c r="AJ1864" s="148"/>
      <c r="AK1864" s="148"/>
      <c r="AL1864" s="148"/>
      <c r="AM1864" s="148"/>
      <c r="AN1864" s="148"/>
      <c r="AO1864" s="148"/>
      <c r="AP1864" s="148"/>
      <c r="AQ1864" s="148"/>
      <c r="AR1864" s="148"/>
      <c r="AS1864" s="148"/>
      <c r="AT1864" s="148"/>
      <c r="AU1864" s="148"/>
      <c r="AV1864" s="148"/>
      <c r="AW1864" s="148"/>
      <c r="AX1864" s="148"/>
      <c r="AY1864" s="148"/>
      <c r="AZ1864" s="148"/>
      <c r="BA1864" s="148"/>
      <c r="BB1864" s="148"/>
      <c r="BC1864" s="148"/>
      <c r="BD1864" s="148"/>
      <c r="BE1864" s="148"/>
      <c r="BF1864" s="148"/>
      <c r="BG1864" s="148"/>
      <c r="BH1864" s="148"/>
    </row>
    <row r="1865" spans="1:60" outlineLevel="3" x14ac:dyDescent="0.2">
      <c r="A1865" s="155"/>
      <c r="B1865" s="156"/>
      <c r="C1865" s="194" t="s">
        <v>1732</v>
      </c>
      <c r="D1865" s="185"/>
      <c r="E1865" s="186">
        <v>20.52</v>
      </c>
      <c r="F1865" s="159"/>
      <c r="G1865" s="159"/>
      <c r="H1865" s="159"/>
      <c r="I1865" s="159"/>
      <c r="J1865" s="159"/>
      <c r="K1865" s="159"/>
      <c r="L1865" s="159"/>
      <c r="M1865" s="159"/>
      <c r="N1865" s="158"/>
      <c r="O1865" s="158"/>
      <c r="P1865" s="158"/>
      <c r="Q1865" s="158"/>
      <c r="R1865" s="159"/>
      <c r="S1865" s="159"/>
      <c r="T1865" s="159"/>
      <c r="U1865" s="159"/>
      <c r="V1865" s="159"/>
      <c r="W1865" s="159"/>
      <c r="X1865" s="159"/>
      <c r="Y1865" s="159"/>
      <c r="Z1865" s="148"/>
      <c r="AA1865" s="148"/>
      <c r="AB1865" s="148"/>
      <c r="AC1865" s="148"/>
      <c r="AD1865" s="148"/>
      <c r="AE1865" s="148"/>
      <c r="AF1865" s="148"/>
      <c r="AG1865" s="148" t="s">
        <v>435</v>
      </c>
      <c r="AH1865" s="148">
        <v>0</v>
      </c>
      <c r="AI1865" s="148"/>
      <c r="AJ1865" s="148"/>
      <c r="AK1865" s="148"/>
      <c r="AL1865" s="148"/>
      <c r="AM1865" s="148"/>
      <c r="AN1865" s="148"/>
      <c r="AO1865" s="148"/>
      <c r="AP1865" s="148"/>
      <c r="AQ1865" s="148"/>
      <c r="AR1865" s="148"/>
      <c r="AS1865" s="148"/>
      <c r="AT1865" s="148"/>
      <c r="AU1865" s="148"/>
      <c r="AV1865" s="148"/>
      <c r="AW1865" s="148"/>
      <c r="AX1865" s="148"/>
      <c r="AY1865" s="148"/>
      <c r="AZ1865" s="148"/>
      <c r="BA1865" s="148"/>
      <c r="BB1865" s="148"/>
      <c r="BC1865" s="148"/>
      <c r="BD1865" s="148"/>
      <c r="BE1865" s="148"/>
      <c r="BF1865" s="148"/>
      <c r="BG1865" s="148"/>
      <c r="BH1865" s="148"/>
    </row>
    <row r="1866" spans="1:60" outlineLevel="3" x14ac:dyDescent="0.2">
      <c r="A1866" s="155"/>
      <c r="B1866" s="156"/>
      <c r="C1866" s="194" t="s">
        <v>2506</v>
      </c>
      <c r="D1866" s="185"/>
      <c r="E1866" s="186"/>
      <c r="F1866" s="159"/>
      <c r="G1866" s="159"/>
      <c r="H1866" s="159"/>
      <c r="I1866" s="159"/>
      <c r="J1866" s="159"/>
      <c r="K1866" s="159"/>
      <c r="L1866" s="159"/>
      <c r="M1866" s="159"/>
      <c r="N1866" s="158"/>
      <c r="O1866" s="158"/>
      <c r="P1866" s="158"/>
      <c r="Q1866" s="158"/>
      <c r="R1866" s="159"/>
      <c r="S1866" s="159"/>
      <c r="T1866" s="159"/>
      <c r="U1866" s="159"/>
      <c r="V1866" s="159"/>
      <c r="W1866" s="159"/>
      <c r="X1866" s="159"/>
      <c r="Y1866" s="159"/>
      <c r="Z1866" s="148"/>
      <c r="AA1866" s="148"/>
      <c r="AB1866" s="148"/>
      <c r="AC1866" s="148"/>
      <c r="AD1866" s="148"/>
      <c r="AE1866" s="148"/>
      <c r="AF1866" s="148"/>
      <c r="AG1866" s="148" t="s">
        <v>435</v>
      </c>
      <c r="AH1866" s="148">
        <v>0</v>
      </c>
      <c r="AI1866" s="148"/>
      <c r="AJ1866" s="148"/>
      <c r="AK1866" s="148"/>
      <c r="AL1866" s="148"/>
      <c r="AM1866" s="148"/>
      <c r="AN1866" s="148"/>
      <c r="AO1866" s="148"/>
      <c r="AP1866" s="148"/>
      <c r="AQ1866" s="148"/>
      <c r="AR1866" s="148"/>
      <c r="AS1866" s="148"/>
      <c r="AT1866" s="148"/>
      <c r="AU1866" s="148"/>
      <c r="AV1866" s="148"/>
      <c r="AW1866" s="148"/>
      <c r="AX1866" s="148"/>
      <c r="AY1866" s="148"/>
      <c r="AZ1866" s="148"/>
      <c r="BA1866" s="148"/>
      <c r="BB1866" s="148"/>
      <c r="BC1866" s="148"/>
      <c r="BD1866" s="148"/>
      <c r="BE1866" s="148"/>
      <c r="BF1866" s="148"/>
      <c r="BG1866" s="148"/>
      <c r="BH1866" s="148"/>
    </row>
    <row r="1867" spans="1:60" outlineLevel="3" x14ac:dyDescent="0.2">
      <c r="A1867" s="155"/>
      <c r="B1867" s="156"/>
      <c r="C1867" s="194" t="s">
        <v>2507</v>
      </c>
      <c r="D1867" s="185"/>
      <c r="E1867" s="186">
        <v>396.87599999999998</v>
      </c>
      <c r="F1867" s="159"/>
      <c r="G1867" s="159"/>
      <c r="H1867" s="159"/>
      <c r="I1867" s="159"/>
      <c r="J1867" s="159"/>
      <c r="K1867" s="159"/>
      <c r="L1867" s="159"/>
      <c r="M1867" s="159"/>
      <c r="N1867" s="158"/>
      <c r="O1867" s="158"/>
      <c r="P1867" s="158"/>
      <c r="Q1867" s="158"/>
      <c r="R1867" s="159"/>
      <c r="S1867" s="159"/>
      <c r="T1867" s="159"/>
      <c r="U1867" s="159"/>
      <c r="V1867" s="159"/>
      <c r="W1867" s="159"/>
      <c r="X1867" s="159"/>
      <c r="Y1867" s="159"/>
      <c r="Z1867" s="148"/>
      <c r="AA1867" s="148"/>
      <c r="AB1867" s="148"/>
      <c r="AC1867" s="148"/>
      <c r="AD1867" s="148"/>
      <c r="AE1867" s="148"/>
      <c r="AF1867" s="148"/>
      <c r="AG1867" s="148" t="s">
        <v>435</v>
      </c>
      <c r="AH1867" s="148">
        <v>0</v>
      </c>
      <c r="AI1867" s="148"/>
      <c r="AJ1867" s="148"/>
      <c r="AK1867" s="148"/>
      <c r="AL1867" s="148"/>
      <c r="AM1867" s="148"/>
      <c r="AN1867" s="148"/>
      <c r="AO1867" s="148"/>
      <c r="AP1867" s="148"/>
      <c r="AQ1867" s="148"/>
      <c r="AR1867" s="148"/>
      <c r="AS1867" s="148"/>
      <c r="AT1867" s="148"/>
      <c r="AU1867" s="148"/>
      <c r="AV1867" s="148"/>
      <c r="AW1867" s="148"/>
      <c r="AX1867" s="148"/>
      <c r="AY1867" s="148"/>
      <c r="AZ1867" s="148"/>
      <c r="BA1867" s="148"/>
      <c r="BB1867" s="148"/>
      <c r="BC1867" s="148"/>
      <c r="BD1867" s="148"/>
      <c r="BE1867" s="148"/>
      <c r="BF1867" s="148"/>
      <c r="BG1867" s="148"/>
      <c r="BH1867" s="148"/>
    </row>
    <row r="1868" spans="1:60" outlineLevel="1" x14ac:dyDescent="0.2">
      <c r="A1868" s="172">
        <v>402</v>
      </c>
      <c r="B1868" s="173" t="s">
        <v>2508</v>
      </c>
      <c r="C1868" s="181" t="s">
        <v>2509</v>
      </c>
      <c r="D1868" s="174" t="s">
        <v>492</v>
      </c>
      <c r="E1868" s="175">
        <v>1185.9603</v>
      </c>
      <c r="F1868" s="176"/>
      <c r="G1868" s="177">
        <f>ROUND(E1868*F1868,2)</f>
        <v>0</v>
      </c>
      <c r="H1868" s="176"/>
      <c r="I1868" s="177">
        <f>ROUND(E1868*H1868,2)</f>
        <v>0</v>
      </c>
      <c r="J1868" s="176"/>
      <c r="K1868" s="177">
        <f>ROUND(E1868*J1868,2)</f>
        <v>0</v>
      </c>
      <c r="L1868" s="177">
        <v>21</v>
      </c>
      <c r="M1868" s="177">
        <f>G1868*(1+L1868/100)</f>
        <v>0</v>
      </c>
      <c r="N1868" s="175">
        <v>1.9199999999999998E-2</v>
      </c>
      <c r="O1868" s="175">
        <f>ROUND(E1868*N1868,2)</f>
        <v>22.77</v>
      </c>
      <c r="P1868" s="175">
        <v>0</v>
      </c>
      <c r="Q1868" s="175">
        <f>ROUND(E1868*P1868,2)</f>
        <v>0</v>
      </c>
      <c r="R1868" s="177"/>
      <c r="S1868" s="177" t="s">
        <v>394</v>
      </c>
      <c r="T1868" s="178" t="s">
        <v>379</v>
      </c>
      <c r="U1868" s="159">
        <v>0</v>
      </c>
      <c r="V1868" s="159">
        <f>ROUND(E1868*U1868,2)</f>
        <v>0</v>
      </c>
      <c r="W1868" s="159"/>
      <c r="X1868" s="159" t="s">
        <v>614</v>
      </c>
      <c r="Y1868" s="159" t="s">
        <v>381</v>
      </c>
      <c r="Z1868" s="214">
        <v>0.32</v>
      </c>
      <c r="AA1868" s="215">
        <f t="shared" ref="AA1868" si="788">G1868*Z1868</f>
        <v>0</v>
      </c>
      <c r="AB1868" s="215">
        <f t="shared" ref="AB1868" si="789">G1868-AA1868</f>
        <v>0</v>
      </c>
      <c r="AC1868" s="148"/>
      <c r="AD1868" s="148"/>
      <c r="AE1868" s="148"/>
      <c r="AF1868" s="148"/>
      <c r="AG1868" s="148" t="s">
        <v>615</v>
      </c>
      <c r="AH1868" s="148"/>
      <c r="AI1868" s="148"/>
      <c r="AJ1868" s="148"/>
      <c r="AK1868" s="148"/>
      <c r="AL1868" s="148"/>
      <c r="AM1868" s="148"/>
      <c r="AN1868" s="148"/>
      <c r="AO1868" s="148"/>
      <c r="AP1868" s="148"/>
      <c r="AQ1868" s="148"/>
      <c r="AR1868" s="148"/>
      <c r="AS1868" s="148"/>
      <c r="AT1868" s="148"/>
      <c r="AU1868" s="148"/>
      <c r="AV1868" s="148"/>
      <c r="AW1868" s="148"/>
      <c r="AX1868" s="148"/>
      <c r="AY1868" s="148"/>
      <c r="AZ1868" s="148"/>
      <c r="BA1868" s="148"/>
      <c r="BB1868" s="148"/>
      <c r="BC1868" s="148"/>
      <c r="BD1868" s="148"/>
      <c r="BE1868" s="148"/>
      <c r="BF1868" s="148"/>
      <c r="BG1868" s="148"/>
      <c r="BH1868" s="148"/>
    </row>
    <row r="1869" spans="1:60" outlineLevel="2" x14ac:dyDescent="0.2">
      <c r="A1869" s="155"/>
      <c r="B1869" s="156"/>
      <c r="C1869" s="295" t="s">
        <v>2440</v>
      </c>
      <c r="D1869" s="296"/>
      <c r="E1869" s="296"/>
      <c r="F1869" s="296"/>
      <c r="G1869" s="296"/>
      <c r="H1869" s="159"/>
      <c r="I1869" s="159"/>
      <c r="J1869" s="159"/>
      <c r="K1869" s="159"/>
      <c r="L1869" s="159"/>
      <c r="M1869" s="159"/>
      <c r="N1869" s="158"/>
      <c r="O1869" s="158"/>
      <c r="P1869" s="158"/>
      <c r="Q1869" s="158"/>
      <c r="R1869" s="159"/>
      <c r="S1869" s="159"/>
      <c r="T1869" s="159"/>
      <c r="U1869" s="159"/>
      <c r="V1869" s="159"/>
      <c r="W1869" s="159"/>
      <c r="X1869" s="159"/>
      <c r="Y1869" s="159"/>
      <c r="Z1869" s="148"/>
      <c r="AA1869" s="148"/>
      <c r="AB1869" s="148"/>
      <c r="AC1869" s="148"/>
      <c r="AD1869" s="148"/>
      <c r="AE1869" s="148"/>
      <c r="AF1869" s="148"/>
      <c r="AG1869" s="148" t="s">
        <v>383</v>
      </c>
      <c r="AH1869" s="148"/>
      <c r="AI1869" s="148"/>
      <c r="AJ1869" s="148"/>
      <c r="AK1869" s="148"/>
      <c r="AL1869" s="148"/>
      <c r="AM1869" s="148"/>
      <c r="AN1869" s="148"/>
      <c r="AO1869" s="148"/>
      <c r="AP1869" s="148"/>
      <c r="AQ1869" s="148"/>
      <c r="AR1869" s="148"/>
      <c r="AS1869" s="148"/>
      <c r="AT1869" s="148"/>
      <c r="AU1869" s="148"/>
      <c r="AV1869" s="148"/>
      <c r="AW1869" s="148"/>
      <c r="AX1869" s="148"/>
      <c r="AY1869" s="148"/>
      <c r="AZ1869" s="148"/>
      <c r="BA1869" s="148"/>
      <c r="BB1869" s="148"/>
      <c r="BC1869" s="148"/>
      <c r="BD1869" s="148"/>
      <c r="BE1869" s="148"/>
      <c r="BF1869" s="148"/>
      <c r="BG1869" s="148"/>
      <c r="BH1869" s="148"/>
    </row>
    <row r="1870" spans="1:60" outlineLevel="2" x14ac:dyDescent="0.2">
      <c r="A1870" s="155"/>
      <c r="B1870" s="156"/>
      <c r="C1870" s="194" t="s">
        <v>2510</v>
      </c>
      <c r="D1870" s="185"/>
      <c r="E1870" s="186">
        <v>1185.9603</v>
      </c>
      <c r="F1870" s="159"/>
      <c r="G1870" s="159"/>
      <c r="H1870" s="159"/>
      <c r="I1870" s="159"/>
      <c r="J1870" s="159"/>
      <c r="K1870" s="159"/>
      <c r="L1870" s="159"/>
      <c r="M1870" s="159"/>
      <c r="N1870" s="158"/>
      <c r="O1870" s="158"/>
      <c r="P1870" s="158"/>
      <c r="Q1870" s="158"/>
      <c r="R1870" s="159"/>
      <c r="S1870" s="159"/>
      <c r="T1870" s="159"/>
      <c r="U1870" s="159"/>
      <c r="V1870" s="159"/>
      <c r="W1870" s="159"/>
      <c r="X1870" s="159"/>
      <c r="Y1870" s="159"/>
      <c r="Z1870" s="148"/>
      <c r="AA1870" s="148"/>
      <c r="AB1870" s="148"/>
      <c r="AC1870" s="148"/>
      <c r="AD1870" s="148"/>
      <c r="AE1870" s="148"/>
      <c r="AF1870" s="148"/>
      <c r="AG1870" s="148" t="s">
        <v>435</v>
      </c>
      <c r="AH1870" s="148">
        <v>5</v>
      </c>
      <c r="AI1870" s="148"/>
      <c r="AJ1870" s="148"/>
      <c r="AK1870" s="148"/>
      <c r="AL1870" s="148"/>
      <c r="AM1870" s="148"/>
      <c r="AN1870" s="148"/>
      <c r="AO1870" s="148"/>
      <c r="AP1870" s="148"/>
      <c r="AQ1870" s="148"/>
      <c r="AR1870" s="148"/>
      <c r="AS1870" s="148"/>
      <c r="AT1870" s="148"/>
      <c r="AU1870" s="148"/>
      <c r="AV1870" s="148"/>
      <c r="AW1870" s="148"/>
      <c r="AX1870" s="148"/>
      <c r="AY1870" s="148"/>
      <c r="AZ1870" s="148"/>
      <c r="BA1870" s="148"/>
      <c r="BB1870" s="148"/>
      <c r="BC1870" s="148"/>
      <c r="BD1870" s="148"/>
      <c r="BE1870" s="148"/>
      <c r="BF1870" s="148"/>
      <c r="BG1870" s="148"/>
      <c r="BH1870" s="148"/>
    </row>
    <row r="1871" spans="1:60" ht="22.5" outlineLevel="1" x14ac:dyDescent="0.2">
      <c r="A1871" s="172">
        <v>403</v>
      </c>
      <c r="B1871" s="173" t="s">
        <v>2503</v>
      </c>
      <c r="C1871" s="181" t="s">
        <v>2504</v>
      </c>
      <c r="D1871" s="174" t="s">
        <v>492</v>
      </c>
      <c r="E1871" s="175">
        <v>80</v>
      </c>
      <c r="F1871" s="176"/>
      <c r="G1871" s="177">
        <f>ROUND(E1871*F1871,2)</f>
        <v>0</v>
      </c>
      <c r="H1871" s="176"/>
      <c r="I1871" s="177">
        <f>ROUND(E1871*H1871,2)</f>
        <v>0</v>
      </c>
      <c r="J1871" s="176"/>
      <c r="K1871" s="177">
        <f>ROUND(E1871*J1871,2)</f>
        <v>0</v>
      </c>
      <c r="L1871" s="177">
        <v>21</v>
      </c>
      <c r="M1871" s="177">
        <f>G1871*(1+L1871/100)</f>
        <v>0</v>
      </c>
      <c r="N1871" s="175">
        <v>6.9300000000000004E-3</v>
      </c>
      <c r="O1871" s="175">
        <f>ROUND(E1871*N1871,2)</f>
        <v>0.55000000000000004</v>
      </c>
      <c r="P1871" s="175">
        <v>0</v>
      </c>
      <c r="Q1871" s="175">
        <f>ROUND(E1871*P1871,2)</f>
        <v>0</v>
      </c>
      <c r="R1871" s="177" t="s">
        <v>2425</v>
      </c>
      <c r="S1871" s="177" t="s">
        <v>378</v>
      </c>
      <c r="T1871" s="178" t="s">
        <v>378</v>
      </c>
      <c r="U1871" s="159">
        <v>1.3466</v>
      </c>
      <c r="V1871" s="159">
        <f>ROUND(E1871*U1871,2)</f>
        <v>107.73</v>
      </c>
      <c r="W1871" s="159"/>
      <c r="X1871" s="159" t="s">
        <v>429</v>
      </c>
      <c r="Y1871" s="159" t="s">
        <v>381</v>
      </c>
      <c r="Z1871" s="214">
        <v>0.32</v>
      </c>
      <c r="AA1871" s="215">
        <f t="shared" ref="AA1871" si="790">G1871*Z1871</f>
        <v>0</v>
      </c>
      <c r="AB1871" s="215">
        <f t="shared" ref="AB1871" si="791">G1871-AA1871</f>
        <v>0</v>
      </c>
      <c r="AC1871" s="148"/>
      <c r="AD1871" s="148"/>
      <c r="AE1871" s="148"/>
      <c r="AF1871" s="148"/>
      <c r="AG1871" s="148" t="s">
        <v>431</v>
      </c>
      <c r="AH1871" s="148"/>
      <c r="AI1871" s="148"/>
      <c r="AJ1871" s="148"/>
      <c r="AK1871" s="148"/>
      <c r="AL1871" s="148"/>
      <c r="AM1871" s="148"/>
      <c r="AN1871" s="148"/>
      <c r="AO1871" s="148"/>
      <c r="AP1871" s="148"/>
      <c r="AQ1871" s="148"/>
      <c r="AR1871" s="148"/>
      <c r="AS1871" s="148"/>
      <c r="AT1871" s="148"/>
      <c r="AU1871" s="148"/>
      <c r="AV1871" s="148"/>
      <c r="AW1871" s="148"/>
      <c r="AX1871" s="148"/>
      <c r="AY1871" s="148"/>
      <c r="AZ1871" s="148"/>
      <c r="BA1871" s="148"/>
      <c r="BB1871" s="148"/>
      <c r="BC1871" s="148"/>
      <c r="BD1871" s="148"/>
      <c r="BE1871" s="148"/>
      <c r="BF1871" s="148"/>
      <c r="BG1871" s="148"/>
      <c r="BH1871" s="148"/>
    </row>
    <row r="1872" spans="1:60" outlineLevel="2" x14ac:dyDescent="0.2">
      <c r="A1872" s="155"/>
      <c r="B1872" s="156"/>
      <c r="C1872" s="194" t="s">
        <v>2511</v>
      </c>
      <c r="D1872" s="185"/>
      <c r="E1872" s="186">
        <v>80</v>
      </c>
      <c r="F1872" s="159"/>
      <c r="G1872" s="159"/>
      <c r="H1872" s="159"/>
      <c r="I1872" s="159"/>
      <c r="J1872" s="159"/>
      <c r="K1872" s="159"/>
      <c r="L1872" s="159"/>
      <c r="M1872" s="159"/>
      <c r="N1872" s="158"/>
      <c r="O1872" s="158"/>
      <c r="P1872" s="158"/>
      <c r="Q1872" s="158"/>
      <c r="R1872" s="159"/>
      <c r="S1872" s="159"/>
      <c r="T1872" s="159"/>
      <c r="U1872" s="159"/>
      <c r="V1872" s="159"/>
      <c r="W1872" s="159"/>
      <c r="X1872" s="159"/>
      <c r="Y1872" s="159"/>
      <c r="Z1872" s="148"/>
      <c r="AA1872" s="148"/>
      <c r="AB1872" s="148"/>
      <c r="AC1872" s="148"/>
      <c r="AD1872" s="148"/>
      <c r="AE1872" s="148"/>
      <c r="AF1872" s="148"/>
      <c r="AG1872" s="148" t="s">
        <v>435</v>
      </c>
      <c r="AH1872" s="148">
        <v>0</v>
      </c>
      <c r="AI1872" s="148"/>
      <c r="AJ1872" s="148"/>
      <c r="AK1872" s="148"/>
      <c r="AL1872" s="148"/>
      <c r="AM1872" s="148"/>
      <c r="AN1872" s="148"/>
      <c r="AO1872" s="148"/>
      <c r="AP1872" s="148"/>
      <c r="AQ1872" s="148"/>
      <c r="AR1872" s="148"/>
      <c r="AS1872" s="148"/>
      <c r="AT1872" s="148"/>
      <c r="AU1872" s="148"/>
      <c r="AV1872" s="148"/>
      <c r="AW1872" s="148"/>
      <c r="AX1872" s="148"/>
      <c r="AY1872" s="148"/>
      <c r="AZ1872" s="148"/>
      <c r="BA1872" s="148"/>
      <c r="BB1872" s="148"/>
      <c r="BC1872" s="148"/>
      <c r="BD1872" s="148"/>
      <c r="BE1872" s="148"/>
      <c r="BF1872" s="148"/>
      <c r="BG1872" s="148"/>
      <c r="BH1872" s="148"/>
    </row>
    <row r="1873" spans="1:60" outlineLevel="1" x14ac:dyDescent="0.2">
      <c r="A1873" s="172">
        <v>404</v>
      </c>
      <c r="B1873" s="173" t="s">
        <v>2512</v>
      </c>
      <c r="C1873" s="181" t="s">
        <v>2509</v>
      </c>
      <c r="D1873" s="174" t="s">
        <v>492</v>
      </c>
      <c r="E1873" s="175">
        <v>84</v>
      </c>
      <c r="F1873" s="176"/>
      <c r="G1873" s="177">
        <f>ROUND(E1873*F1873,2)</f>
        <v>0</v>
      </c>
      <c r="H1873" s="176"/>
      <c r="I1873" s="177">
        <f>ROUND(E1873*H1873,2)</f>
        <v>0</v>
      </c>
      <c r="J1873" s="176"/>
      <c r="K1873" s="177">
        <f>ROUND(E1873*J1873,2)</f>
        <v>0</v>
      </c>
      <c r="L1873" s="177">
        <v>21</v>
      </c>
      <c r="M1873" s="177">
        <f>G1873*(1+L1873/100)</f>
        <v>0</v>
      </c>
      <c r="N1873" s="175">
        <v>1.9199999999999998E-2</v>
      </c>
      <c r="O1873" s="175">
        <f>ROUND(E1873*N1873,2)</f>
        <v>1.61</v>
      </c>
      <c r="P1873" s="175">
        <v>0</v>
      </c>
      <c r="Q1873" s="175">
        <f>ROUND(E1873*P1873,2)</f>
        <v>0</v>
      </c>
      <c r="R1873" s="177"/>
      <c r="S1873" s="177" t="s">
        <v>394</v>
      </c>
      <c r="T1873" s="178" t="s">
        <v>379</v>
      </c>
      <c r="U1873" s="159">
        <v>0</v>
      </c>
      <c r="V1873" s="159">
        <f>ROUND(E1873*U1873,2)</f>
        <v>0</v>
      </c>
      <c r="W1873" s="159"/>
      <c r="X1873" s="159" t="s">
        <v>614</v>
      </c>
      <c r="Y1873" s="159" t="s">
        <v>381</v>
      </c>
      <c r="Z1873" s="214">
        <v>0.32</v>
      </c>
      <c r="AA1873" s="215">
        <f t="shared" ref="AA1873" si="792">G1873*Z1873</f>
        <v>0</v>
      </c>
      <c r="AB1873" s="215">
        <f t="shared" ref="AB1873" si="793">G1873-AA1873</f>
        <v>0</v>
      </c>
      <c r="AC1873" s="148"/>
      <c r="AD1873" s="148"/>
      <c r="AE1873" s="148"/>
      <c r="AF1873" s="148"/>
      <c r="AG1873" s="148" t="s">
        <v>615</v>
      </c>
      <c r="AH1873" s="148"/>
      <c r="AI1873" s="148"/>
      <c r="AJ1873" s="148"/>
      <c r="AK1873" s="148"/>
      <c r="AL1873" s="148"/>
      <c r="AM1873" s="148"/>
      <c r="AN1873" s="148"/>
      <c r="AO1873" s="148"/>
      <c r="AP1873" s="148"/>
      <c r="AQ1873" s="148"/>
      <c r="AR1873" s="148"/>
      <c r="AS1873" s="148"/>
      <c r="AT1873" s="148"/>
      <c r="AU1873" s="148"/>
      <c r="AV1873" s="148"/>
      <c r="AW1873" s="148"/>
      <c r="AX1873" s="148"/>
      <c r="AY1873" s="148"/>
      <c r="AZ1873" s="148"/>
      <c r="BA1873" s="148"/>
      <c r="BB1873" s="148"/>
      <c r="BC1873" s="148"/>
      <c r="BD1873" s="148"/>
      <c r="BE1873" s="148"/>
      <c r="BF1873" s="148"/>
      <c r="BG1873" s="148"/>
      <c r="BH1873" s="148"/>
    </row>
    <row r="1874" spans="1:60" outlineLevel="2" x14ac:dyDescent="0.2">
      <c r="A1874" s="155"/>
      <c r="B1874" s="156"/>
      <c r="C1874" s="295" t="s">
        <v>2440</v>
      </c>
      <c r="D1874" s="296"/>
      <c r="E1874" s="296"/>
      <c r="F1874" s="296"/>
      <c r="G1874" s="296"/>
      <c r="H1874" s="159"/>
      <c r="I1874" s="159"/>
      <c r="J1874" s="159"/>
      <c r="K1874" s="159"/>
      <c r="L1874" s="159"/>
      <c r="M1874" s="159"/>
      <c r="N1874" s="158"/>
      <c r="O1874" s="158"/>
      <c r="P1874" s="158"/>
      <c r="Q1874" s="158"/>
      <c r="R1874" s="159"/>
      <c r="S1874" s="159"/>
      <c r="T1874" s="159"/>
      <c r="U1874" s="159"/>
      <c r="V1874" s="159"/>
      <c r="W1874" s="159"/>
      <c r="X1874" s="159"/>
      <c r="Y1874" s="159"/>
      <c r="Z1874" s="148"/>
      <c r="AA1874" s="148"/>
      <c r="AB1874" s="148"/>
      <c r="AC1874" s="148"/>
      <c r="AD1874" s="148"/>
      <c r="AE1874" s="148"/>
      <c r="AF1874" s="148"/>
      <c r="AG1874" s="148" t="s">
        <v>383</v>
      </c>
      <c r="AH1874" s="148"/>
      <c r="AI1874" s="148"/>
      <c r="AJ1874" s="148"/>
      <c r="AK1874" s="148"/>
      <c r="AL1874" s="148"/>
      <c r="AM1874" s="148"/>
      <c r="AN1874" s="148"/>
      <c r="AO1874" s="148"/>
      <c r="AP1874" s="148"/>
      <c r="AQ1874" s="148"/>
      <c r="AR1874" s="148"/>
      <c r="AS1874" s="148"/>
      <c r="AT1874" s="148"/>
      <c r="AU1874" s="148"/>
      <c r="AV1874" s="148"/>
      <c r="AW1874" s="148"/>
      <c r="AX1874" s="148"/>
      <c r="AY1874" s="148"/>
      <c r="AZ1874" s="148"/>
      <c r="BA1874" s="148"/>
      <c r="BB1874" s="148"/>
      <c r="BC1874" s="148"/>
      <c r="BD1874" s="148"/>
      <c r="BE1874" s="148"/>
      <c r="BF1874" s="148"/>
      <c r="BG1874" s="148"/>
      <c r="BH1874" s="148"/>
    </row>
    <row r="1875" spans="1:60" outlineLevel="2" x14ac:dyDescent="0.2">
      <c r="A1875" s="155"/>
      <c r="B1875" s="156"/>
      <c r="C1875" s="194" t="s">
        <v>2513</v>
      </c>
      <c r="D1875" s="185"/>
      <c r="E1875" s="186">
        <v>84</v>
      </c>
      <c r="F1875" s="159"/>
      <c r="G1875" s="159"/>
      <c r="H1875" s="159"/>
      <c r="I1875" s="159"/>
      <c r="J1875" s="159"/>
      <c r="K1875" s="159"/>
      <c r="L1875" s="159"/>
      <c r="M1875" s="159"/>
      <c r="N1875" s="158"/>
      <c r="O1875" s="158"/>
      <c r="P1875" s="158"/>
      <c r="Q1875" s="158"/>
      <c r="R1875" s="159"/>
      <c r="S1875" s="159"/>
      <c r="T1875" s="159"/>
      <c r="U1875" s="159"/>
      <c r="V1875" s="159"/>
      <c r="W1875" s="159"/>
      <c r="X1875" s="159"/>
      <c r="Y1875" s="159"/>
      <c r="Z1875" s="148"/>
      <c r="AA1875" s="148"/>
      <c r="AB1875" s="148"/>
      <c r="AC1875" s="148"/>
      <c r="AD1875" s="148"/>
      <c r="AE1875" s="148"/>
      <c r="AF1875" s="148"/>
      <c r="AG1875" s="148" t="s">
        <v>435</v>
      </c>
      <c r="AH1875" s="148">
        <v>5</v>
      </c>
      <c r="AI1875" s="148"/>
      <c r="AJ1875" s="148"/>
      <c r="AK1875" s="148"/>
      <c r="AL1875" s="148"/>
      <c r="AM1875" s="148"/>
      <c r="AN1875" s="148"/>
      <c r="AO1875" s="148"/>
      <c r="AP1875" s="148"/>
      <c r="AQ1875" s="148"/>
      <c r="AR1875" s="148"/>
      <c r="AS1875" s="148"/>
      <c r="AT1875" s="148"/>
      <c r="AU1875" s="148"/>
      <c r="AV1875" s="148"/>
      <c r="AW1875" s="148"/>
      <c r="AX1875" s="148"/>
      <c r="AY1875" s="148"/>
      <c r="AZ1875" s="148"/>
      <c r="BA1875" s="148"/>
      <c r="BB1875" s="148"/>
      <c r="BC1875" s="148"/>
      <c r="BD1875" s="148"/>
      <c r="BE1875" s="148"/>
      <c r="BF1875" s="148"/>
      <c r="BG1875" s="148"/>
      <c r="BH1875" s="148"/>
    </row>
    <row r="1876" spans="1:60" ht="22.5" outlineLevel="1" x14ac:dyDescent="0.2">
      <c r="A1876" s="172">
        <v>405</v>
      </c>
      <c r="B1876" s="173" t="s">
        <v>2514</v>
      </c>
      <c r="C1876" s="181" t="s">
        <v>2515</v>
      </c>
      <c r="D1876" s="174" t="s">
        <v>492</v>
      </c>
      <c r="E1876" s="175">
        <v>433.81</v>
      </c>
      <c r="F1876" s="176"/>
      <c r="G1876" s="177">
        <f>ROUND(E1876*F1876,2)</f>
        <v>0</v>
      </c>
      <c r="H1876" s="176"/>
      <c r="I1876" s="177">
        <f>ROUND(E1876*H1876,2)</f>
        <v>0</v>
      </c>
      <c r="J1876" s="176"/>
      <c r="K1876" s="177">
        <f>ROUND(E1876*J1876,2)</f>
        <v>0</v>
      </c>
      <c r="L1876" s="177">
        <v>21</v>
      </c>
      <c r="M1876" s="177">
        <f>G1876*(1+L1876/100)</f>
        <v>0</v>
      </c>
      <c r="N1876" s="175">
        <v>8.5100000000000002E-3</v>
      </c>
      <c r="O1876" s="175">
        <f>ROUND(E1876*N1876,2)</f>
        <v>3.69</v>
      </c>
      <c r="P1876" s="175">
        <v>0</v>
      </c>
      <c r="Q1876" s="175">
        <f>ROUND(E1876*P1876,2)</f>
        <v>0</v>
      </c>
      <c r="R1876" s="177" t="s">
        <v>2425</v>
      </c>
      <c r="S1876" s="177" t="s">
        <v>378</v>
      </c>
      <c r="T1876" s="178" t="s">
        <v>378</v>
      </c>
      <c r="U1876" s="159">
        <v>2.14</v>
      </c>
      <c r="V1876" s="159">
        <f>ROUND(E1876*U1876,2)</f>
        <v>928.35</v>
      </c>
      <c r="W1876" s="159"/>
      <c r="X1876" s="159" t="s">
        <v>429</v>
      </c>
      <c r="Y1876" s="159" t="s">
        <v>381</v>
      </c>
      <c r="Z1876" s="214">
        <v>0.32</v>
      </c>
      <c r="AA1876" s="215">
        <f t="shared" ref="AA1876" si="794">G1876*Z1876</f>
        <v>0</v>
      </c>
      <c r="AB1876" s="215">
        <f t="shared" ref="AB1876" si="795">G1876-AA1876</f>
        <v>0</v>
      </c>
      <c r="AC1876" s="148"/>
      <c r="AD1876" s="148"/>
      <c r="AE1876" s="148"/>
      <c r="AF1876" s="148"/>
      <c r="AG1876" s="148" t="s">
        <v>431</v>
      </c>
      <c r="AH1876" s="148"/>
      <c r="AI1876" s="148"/>
      <c r="AJ1876" s="148"/>
      <c r="AK1876" s="148"/>
      <c r="AL1876" s="148"/>
      <c r="AM1876" s="148"/>
      <c r="AN1876" s="148"/>
      <c r="AO1876" s="148"/>
      <c r="AP1876" s="148"/>
      <c r="AQ1876" s="148"/>
      <c r="AR1876" s="148"/>
      <c r="AS1876" s="148"/>
      <c r="AT1876" s="148"/>
      <c r="AU1876" s="148"/>
      <c r="AV1876" s="148"/>
      <c r="AW1876" s="148"/>
      <c r="AX1876" s="148"/>
      <c r="AY1876" s="148"/>
      <c r="AZ1876" s="148"/>
      <c r="BA1876" s="148"/>
      <c r="BB1876" s="148"/>
      <c r="BC1876" s="148"/>
      <c r="BD1876" s="148"/>
      <c r="BE1876" s="148"/>
      <c r="BF1876" s="148"/>
      <c r="BG1876" s="148"/>
      <c r="BH1876" s="148"/>
    </row>
    <row r="1877" spans="1:60" outlineLevel="2" x14ac:dyDescent="0.2">
      <c r="A1877" s="155"/>
      <c r="B1877" s="156"/>
      <c r="C1877" s="194" t="s">
        <v>1722</v>
      </c>
      <c r="D1877" s="185"/>
      <c r="E1877" s="186"/>
      <c r="F1877" s="159"/>
      <c r="G1877" s="159"/>
      <c r="H1877" s="159"/>
      <c r="I1877" s="159"/>
      <c r="J1877" s="159"/>
      <c r="K1877" s="159"/>
      <c r="L1877" s="159"/>
      <c r="M1877" s="159"/>
      <c r="N1877" s="158"/>
      <c r="O1877" s="158"/>
      <c r="P1877" s="158"/>
      <c r="Q1877" s="158"/>
      <c r="R1877" s="159"/>
      <c r="S1877" s="159"/>
      <c r="T1877" s="159"/>
      <c r="U1877" s="159"/>
      <c r="V1877" s="159"/>
      <c r="W1877" s="159"/>
      <c r="X1877" s="159"/>
      <c r="Y1877" s="159"/>
      <c r="Z1877" s="148"/>
      <c r="AA1877" s="148"/>
      <c r="AB1877" s="148"/>
      <c r="AC1877" s="148"/>
      <c r="AD1877" s="148"/>
      <c r="AE1877" s="148"/>
      <c r="AF1877" s="148"/>
      <c r="AG1877" s="148" t="s">
        <v>435</v>
      </c>
      <c r="AH1877" s="148">
        <v>0</v>
      </c>
      <c r="AI1877" s="148"/>
      <c r="AJ1877" s="148"/>
      <c r="AK1877" s="148"/>
      <c r="AL1877" s="148"/>
      <c r="AM1877" s="148"/>
      <c r="AN1877" s="148"/>
      <c r="AO1877" s="148"/>
      <c r="AP1877" s="148"/>
      <c r="AQ1877" s="148"/>
      <c r="AR1877" s="148"/>
      <c r="AS1877" s="148"/>
      <c r="AT1877" s="148"/>
      <c r="AU1877" s="148"/>
      <c r="AV1877" s="148"/>
      <c r="AW1877" s="148"/>
      <c r="AX1877" s="148"/>
      <c r="AY1877" s="148"/>
      <c r="AZ1877" s="148"/>
      <c r="BA1877" s="148"/>
      <c r="BB1877" s="148"/>
      <c r="BC1877" s="148"/>
      <c r="BD1877" s="148"/>
      <c r="BE1877" s="148"/>
      <c r="BF1877" s="148"/>
      <c r="BG1877" s="148"/>
      <c r="BH1877" s="148"/>
    </row>
    <row r="1878" spans="1:60" outlineLevel="3" x14ac:dyDescent="0.2">
      <c r="A1878" s="155"/>
      <c r="B1878" s="156"/>
      <c r="C1878" s="194" t="s">
        <v>2516</v>
      </c>
      <c r="D1878" s="185"/>
      <c r="E1878" s="186">
        <v>433.81</v>
      </c>
      <c r="F1878" s="159"/>
      <c r="G1878" s="159"/>
      <c r="H1878" s="159"/>
      <c r="I1878" s="159"/>
      <c r="J1878" s="159"/>
      <c r="K1878" s="159"/>
      <c r="L1878" s="159"/>
      <c r="M1878" s="159"/>
      <c r="N1878" s="158"/>
      <c r="O1878" s="158"/>
      <c r="P1878" s="158"/>
      <c r="Q1878" s="158"/>
      <c r="R1878" s="159"/>
      <c r="S1878" s="159"/>
      <c r="T1878" s="159"/>
      <c r="U1878" s="159"/>
      <c r="V1878" s="159"/>
      <c r="W1878" s="159"/>
      <c r="X1878" s="159"/>
      <c r="Y1878" s="159"/>
      <c r="Z1878" s="148"/>
      <c r="AA1878" s="148"/>
      <c r="AB1878" s="148"/>
      <c r="AC1878" s="148"/>
      <c r="AD1878" s="148"/>
      <c r="AE1878" s="148"/>
      <c r="AF1878" s="148"/>
      <c r="AG1878" s="148" t="s">
        <v>435</v>
      </c>
      <c r="AH1878" s="148">
        <v>0</v>
      </c>
      <c r="AI1878" s="148"/>
      <c r="AJ1878" s="148"/>
      <c r="AK1878" s="148"/>
      <c r="AL1878" s="148"/>
      <c r="AM1878" s="148"/>
      <c r="AN1878" s="148"/>
      <c r="AO1878" s="148"/>
      <c r="AP1878" s="148"/>
      <c r="AQ1878" s="148"/>
      <c r="AR1878" s="148"/>
      <c r="AS1878" s="148"/>
      <c r="AT1878" s="148"/>
      <c r="AU1878" s="148"/>
      <c r="AV1878" s="148"/>
      <c r="AW1878" s="148"/>
      <c r="AX1878" s="148"/>
      <c r="AY1878" s="148"/>
      <c r="AZ1878" s="148"/>
      <c r="BA1878" s="148"/>
      <c r="BB1878" s="148"/>
      <c r="BC1878" s="148"/>
      <c r="BD1878" s="148"/>
      <c r="BE1878" s="148"/>
      <c r="BF1878" s="148"/>
      <c r="BG1878" s="148"/>
      <c r="BH1878" s="148"/>
    </row>
    <row r="1879" spans="1:60" outlineLevel="1" x14ac:dyDescent="0.2">
      <c r="A1879" s="172">
        <v>406</v>
      </c>
      <c r="B1879" s="173" t="s">
        <v>2517</v>
      </c>
      <c r="C1879" s="181" t="s">
        <v>2518</v>
      </c>
      <c r="D1879" s="174" t="s">
        <v>492</v>
      </c>
      <c r="E1879" s="175">
        <v>455.50049999999999</v>
      </c>
      <c r="F1879" s="176"/>
      <c r="G1879" s="177">
        <f>ROUND(E1879*F1879,2)</f>
        <v>0</v>
      </c>
      <c r="H1879" s="176"/>
      <c r="I1879" s="177">
        <f>ROUND(E1879*H1879,2)</f>
        <v>0</v>
      </c>
      <c r="J1879" s="176"/>
      <c r="K1879" s="177">
        <f>ROUND(E1879*J1879,2)</f>
        <v>0</v>
      </c>
      <c r="L1879" s="177">
        <v>21</v>
      </c>
      <c r="M1879" s="177">
        <f>G1879*(1+L1879/100)</f>
        <v>0</v>
      </c>
      <c r="N1879" s="175">
        <v>1.9199999999999998E-2</v>
      </c>
      <c r="O1879" s="175">
        <f>ROUND(E1879*N1879,2)</f>
        <v>8.75</v>
      </c>
      <c r="P1879" s="175">
        <v>0</v>
      </c>
      <c r="Q1879" s="175">
        <f>ROUND(E1879*P1879,2)</f>
        <v>0</v>
      </c>
      <c r="R1879" s="177"/>
      <c r="S1879" s="177" t="s">
        <v>394</v>
      </c>
      <c r="T1879" s="178" t="s">
        <v>379</v>
      </c>
      <c r="U1879" s="159">
        <v>0</v>
      </c>
      <c r="V1879" s="159">
        <f>ROUND(E1879*U1879,2)</f>
        <v>0</v>
      </c>
      <c r="W1879" s="159"/>
      <c r="X1879" s="159" t="s">
        <v>614</v>
      </c>
      <c r="Y1879" s="159" t="s">
        <v>381</v>
      </c>
      <c r="Z1879" s="214">
        <v>0.32</v>
      </c>
      <c r="AA1879" s="215">
        <f t="shared" ref="AA1879" si="796">G1879*Z1879</f>
        <v>0</v>
      </c>
      <c r="AB1879" s="215">
        <f t="shared" ref="AB1879" si="797">G1879-AA1879</f>
        <v>0</v>
      </c>
      <c r="AC1879" s="148"/>
      <c r="AD1879" s="148"/>
      <c r="AE1879" s="148"/>
      <c r="AF1879" s="148"/>
      <c r="AG1879" s="148" t="s">
        <v>615</v>
      </c>
      <c r="AH1879" s="148"/>
      <c r="AI1879" s="148"/>
      <c r="AJ1879" s="148"/>
      <c r="AK1879" s="148"/>
      <c r="AL1879" s="148"/>
      <c r="AM1879" s="148"/>
      <c r="AN1879" s="148"/>
      <c r="AO1879" s="148"/>
      <c r="AP1879" s="148"/>
      <c r="AQ1879" s="148"/>
      <c r="AR1879" s="148"/>
      <c r="AS1879" s="148"/>
      <c r="AT1879" s="148"/>
      <c r="AU1879" s="148"/>
      <c r="AV1879" s="148"/>
      <c r="AW1879" s="148"/>
      <c r="AX1879" s="148"/>
      <c r="AY1879" s="148"/>
      <c r="AZ1879" s="148"/>
      <c r="BA1879" s="148"/>
      <c r="BB1879" s="148"/>
      <c r="BC1879" s="148"/>
      <c r="BD1879" s="148"/>
      <c r="BE1879" s="148"/>
      <c r="BF1879" s="148"/>
      <c r="BG1879" s="148"/>
      <c r="BH1879" s="148"/>
    </row>
    <row r="1880" spans="1:60" outlineLevel="2" x14ac:dyDescent="0.2">
      <c r="A1880" s="155"/>
      <c r="B1880" s="156"/>
      <c r="C1880" s="295" t="s">
        <v>2440</v>
      </c>
      <c r="D1880" s="296"/>
      <c r="E1880" s="296"/>
      <c r="F1880" s="296"/>
      <c r="G1880" s="296"/>
      <c r="H1880" s="159"/>
      <c r="I1880" s="159"/>
      <c r="J1880" s="159"/>
      <c r="K1880" s="159"/>
      <c r="L1880" s="159"/>
      <c r="M1880" s="159"/>
      <c r="N1880" s="158"/>
      <c r="O1880" s="158"/>
      <c r="P1880" s="158"/>
      <c r="Q1880" s="158"/>
      <c r="R1880" s="159"/>
      <c r="S1880" s="159"/>
      <c r="T1880" s="159"/>
      <c r="U1880" s="159"/>
      <c r="V1880" s="159"/>
      <c r="W1880" s="159"/>
      <c r="X1880" s="159"/>
      <c r="Y1880" s="159"/>
      <c r="Z1880" s="148"/>
      <c r="AA1880" s="148"/>
      <c r="AB1880" s="148"/>
      <c r="AC1880" s="148"/>
      <c r="AD1880" s="148"/>
      <c r="AE1880" s="148"/>
      <c r="AF1880" s="148"/>
      <c r="AG1880" s="148" t="s">
        <v>383</v>
      </c>
      <c r="AH1880" s="148"/>
      <c r="AI1880" s="148"/>
      <c r="AJ1880" s="148"/>
      <c r="AK1880" s="148"/>
      <c r="AL1880" s="148"/>
      <c r="AM1880" s="148"/>
      <c r="AN1880" s="148"/>
      <c r="AO1880" s="148"/>
      <c r="AP1880" s="148"/>
      <c r="AQ1880" s="148"/>
      <c r="AR1880" s="148"/>
      <c r="AS1880" s="148"/>
      <c r="AT1880" s="148"/>
      <c r="AU1880" s="148"/>
      <c r="AV1880" s="148"/>
      <c r="AW1880" s="148"/>
      <c r="AX1880" s="148"/>
      <c r="AY1880" s="148"/>
      <c r="AZ1880" s="148"/>
      <c r="BA1880" s="148"/>
      <c r="BB1880" s="148"/>
      <c r="BC1880" s="148"/>
      <c r="BD1880" s="148"/>
      <c r="BE1880" s="148"/>
      <c r="BF1880" s="148"/>
      <c r="BG1880" s="148"/>
      <c r="BH1880" s="148"/>
    </row>
    <row r="1881" spans="1:60" outlineLevel="2" x14ac:dyDescent="0.2">
      <c r="A1881" s="155"/>
      <c r="B1881" s="156"/>
      <c r="C1881" s="194" t="s">
        <v>2519</v>
      </c>
      <c r="D1881" s="185"/>
      <c r="E1881" s="186">
        <v>455.50049999999999</v>
      </c>
      <c r="F1881" s="159"/>
      <c r="G1881" s="159"/>
      <c r="H1881" s="159"/>
      <c r="I1881" s="159"/>
      <c r="J1881" s="159"/>
      <c r="K1881" s="159"/>
      <c r="L1881" s="159"/>
      <c r="M1881" s="159"/>
      <c r="N1881" s="158"/>
      <c r="O1881" s="158"/>
      <c r="P1881" s="158"/>
      <c r="Q1881" s="158"/>
      <c r="R1881" s="159"/>
      <c r="S1881" s="159"/>
      <c r="T1881" s="159"/>
      <c r="U1881" s="159"/>
      <c r="V1881" s="159"/>
      <c r="W1881" s="159"/>
      <c r="X1881" s="159"/>
      <c r="Y1881" s="159"/>
      <c r="Z1881" s="148"/>
      <c r="AA1881" s="148"/>
      <c r="AB1881" s="148"/>
      <c r="AC1881" s="148"/>
      <c r="AD1881" s="148"/>
      <c r="AE1881" s="148"/>
      <c r="AF1881" s="148"/>
      <c r="AG1881" s="148" t="s">
        <v>435</v>
      </c>
      <c r="AH1881" s="148">
        <v>5</v>
      </c>
      <c r="AI1881" s="148"/>
      <c r="AJ1881" s="148"/>
      <c r="AK1881" s="148"/>
      <c r="AL1881" s="148"/>
      <c r="AM1881" s="148"/>
      <c r="AN1881" s="148"/>
      <c r="AO1881" s="148"/>
      <c r="AP1881" s="148"/>
      <c r="AQ1881" s="148"/>
      <c r="AR1881" s="148"/>
      <c r="AS1881" s="148"/>
      <c r="AT1881" s="148"/>
      <c r="AU1881" s="148"/>
      <c r="AV1881" s="148"/>
      <c r="AW1881" s="148"/>
      <c r="AX1881" s="148"/>
      <c r="AY1881" s="148"/>
      <c r="AZ1881" s="148"/>
      <c r="BA1881" s="148"/>
      <c r="BB1881" s="148"/>
      <c r="BC1881" s="148"/>
      <c r="BD1881" s="148"/>
      <c r="BE1881" s="148"/>
      <c r="BF1881" s="148"/>
      <c r="BG1881" s="148"/>
      <c r="BH1881" s="148"/>
    </row>
    <row r="1882" spans="1:60" ht="22.5" outlineLevel="1" x14ac:dyDescent="0.2">
      <c r="A1882" s="187">
        <v>407</v>
      </c>
      <c r="B1882" s="188" t="s">
        <v>2520</v>
      </c>
      <c r="C1882" s="195" t="s">
        <v>2521</v>
      </c>
      <c r="D1882" s="189" t="s">
        <v>492</v>
      </c>
      <c r="E1882" s="190">
        <v>386.64</v>
      </c>
      <c r="F1882" s="191"/>
      <c r="G1882" s="192">
        <f>ROUND(E1882*F1882,2)</f>
        <v>0</v>
      </c>
      <c r="H1882" s="191"/>
      <c r="I1882" s="192">
        <f>ROUND(E1882*H1882,2)</f>
        <v>0</v>
      </c>
      <c r="J1882" s="191"/>
      <c r="K1882" s="192">
        <f>ROUND(E1882*J1882,2)</f>
        <v>0</v>
      </c>
      <c r="L1882" s="192">
        <v>21</v>
      </c>
      <c r="M1882" s="192">
        <f>G1882*(1+L1882/100)</f>
        <v>0</v>
      </c>
      <c r="N1882" s="190">
        <v>0</v>
      </c>
      <c r="O1882" s="190">
        <f>ROUND(E1882*N1882,2)</f>
        <v>0</v>
      </c>
      <c r="P1882" s="190">
        <v>0</v>
      </c>
      <c r="Q1882" s="190">
        <f>ROUND(E1882*P1882,2)</f>
        <v>0</v>
      </c>
      <c r="R1882" s="192" t="s">
        <v>2425</v>
      </c>
      <c r="S1882" s="192" t="s">
        <v>378</v>
      </c>
      <c r="T1882" s="193" t="s">
        <v>378</v>
      </c>
      <c r="U1882" s="159">
        <v>0.03</v>
      </c>
      <c r="V1882" s="159">
        <f>ROUND(E1882*U1882,2)</f>
        <v>11.6</v>
      </c>
      <c r="W1882" s="159"/>
      <c r="X1882" s="159" t="s">
        <v>429</v>
      </c>
      <c r="Y1882" s="159" t="s">
        <v>381</v>
      </c>
      <c r="Z1882" s="214">
        <v>0.32</v>
      </c>
      <c r="AA1882" s="215">
        <f t="shared" ref="AA1882:AA1884" si="798">G1882*Z1882</f>
        <v>0</v>
      </c>
      <c r="AB1882" s="215">
        <f t="shared" ref="AB1882:AB1884" si="799">G1882-AA1882</f>
        <v>0</v>
      </c>
      <c r="AC1882" s="148"/>
      <c r="AD1882" s="148"/>
      <c r="AE1882" s="148"/>
      <c r="AF1882" s="148"/>
      <c r="AG1882" s="148" t="s">
        <v>431</v>
      </c>
      <c r="AH1882" s="148"/>
      <c r="AI1882" s="148"/>
      <c r="AJ1882" s="148"/>
      <c r="AK1882" s="148"/>
      <c r="AL1882" s="148"/>
      <c r="AM1882" s="148"/>
      <c r="AN1882" s="148"/>
      <c r="AO1882" s="148"/>
      <c r="AP1882" s="148"/>
      <c r="AQ1882" s="148"/>
      <c r="AR1882" s="148"/>
      <c r="AS1882" s="148"/>
      <c r="AT1882" s="148"/>
      <c r="AU1882" s="148"/>
      <c r="AV1882" s="148"/>
      <c r="AW1882" s="148"/>
      <c r="AX1882" s="148"/>
      <c r="AY1882" s="148"/>
      <c r="AZ1882" s="148"/>
      <c r="BA1882" s="148"/>
      <c r="BB1882" s="148"/>
      <c r="BC1882" s="148"/>
      <c r="BD1882" s="148"/>
      <c r="BE1882" s="148"/>
      <c r="BF1882" s="148"/>
      <c r="BG1882" s="148"/>
      <c r="BH1882" s="148"/>
    </row>
    <row r="1883" spans="1:60" ht="33.75" outlineLevel="1" x14ac:dyDescent="0.2">
      <c r="A1883" s="172">
        <v>408</v>
      </c>
      <c r="B1883" s="173" t="s">
        <v>2522</v>
      </c>
      <c r="C1883" s="181" t="s">
        <v>2523</v>
      </c>
      <c r="D1883" s="174" t="s">
        <v>671</v>
      </c>
      <c r="E1883" s="175">
        <v>116</v>
      </c>
      <c r="F1883" s="176"/>
      <c r="G1883" s="177">
        <f>ROUND(E1883*F1883,2)</f>
        <v>0</v>
      </c>
      <c r="H1883" s="176"/>
      <c r="I1883" s="177">
        <f>ROUND(E1883*H1883,2)</f>
        <v>0</v>
      </c>
      <c r="J1883" s="176"/>
      <c r="K1883" s="177">
        <f>ROUND(E1883*J1883,2)</f>
        <v>0</v>
      </c>
      <c r="L1883" s="177">
        <v>21</v>
      </c>
      <c r="M1883" s="177">
        <f>G1883*(1+L1883/100)</f>
        <v>0</v>
      </c>
      <c r="N1883" s="175">
        <v>1.3999999999999999E-4</v>
      </c>
      <c r="O1883" s="175">
        <f>ROUND(E1883*N1883,2)</f>
        <v>0.02</v>
      </c>
      <c r="P1883" s="175">
        <v>0</v>
      </c>
      <c r="Q1883" s="175">
        <f>ROUND(E1883*P1883,2)</f>
        <v>0</v>
      </c>
      <c r="R1883" s="177" t="s">
        <v>2425</v>
      </c>
      <c r="S1883" s="177" t="s">
        <v>378</v>
      </c>
      <c r="T1883" s="178" t="s">
        <v>378</v>
      </c>
      <c r="U1883" s="159">
        <v>0.15</v>
      </c>
      <c r="V1883" s="159">
        <f>ROUND(E1883*U1883,2)</f>
        <v>17.399999999999999</v>
      </c>
      <c r="W1883" s="159"/>
      <c r="X1883" s="159" t="s">
        <v>429</v>
      </c>
      <c r="Y1883" s="159" t="s">
        <v>381</v>
      </c>
      <c r="Z1883" s="214">
        <v>0.32</v>
      </c>
      <c r="AA1883" s="215">
        <f t="shared" si="798"/>
        <v>0</v>
      </c>
      <c r="AB1883" s="215">
        <f t="shared" si="799"/>
        <v>0</v>
      </c>
      <c r="AC1883" s="148"/>
      <c r="AD1883" s="148"/>
      <c r="AE1883" s="148"/>
      <c r="AF1883" s="148"/>
      <c r="AG1883" s="148" t="s">
        <v>431</v>
      </c>
      <c r="AH1883" s="148"/>
      <c r="AI1883" s="148"/>
      <c r="AJ1883" s="148"/>
      <c r="AK1883" s="148"/>
      <c r="AL1883" s="148"/>
      <c r="AM1883" s="148"/>
      <c r="AN1883" s="148"/>
      <c r="AO1883" s="148"/>
      <c r="AP1883" s="148"/>
      <c r="AQ1883" s="148"/>
      <c r="AR1883" s="148"/>
      <c r="AS1883" s="148"/>
      <c r="AT1883" s="148"/>
      <c r="AU1883" s="148"/>
      <c r="AV1883" s="148"/>
      <c r="AW1883" s="148"/>
      <c r="AX1883" s="148"/>
      <c r="AY1883" s="148"/>
      <c r="AZ1883" s="148"/>
      <c r="BA1883" s="148"/>
      <c r="BB1883" s="148"/>
      <c r="BC1883" s="148"/>
      <c r="BD1883" s="148"/>
      <c r="BE1883" s="148"/>
      <c r="BF1883" s="148"/>
      <c r="BG1883" s="148"/>
      <c r="BH1883" s="148"/>
    </row>
    <row r="1884" spans="1:60" outlineLevel="1" x14ac:dyDescent="0.2">
      <c r="A1884" s="155">
        <v>409</v>
      </c>
      <c r="B1884" s="156" t="s">
        <v>2524</v>
      </c>
      <c r="C1884" s="197" t="s">
        <v>2525</v>
      </c>
      <c r="D1884" s="157" t="s">
        <v>0</v>
      </c>
      <c r="E1884" s="196"/>
      <c r="F1884" s="160"/>
      <c r="G1884" s="159">
        <f>ROUND(E1884*F1884,2)</f>
        <v>0</v>
      </c>
      <c r="H1884" s="160"/>
      <c r="I1884" s="159">
        <f>ROUND(E1884*H1884,2)</f>
        <v>0</v>
      </c>
      <c r="J1884" s="160"/>
      <c r="K1884" s="159">
        <f>ROUND(E1884*J1884,2)</f>
        <v>0</v>
      </c>
      <c r="L1884" s="159">
        <v>21</v>
      </c>
      <c r="M1884" s="159">
        <f>G1884*(1+L1884/100)</f>
        <v>0</v>
      </c>
      <c r="N1884" s="158">
        <v>0</v>
      </c>
      <c r="O1884" s="158">
        <f>ROUND(E1884*N1884,2)</f>
        <v>0</v>
      </c>
      <c r="P1884" s="158">
        <v>0</v>
      </c>
      <c r="Q1884" s="158">
        <f>ROUND(E1884*P1884,2)</f>
        <v>0</v>
      </c>
      <c r="R1884" s="159" t="s">
        <v>2425</v>
      </c>
      <c r="S1884" s="159" t="s">
        <v>378</v>
      </c>
      <c r="T1884" s="159" t="s">
        <v>378</v>
      </c>
      <c r="U1884" s="159">
        <v>0</v>
      </c>
      <c r="V1884" s="159">
        <f>ROUND(E1884*U1884,2)</f>
        <v>0</v>
      </c>
      <c r="W1884" s="159"/>
      <c r="X1884" s="159" t="s">
        <v>618</v>
      </c>
      <c r="Y1884" s="159" t="s">
        <v>381</v>
      </c>
      <c r="Z1884" s="214">
        <v>0.32</v>
      </c>
      <c r="AA1884" s="215">
        <f t="shared" si="798"/>
        <v>0</v>
      </c>
      <c r="AB1884" s="215">
        <f t="shared" si="799"/>
        <v>0</v>
      </c>
      <c r="AC1884" s="148"/>
      <c r="AD1884" s="148"/>
      <c r="AE1884" s="148"/>
      <c r="AF1884" s="148"/>
      <c r="AG1884" s="148" t="s">
        <v>619</v>
      </c>
      <c r="AH1884" s="148"/>
      <c r="AI1884" s="148"/>
      <c r="AJ1884" s="148"/>
      <c r="AK1884" s="148"/>
      <c r="AL1884" s="148"/>
      <c r="AM1884" s="148"/>
      <c r="AN1884" s="148"/>
      <c r="AO1884" s="148"/>
      <c r="AP1884" s="148"/>
      <c r="AQ1884" s="148"/>
      <c r="AR1884" s="148"/>
      <c r="AS1884" s="148"/>
      <c r="AT1884" s="148"/>
      <c r="AU1884" s="148"/>
      <c r="AV1884" s="148"/>
      <c r="AW1884" s="148"/>
      <c r="AX1884" s="148"/>
      <c r="AY1884" s="148"/>
      <c r="AZ1884" s="148"/>
      <c r="BA1884" s="148"/>
      <c r="BB1884" s="148"/>
      <c r="BC1884" s="148"/>
      <c r="BD1884" s="148"/>
      <c r="BE1884" s="148"/>
      <c r="BF1884" s="148"/>
      <c r="BG1884" s="148"/>
      <c r="BH1884" s="148"/>
    </row>
    <row r="1885" spans="1:60" outlineLevel="2" x14ac:dyDescent="0.2">
      <c r="A1885" s="155"/>
      <c r="B1885" s="156"/>
      <c r="C1885" s="308" t="s">
        <v>2194</v>
      </c>
      <c r="D1885" s="309"/>
      <c r="E1885" s="309"/>
      <c r="F1885" s="309"/>
      <c r="G1885" s="309"/>
      <c r="H1885" s="159"/>
      <c r="I1885" s="159"/>
      <c r="J1885" s="159"/>
      <c r="K1885" s="159"/>
      <c r="L1885" s="159"/>
      <c r="M1885" s="159"/>
      <c r="N1885" s="158"/>
      <c r="O1885" s="158"/>
      <c r="P1885" s="158"/>
      <c r="Q1885" s="158"/>
      <c r="R1885" s="159"/>
      <c r="S1885" s="159"/>
      <c r="T1885" s="159"/>
      <c r="U1885" s="159"/>
      <c r="V1885" s="159"/>
      <c r="W1885" s="159"/>
      <c r="X1885" s="159"/>
      <c r="Y1885" s="159"/>
      <c r="Z1885" s="148"/>
      <c r="AA1885" s="148"/>
      <c r="AB1885" s="148"/>
      <c r="AC1885" s="148"/>
      <c r="AD1885" s="148"/>
      <c r="AE1885" s="148"/>
      <c r="AF1885" s="148"/>
      <c r="AG1885" s="148" t="s">
        <v>433</v>
      </c>
      <c r="AH1885" s="148"/>
      <c r="AI1885" s="148"/>
      <c r="AJ1885" s="148"/>
      <c r="AK1885" s="148"/>
      <c r="AL1885" s="148"/>
      <c r="AM1885" s="148"/>
      <c r="AN1885" s="148"/>
      <c r="AO1885" s="148"/>
      <c r="AP1885" s="148"/>
      <c r="AQ1885" s="148"/>
      <c r="AR1885" s="148"/>
      <c r="AS1885" s="148"/>
      <c r="AT1885" s="148"/>
      <c r="AU1885" s="148"/>
      <c r="AV1885" s="148"/>
      <c r="AW1885" s="148"/>
      <c r="AX1885" s="148"/>
      <c r="AY1885" s="148"/>
      <c r="AZ1885" s="148"/>
      <c r="BA1885" s="148"/>
      <c r="BB1885" s="148"/>
      <c r="BC1885" s="148"/>
      <c r="BD1885" s="148"/>
      <c r="BE1885" s="148"/>
      <c r="BF1885" s="148"/>
      <c r="BG1885" s="148"/>
      <c r="BH1885" s="148"/>
    </row>
    <row r="1886" spans="1:60" x14ac:dyDescent="0.2">
      <c r="A1886" s="162" t="s">
        <v>373</v>
      </c>
      <c r="B1886" s="163" t="s">
        <v>307</v>
      </c>
      <c r="C1886" s="180" t="s">
        <v>308</v>
      </c>
      <c r="D1886" s="164"/>
      <c r="E1886" s="165"/>
      <c r="F1886" s="166"/>
      <c r="G1886" s="166">
        <f>SUMIF(AG1887:AG1909,"&lt;&gt;NOR",G1887:G1909)</f>
        <v>0</v>
      </c>
      <c r="H1886" s="166"/>
      <c r="I1886" s="166">
        <f>SUM(I1887:I1909)</f>
        <v>0</v>
      </c>
      <c r="J1886" s="166"/>
      <c r="K1886" s="166">
        <f>SUM(K1887:K1909)</f>
        <v>0</v>
      </c>
      <c r="L1886" s="166"/>
      <c r="M1886" s="166">
        <f>SUM(M1887:M1909)</f>
        <v>0</v>
      </c>
      <c r="N1886" s="165"/>
      <c r="O1886" s="165">
        <f>SUM(O1887:O1909)</f>
        <v>5.8599999999999994</v>
      </c>
      <c r="P1886" s="165"/>
      <c r="Q1886" s="165">
        <f>SUM(Q1887:Q1909)</f>
        <v>0</v>
      </c>
      <c r="R1886" s="166"/>
      <c r="S1886" s="166"/>
      <c r="T1886" s="167"/>
      <c r="U1886" s="161"/>
      <c r="V1886" s="161">
        <f>SUM(V1887:V1909)</f>
        <v>316.96000000000004</v>
      </c>
      <c r="W1886" s="161"/>
      <c r="X1886" s="161"/>
      <c r="Y1886" s="161"/>
      <c r="Z1886" s="166"/>
      <c r="AA1886" s="166"/>
      <c r="AB1886" s="167"/>
      <c r="AG1886" t="s">
        <v>374</v>
      </c>
    </row>
    <row r="1887" spans="1:60" ht="22.5" outlineLevel="1" x14ac:dyDescent="0.2">
      <c r="A1887" s="172">
        <v>410</v>
      </c>
      <c r="B1887" s="173" t="s">
        <v>2432</v>
      </c>
      <c r="C1887" s="181" t="s">
        <v>2433</v>
      </c>
      <c r="D1887" s="174" t="s">
        <v>671</v>
      </c>
      <c r="E1887" s="175">
        <v>244.75</v>
      </c>
      <c r="F1887" s="176"/>
      <c r="G1887" s="177">
        <f>ROUND(E1887*F1887,2)</f>
        <v>0</v>
      </c>
      <c r="H1887" s="176"/>
      <c r="I1887" s="177">
        <f>ROUND(E1887*H1887,2)</f>
        <v>0</v>
      </c>
      <c r="J1887" s="176"/>
      <c r="K1887" s="177">
        <f>ROUND(E1887*J1887,2)</f>
        <v>0</v>
      </c>
      <c r="L1887" s="177">
        <v>21</v>
      </c>
      <c r="M1887" s="177">
        <f>G1887*(1+L1887/100)</f>
        <v>0</v>
      </c>
      <c r="N1887" s="175">
        <v>2.4399999999999999E-3</v>
      </c>
      <c r="O1887" s="175">
        <f>ROUND(E1887*N1887,2)</f>
        <v>0.6</v>
      </c>
      <c r="P1887" s="175">
        <v>0</v>
      </c>
      <c r="Q1887" s="175">
        <f>ROUND(E1887*P1887,2)</f>
        <v>0</v>
      </c>
      <c r="R1887" s="177" t="s">
        <v>2425</v>
      </c>
      <c r="S1887" s="177" t="s">
        <v>378</v>
      </c>
      <c r="T1887" s="178" t="s">
        <v>378</v>
      </c>
      <c r="U1887" s="159">
        <v>0.45600000000000002</v>
      </c>
      <c r="V1887" s="159">
        <f>ROUND(E1887*U1887,2)</f>
        <v>111.61</v>
      </c>
      <c r="W1887" s="159"/>
      <c r="X1887" s="159" t="s">
        <v>429</v>
      </c>
      <c r="Y1887" s="159" t="s">
        <v>381</v>
      </c>
      <c r="Z1887" s="214">
        <v>0.32</v>
      </c>
      <c r="AA1887" s="215">
        <f t="shared" ref="AA1887" si="800">G1887*Z1887</f>
        <v>0</v>
      </c>
      <c r="AB1887" s="215">
        <f t="shared" ref="AB1887" si="801">G1887-AA1887</f>
        <v>0</v>
      </c>
      <c r="AC1887" s="148"/>
      <c r="AD1887" s="148"/>
      <c r="AE1887" s="148"/>
      <c r="AF1887" s="148"/>
      <c r="AG1887" s="148" t="s">
        <v>431</v>
      </c>
      <c r="AH1887" s="148"/>
      <c r="AI1887" s="148"/>
      <c r="AJ1887" s="148"/>
      <c r="AK1887" s="148"/>
      <c r="AL1887" s="148"/>
      <c r="AM1887" s="148"/>
      <c r="AN1887" s="148"/>
      <c r="AO1887" s="148"/>
      <c r="AP1887" s="148"/>
      <c r="AQ1887" s="148"/>
      <c r="AR1887" s="148"/>
      <c r="AS1887" s="148"/>
      <c r="AT1887" s="148"/>
      <c r="AU1887" s="148"/>
      <c r="AV1887" s="148"/>
      <c r="AW1887" s="148"/>
      <c r="AX1887" s="148"/>
      <c r="AY1887" s="148"/>
      <c r="AZ1887" s="148"/>
      <c r="BA1887" s="148"/>
      <c r="BB1887" s="148"/>
      <c r="BC1887" s="148"/>
      <c r="BD1887" s="148"/>
      <c r="BE1887" s="148"/>
      <c r="BF1887" s="148"/>
      <c r="BG1887" s="148"/>
      <c r="BH1887" s="148"/>
    </row>
    <row r="1888" spans="1:60" outlineLevel="2" x14ac:dyDescent="0.2">
      <c r="A1888" s="155"/>
      <c r="B1888" s="156"/>
      <c r="C1888" s="194" t="s">
        <v>2526</v>
      </c>
      <c r="D1888" s="185"/>
      <c r="E1888" s="186">
        <v>220</v>
      </c>
      <c r="F1888" s="159"/>
      <c r="G1888" s="159"/>
      <c r="H1888" s="159"/>
      <c r="I1888" s="159"/>
      <c r="J1888" s="159"/>
      <c r="K1888" s="159"/>
      <c r="L1888" s="159"/>
      <c r="M1888" s="159"/>
      <c r="N1888" s="158"/>
      <c r="O1888" s="158"/>
      <c r="P1888" s="158"/>
      <c r="Q1888" s="158"/>
      <c r="R1888" s="159"/>
      <c r="S1888" s="159"/>
      <c r="T1888" s="159"/>
      <c r="U1888" s="159"/>
      <c r="V1888" s="159"/>
      <c r="W1888" s="159"/>
      <c r="X1888" s="159"/>
      <c r="Y1888" s="159"/>
      <c r="Z1888" s="148"/>
      <c r="AA1888" s="148"/>
      <c r="AB1888" s="148"/>
      <c r="AC1888" s="148"/>
      <c r="AD1888" s="148"/>
      <c r="AE1888" s="148"/>
      <c r="AF1888" s="148"/>
      <c r="AG1888" s="148" t="s">
        <v>435</v>
      </c>
      <c r="AH1888" s="148">
        <v>0</v>
      </c>
      <c r="AI1888" s="148"/>
      <c r="AJ1888" s="148"/>
      <c r="AK1888" s="148"/>
      <c r="AL1888" s="148"/>
      <c r="AM1888" s="148"/>
      <c r="AN1888" s="148"/>
      <c r="AO1888" s="148"/>
      <c r="AP1888" s="148"/>
      <c r="AQ1888" s="148"/>
      <c r="AR1888" s="148"/>
      <c r="AS1888" s="148"/>
      <c r="AT1888" s="148"/>
      <c r="AU1888" s="148"/>
      <c r="AV1888" s="148"/>
      <c r="AW1888" s="148"/>
      <c r="AX1888" s="148"/>
      <c r="AY1888" s="148"/>
      <c r="AZ1888" s="148"/>
      <c r="BA1888" s="148"/>
      <c r="BB1888" s="148"/>
      <c r="BC1888" s="148"/>
      <c r="BD1888" s="148"/>
      <c r="BE1888" s="148"/>
      <c r="BF1888" s="148"/>
      <c r="BG1888" s="148"/>
      <c r="BH1888" s="148"/>
    </row>
    <row r="1889" spans="1:60" outlineLevel="3" x14ac:dyDescent="0.2">
      <c r="A1889" s="155"/>
      <c r="B1889" s="156"/>
      <c r="C1889" s="194" t="s">
        <v>2527</v>
      </c>
      <c r="D1889" s="185"/>
      <c r="E1889" s="186">
        <v>24.75</v>
      </c>
      <c r="F1889" s="159"/>
      <c r="G1889" s="159"/>
      <c r="H1889" s="159"/>
      <c r="I1889" s="159"/>
      <c r="J1889" s="159"/>
      <c r="K1889" s="159"/>
      <c r="L1889" s="159"/>
      <c r="M1889" s="159"/>
      <c r="N1889" s="158"/>
      <c r="O1889" s="158"/>
      <c r="P1889" s="158"/>
      <c r="Q1889" s="158"/>
      <c r="R1889" s="159"/>
      <c r="S1889" s="159"/>
      <c r="T1889" s="159"/>
      <c r="U1889" s="159"/>
      <c r="V1889" s="159"/>
      <c r="W1889" s="159"/>
      <c r="X1889" s="159"/>
      <c r="Y1889" s="159"/>
      <c r="Z1889" s="148"/>
      <c r="AA1889" s="148"/>
      <c r="AB1889" s="148"/>
      <c r="AC1889" s="148"/>
      <c r="AD1889" s="148"/>
      <c r="AE1889" s="148"/>
      <c r="AF1889" s="148"/>
      <c r="AG1889" s="148" t="s">
        <v>435</v>
      </c>
      <c r="AH1889" s="148">
        <v>0</v>
      </c>
      <c r="AI1889" s="148"/>
      <c r="AJ1889" s="148"/>
      <c r="AK1889" s="148"/>
      <c r="AL1889" s="148"/>
      <c r="AM1889" s="148"/>
      <c r="AN1889" s="148"/>
      <c r="AO1889" s="148"/>
      <c r="AP1889" s="148"/>
      <c r="AQ1889" s="148"/>
      <c r="AR1889" s="148"/>
      <c r="AS1889" s="148"/>
      <c r="AT1889" s="148"/>
      <c r="AU1889" s="148"/>
      <c r="AV1889" s="148"/>
      <c r="AW1889" s="148"/>
      <c r="AX1889" s="148"/>
      <c r="AY1889" s="148"/>
      <c r="AZ1889" s="148"/>
      <c r="BA1889" s="148"/>
      <c r="BB1889" s="148"/>
      <c r="BC1889" s="148"/>
      <c r="BD1889" s="148"/>
      <c r="BE1889" s="148"/>
      <c r="BF1889" s="148"/>
      <c r="BG1889" s="148"/>
      <c r="BH1889" s="148"/>
    </row>
    <row r="1890" spans="1:60" ht="22.5" outlineLevel="1" x14ac:dyDescent="0.2">
      <c r="A1890" s="172">
        <v>411</v>
      </c>
      <c r="B1890" s="173" t="s">
        <v>2435</v>
      </c>
      <c r="C1890" s="181" t="s">
        <v>2436</v>
      </c>
      <c r="D1890" s="174" t="s">
        <v>671</v>
      </c>
      <c r="E1890" s="175">
        <v>244.75</v>
      </c>
      <c r="F1890" s="176"/>
      <c r="G1890" s="177">
        <f>ROUND(E1890*F1890,2)</f>
        <v>0</v>
      </c>
      <c r="H1890" s="176"/>
      <c r="I1890" s="177">
        <f>ROUND(E1890*H1890,2)</f>
        <v>0</v>
      </c>
      <c r="J1890" s="176"/>
      <c r="K1890" s="177">
        <f>ROUND(E1890*J1890,2)</f>
        <v>0</v>
      </c>
      <c r="L1890" s="177">
        <v>21</v>
      </c>
      <c r="M1890" s="177">
        <f>G1890*(1+L1890/100)</f>
        <v>0</v>
      </c>
      <c r="N1890" s="175">
        <v>2.0200000000000001E-3</v>
      </c>
      <c r="O1890" s="175">
        <f>ROUND(E1890*N1890,2)</f>
        <v>0.49</v>
      </c>
      <c r="P1890" s="175">
        <v>0</v>
      </c>
      <c r="Q1890" s="175">
        <f>ROUND(E1890*P1890,2)</f>
        <v>0</v>
      </c>
      <c r="R1890" s="177" t="s">
        <v>2425</v>
      </c>
      <c r="S1890" s="177" t="s">
        <v>378</v>
      </c>
      <c r="T1890" s="178" t="s">
        <v>378</v>
      </c>
      <c r="U1890" s="159">
        <v>0.23</v>
      </c>
      <c r="V1890" s="159">
        <f>ROUND(E1890*U1890,2)</f>
        <v>56.29</v>
      </c>
      <c r="W1890" s="159"/>
      <c r="X1890" s="159" t="s">
        <v>429</v>
      </c>
      <c r="Y1890" s="159" t="s">
        <v>381</v>
      </c>
      <c r="Z1890" s="214">
        <v>0.32</v>
      </c>
      <c r="AA1890" s="215">
        <f t="shared" ref="AA1890" si="802">G1890*Z1890</f>
        <v>0</v>
      </c>
      <c r="AB1890" s="215">
        <f t="shared" ref="AB1890" si="803">G1890-AA1890</f>
        <v>0</v>
      </c>
      <c r="AC1890" s="148"/>
      <c r="AD1890" s="148"/>
      <c r="AE1890" s="148"/>
      <c r="AF1890" s="148"/>
      <c r="AG1890" s="148" t="s">
        <v>431</v>
      </c>
      <c r="AH1890" s="148"/>
      <c r="AI1890" s="148"/>
      <c r="AJ1890" s="148"/>
      <c r="AK1890" s="148"/>
      <c r="AL1890" s="148"/>
      <c r="AM1890" s="148"/>
      <c r="AN1890" s="148"/>
      <c r="AO1890" s="148"/>
      <c r="AP1890" s="148"/>
      <c r="AQ1890" s="148"/>
      <c r="AR1890" s="148"/>
      <c r="AS1890" s="148"/>
      <c r="AT1890" s="148"/>
      <c r="AU1890" s="148"/>
      <c r="AV1890" s="148"/>
      <c r="AW1890" s="148"/>
      <c r="AX1890" s="148"/>
      <c r="AY1890" s="148"/>
      <c r="AZ1890" s="148"/>
      <c r="BA1890" s="148"/>
      <c r="BB1890" s="148"/>
      <c r="BC1890" s="148"/>
      <c r="BD1890" s="148"/>
      <c r="BE1890" s="148"/>
      <c r="BF1890" s="148"/>
      <c r="BG1890" s="148"/>
      <c r="BH1890" s="148"/>
    </row>
    <row r="1891" spans="1:60" outlineLevel="2" x14ac:dyDescent="0.2">
      <c r="A1891" s="155"/>
      <c r="B1891" s="156"/>
      <c r="C1891" s="194" t="s">
        <v>2528</v>
      </c>
      <c r="D1891" s="185"/>
      <c r="E1891" s="186">
        <v>244.75</v>
      </c>
      <c r="F1891" s="159"/>
      <c r="G1891" s="159"/>
      <c r="H1891" s="159"/>
      <c r="I1891" s="159"/>
      <c r="J1891" s="159"/>
      <c r="K1891" s="159"/>
      <c r="L1891" s="159"/>
      <c r="M1891" s="159"/>
      <c r="N1891" s="158"/>
      <c r="O1891" s="158"/>
      <c r="P1891" s="158"/>
      <c r="Q1891" s="158"/>
      <c r="R1891" s="159"/>
      <c r="S1891" s="159"/>
      <c r="T1891" s="159"/>
      <c r="U1891" s="159"/>
      <c r="V1891" s="159"/>
      <c r="W1891" s="159"/>
      <c r="X1891" s="159"/>
      <c r="Y1891" s="159"/>
      <c r="Z1891" s="148"/>
      <c r="AA1891" s="148"/>
      <c r="AB1891" s="148"/>
      <c r="AC1891" s="148"/>
      <c r="AD1891" s="148"/>
      <c r="AE1891" s="148"/>
      <c r="AF1891" s="148"/>
      <c r="AG1891" s="148" t="s">
        <v>435</v>
      </c>
      <c r="AH1891" s="148">
        <v>5</v>
      </c>
      <c r="AI1891" s="148"/>
      <c r="AJ1891" s="148"/>
      <c r="AK1891" s="148"/>
      <c r="AL1891" s="148"/>
      <c r="AM1891" s="148"/>
      <c r="AN1891" s="148"/>
      <c r="AO1891" s="148"/>
      <c r="AP1891" s="148"/>
      <c r="AQ1891" s="148"/>
      <c r="AR1891" s="148"/>
      <c r="AS1891" s="148"/>
      <c r="AT1891" s="148"/>
      <c r="AU1891" s="148"/>
      <c r="AV1891" s="148"/>
      <c r="AW1891" s="148"/>
      <c r="AX1891" s="148"/>
      <c r="AY1891" s="148"/>
      <c r="AZ1891" s="148"/>
      <c r="BA1891" s="148"/>
      <c r="BB1891" s="148"/>
      <c r="BC1891" s="148"/>
      <c r="BD1891" s="148"/>
      <c r="BE1891" s="148"/>
      <c r="BF1891" s="148"/>
      <c r="BG1891" s="148"/>
      <c r="BH1891" s="148"/>
    </row>
    <row r="1892" spans="1:60" outlineLevel="1" x14ac:dyDescent="0.2">
      <c r="A1892" s="172">
        <v>412</v>
      </c>
      <c r="B1892" s="173" t="s">
        <v>2529</v>
      </c>
      <c r="C1892" s="181" t="s">
        <v>2530</v>
      </c>
      <c r="D1892" s="174" t="s">
        <v>492</v>
      </c>
      <c r="E1892" s="175">
        <v>125.7069</v>
      </c>
      <c r="F1892" s="176"/>
      <c r="G1892" s="177">
        <f>ROUND(E1892*F1892,2)</f>
        <v>0</v>
      </c>
      <c r="H1892" s="176"/>
      <c r="I1892" s="177">
        <f>ROUND(E1892*H1892,2)</f>
        <v>0</v>
      </c>
      <c r="J1892" s="176"/>
      <c r="K1892" s="177">
        <f>ROUND(E1892*J1892,2)</f>
        <v>0</v>
      </c>
      <c r="L1892" s="177">
        <v>21</v>
      </c>
      <c r="M1892" s="177">
        <f>G1892*(1+L1892/100)</f>
        <v>0</v>
      </c>
      <c r="N1892" s="175">
        <v>1.9199999999999998E-2</v>
      </c>
      <c r="O1892" s="175">
        <f>ROUND(E1892*N1892,2)</f>
        <v>2.41</v>
      </c>
      <c r="P1892" s="175">
        <v>0</v>
      </c>
      <c r="Q1892" s="175">
        <f>ROUND(E1892*P1892,2)</f>
        <v>0</v>
      </c>
      <c r="R1892" s="177"/>
      <c r="S1892" s="177" t="s">
        <v>394</v>
      </c>
      <c r="T1892" s="178" t="s">
        <v>379</v>
      </c>
      <c r="U1892" s="159">
        <v>0</v>
      </c>
      <c r="V1892" s="159">
        <f>ROUND(E1892*U1892,2)</f>
        <v>0</v>
      </c>
      <c r="W1892" s="159"/>
      <c r="X1892" s="159" t="s">
        <v>614</v>
      </c>
      <c r="Y1892" s="159" t="s">
        <v>381</v>
      </c>
      <c r="Z1892" s="214">
        <v>0.32</v>
      </c>
      <c r="AA1892" s="215">
        <f t="shared" ref="AA1892" si="804">G1892*Z1892</f>
        <v>0</v>
      </c>
      <c r="AB1892" s="215">
        <f t="shared" ref="AB1892" si="805">G1892-AA1892</f>
        <v>0</v>
      </c>
      <c r="AC1892" s="148"/>
      <c r="AD1892" s="148"/>
      <c r="AE1892" s="148"/>
      <c r="AF1892" s="148"/>
      <c r="AG1892" s="148" t="s">
        <v>615</v>
      </c>
      <c r="AH1892" s="148"/>
      <c r="AI1892" s="148"/>
      <c r="AJ1892" s="148"/>
      <c r="AK1892" s="148"/>
      <c r="AL1892" s="148"/>
      <c r="AM1892" s="148"/>
      <c r="AN1892" s="148"/>
      <c r="AO1892" s="148"/>
      <c r="AP1892" s="148"/>
      <c r="AQ1892" s="148"/>
      <c r="AR1892" s="148"/>
      <c r="AS1892" s="148"/>
      <c r="AT1892" s="148"/>
      <c r="AU1892" s="148"/>
      <c r="AV1892" s="148"/>
      <c r="AW1892" s="148"/>
      <c r="AX1892" s="148"/>
      <c r="AY1892" s="148"/>
      <c r="AZ1892" s="148"/>
      <c r="BA1892" s="148"/>
      <c r="BB1892" s="148"/>
      <c r="BC1892" s="148"/>
      <c r="BD1892" s="148"/>
      <c r="BE1892" s="148"/>
      <c r="BF1892" s="148"/>
      <c r="BG1892" s="148"/>
      <c r="BH1892" s="148"/>
    </row>
    <row r="1893" spans="1:60" outlineLevel="2" x14ac:dyDescent="0.2">
      <c r="A1893" s="155"/>
      <c r="B1893" s="156"/>
      <c r="C1893" s="295" t="s">
        <v>2531</v>
      </c>
      <c r="D1893" s="296"/>
      <c r="E1893" s="296"/>
      <c r="F1893" s="296"/>
      <c r="G1893" s="296"/>
      <c r="H1893" s="159"/>
      <c r="I1893" s="159"/>
      <c r="J1893" s="159"/>
      <c r="K1893" s="159"/>
      <c r="L1893" s="159"/>
      <c r="M1893" s="159"/>
      <c r="N1893" s="158"/>
      <c r="O1893" s="158"/>
      <c r="P1893" s="158"/>
      <c r="Q1893" s="158"/>
      <c r="R1893" s="159"/>
      <c r="S1893" s="159"/>
      <c r="T1893" s="159"/>
      <c r="U1893" s="159"/>
      <c r="V1893" s="159"/>
      <c r="W1893" s="159"/>
      <c r="X1893" s="159"/>
      <c r="Y1893" s="159"/>
      <c r="Z1893" s="148"/>
      <c r="AA1893" s="148"/>
      <c r="AB1893" s="148"/>
      <c r="AC1893" s="148"/>
      <c r="AD1893" s="148"/>
      <c r="AE1893" s="148"/>
      <c r="AF1893" s="148"/>
      <c r="AG1893" s="148" t="s">
        <v>383</v>
      </c>
      <c r="AH1893" s="148"/>
      <c r="AI1893" s="148"/>
      <c r="AJ1893" s="148"/>
      <c r="AK1893" s="148"/>
      <c r="AL1893" s="148"/>
      <c r="AM1893" s="148"/>
      <c r="AN1893" s="148"/>
      <c r="AO1893" s="148"/>
      <c r="AP1893" s="148"/>
      <c r="AQ1893" s="148"/>
      <c r="AR1893" s="148"/>
      <c r="AS1893" s="148"/>
      <c r="AT1893" s="148"/>
      <c r="AU1893" s="148"/>
      <c r="AV1893" s="148"/>
      <c r="AW1893" s="148"/>
      <c r="AX1893" s="148"/>
      <c r="AY1893" s="148"/>
      <c r="AZ1893" s="148"/>
      <c r="BA1893" s="148"/>
      <c r="BB1893" s="148"/>
      <c r="BC1893" s="148"/>
      <c r="BD1893" s="148"/>
      <c r="BE1893" s="148"/>
      <c r="BF1893" s="148"/>
      <c r="BG1893" s="148"/>
      <c r="BH1893" s="148"/>
    </row>
    <row r="1894" spans="1:60" outlineLevel="2" x14ac:dyDescent="0.2">
      <c r="A1894" s="155"/>
      <c r="B1894" s="156"/>
      <c r="C1894" s="194" t="s">
        <v>2532</v>
      </c>
      <c r="D1894" s="185"/>
      <c r="E1894" s="186"/>
      <c r="F1894" s="159"/>
      <c r="G1894" s="159"/>
      <c r="H1894" s="159"/>
      <c r="I1894" s="159"/>
      <c r="J1894" s="159"/>
      <c r="K1894" s="159"/>
      <c r="L1894" s="159"/>
      <c r="M1894" s="159"/>
      <c r="N1894" s="158"/>
      <c r="O1894" s="158"/>
      <c r="P1894" s="158"/>
      <c r="Q1894" s="158"/>
      <c r="R1894" s="159"/>
      <c r="S1894" s="159"/>
      <c r="T1894" s="159"/>
      <c r="U1894" s="159"/>
      <c r="V1894" s="159"/>
      <c r="W1894" s="159"/>
      <c r="X1894" s="159"/>
      <c r="Y1894" s="159"/>
      <c r="Z1894" s="148"/>
      <c r="AA1894" s="148"/>
      <c r="AB1894" s="148"/>
      <c r="AC1894" s="148"/>
      <c r="AD1894" s="148"/>
      <c r="AE1894" s="148"/>
      <c r="AF1894" s="148"/>
      <c r="AG1894" s="148" t="s">
        <v>435</v>
      </c>
      <c r="AH1894" s="148">
        <v>0</v>
      </c>
      <c r="AI1894" s="148"/>
      <c r="AJ1894" s="148"/>
      <c r="AK1894" s="148"/>
      <c r="AL1894" s="148"/>
      <c r="AM1894" s="148"/>
      <c r="AN1894" s="148"/>
      <c r="AO1894" s="148"/>
      <c r="AP1894" s="148"/>
      <c r="AQ1894" s="148"/>
      <c r="AR1894" s="148"/>
      <c r="AS1894" s="148"/>
      <c r="AT1894" s="148"/>
      <c r="AU1894" s="148"/>
      <c r="AV1894" s="148"/>
      <c r="AW1894" s="148"/>
      <c r="AX1894" s="148"/>
      <c r="AY1894" s="148"/>
      <c r="AZ1894" s="148"/>
      <c r="BA1894" s="148"/>
      <c r="BB1894" s="148"/>
      <c r="BC1894" s="148"/>
      <c r="BD1894" s="148"/>
      <c r="BE1894" s="148"/>
      <c r="BF1894" s="148"/>
      <c r="BG1894" s="148"/>
      <c r="BH1894" s="148"/>
    </row>
    <row r="1895" spans="1:60" outlineLevel="3" x14ac:dyDescent="0.2">
      <c r="A1895" s="155"/>
      <c r="B1895" s="156"/>
      <c r="C1895" s="194" t="s">
        <v>2533</v>
      </c>
      <c r="D1895" s="185"/>
      <c r="E1895" s="186">
        <v>62.250869999999999</v>
      </c>
      <c r="F1895" s="159"/>
      <c r="G1895" s="159"/>
      <c r="H1895" s="159"/>
      <c r="I1895" s="159"/>
      <c r="J1895" s="159"/>
      <c r="K1895" s="159"/>
      <c r="L1895" s="159"/>
      <c r="M1895" s="159"/>
      <c r="N1895" s="158"/>
      <c r="O1895" s="158"/>
      <c r="P1895" s="158"/>
      <c r="Q1895" s="158"/>
      <c r="R1895" s="159"/>
      <c r="S1895" s="159"/>
      <c r="T1895" s="159"/>
      <c r="U1895" s="159"/>
      <c r="V1895" s="159"/>
      <c r="W1895" s="159"/>
      <c r="X1895" s="159"/>
      <c r="Y1895" s="159"/>
      <c r="Z1895" s="148"/>
      <c r="AA1895" s="148"/>
      <c r="AB1895" s="148"/>
      <c r="AC1895" s="148"/>
      <c r="AD1895" s="148"/>
      <c r="AE1895" s="148"/>
      <c r="AF1895" s="148"/>
      <c r="AG1895" s="148" t="s">
        <v>435</v>
      </c>
      <c r="AH1895" s="148">
        <v>0</v>
      </c>
      <c r="AI1895" s="148"/>
      <c r="AJ1895" s="148"/>
      <c r="AK1895" s="148"/>
      <c r="AL1895" s="148"/>
      <c r="AM1895" s="148"/>
      <c r="AN1895" s="148"/>
      <c r="AO1895" s="148"/>
      <c r="AP1895" s="148"/>
      <c r="AQ1895" s="148"/>
      <c r="AR1895" s="148"/>
      <c r="AS1895" s="148"/>
      <c r="AT1895" s="148"/>
      <c r="AU1895" s="148"/>
      <c r="AV1895" s="148"/>
      <c r="AW1895" s="148"/>
      <c r="AX1895" s="148"/>
      <c r="AY1895" s="148"/>
      <c r="AZ1895" s="148"/>
      <c r="BA1895" s="148"/>
      <c r="BB1895" s="148"/>
      <c r="BC1895" s="148"/>
      <c r="BD1895" s="148"/>
      <c r="BE1895" s="148"/>
      <c r="BF1895" s="148"/>
      <c r="BG1895" s="148"/>
      <c r="BH1895" s="148"/>
    </row>
    <row r="1896" spans="1:60" outlineLevel="3" x14ac:dyDescent="0.2">
      <c r="A1896" s="155"/>
      <c r="B1896" s="156"/>
      <c r="C1896" s="194" t="s">
        <v>2534</v>
      </c>
      <c r="D1896" s="185"/>
      <c r="E1896" s="186">
        <v>50.93253</v>
      </c>
      <c r="F1896" s="159"/>
      <c r="G1896" s="159"/>
      <c r="H1896" s="159"/>
      <c r="I1896" s="159"/>
      <c r="J1896" s="159"/>
      <c r="K1896" s="159"/>
      <c r="L1896" s="159"/>
      <c r="M1896" s="159"/>
      <c r="N1896" s="158"/>
      <c r="O1896" s="158"/>
      <c r="P1896" s="158"/>
      <c r="Q1896" s="158"/>
      <c r="R1896" s="159"/>
      <c r="S1896" s="159"/>
      <c r="T1896" s="159"/>
      <c r="U1896" s="159"/>
      <c r="V1896" s="159"/>
      <c r="W1896" s="159"/>
      <c r="X1896" s="159"/>
      <c r="Y1896" s="159"/>
      <c r="Z1896" s="148"/>
      <c r="AA1896" s="148"/>
      <c r="AB1896" s="148"/>
      <c r="AC1896" s="148"/>
      <c r="AD1896" s="148"/>
      <c r="AE1896" s="148"/>
      <c r="AF1896" s="148"/>
      <c r="AG1896" s="148" t="s">
        <v>435</v>
      </c>
      <c r="AH1896" s="148">
        <v>0</v>
      </c>
      <c r="AI1896" s="148"/>
      <c r="AJ1896" s="148"/>
      <c r="AK1896" s="148"/>
      <c r="AL1896" s="148"/>
      <c r="AM1896" s="148"/>
      <c r="AN1896" s="148"/>
      <c r="AO1896" s="148"/>
      <c r="AP1896" s="148"/>
      <c r="AQ1896" s="148"/>
      <c r="AR1896" s="148"/>
      <c r="AS1896" s="148"/>
      <c r="AT1896" s="148"/>
      <c r="AU1896" s="148"/>
      <c r="AV1896" s="148"/>
      <c r="AW1896" s="148"/>
      <c r="AX1896" s="148"/>
      <c r="AY1896" s="148"/>
      <c r="AZ1896" s="148"/>
      <c r="BA1896" s="148"/>
      <c r="BB1896" s="148"/>
      <c r="BC1896" s="148"/>
      <c r="BD1896" s="148"/>
      <c r="BE1896" s="148"/>
      <c r="BF1896" s="148"/>
      <c r="BG1896" s="148"/>
      <c r="BH1896" s="148"/>
    </row>
    <row r="1897" spans="1:60" outlineLevel="3" x14ac:dyDescent="0.2">
      <c r="A1897" s="155"/>
      <c r="B1897" s="156"/>
      <c r="C1897" s="194" t="s">
        <v>2535</v>
      </c>
      <c r="D1897" s="185"/>
      <c r="E1897" s="186"/>
      <c r="F1897" s="159"/>
      <c r="G1897" s="159"/>
      <c r="H1897" s="159"/>
      <c r="I1897" s="159"/>
      <c r="J1897" s="159"/>
      <c r="K1897" s="159"/>
      <c r="L1897" s="159"/>
      <c r="M1897" s="159"/>
      <c r="N1897" s="158"/>
      <c r="O1897" s="158"/>
      <c r="P1897" s="158"/>
      <c r="Q1897" s="158"/>
      <c r="R1897" s="159"/>
      <c r="S1897" s="159"/>
      <c r="T1897" s="159"/>
      <c r="U1897" s="159"/>
      <c r="V1897" s="159"/>
      <c r="W1897" s="159"/>
      <c r="X1897" s="159"/>
      <c r="Y1897" s="159"/>
      <c r="Z1897" s="148"/>
      <c r="AA1897" s="148"/>
      <c r="AB1897" s="148"/>
      <c r="AC1897" s="148"/>
      <c r="AD1897" s="148"/>
      <c r="AE1897" s="148"/>
      <c r="AF1897" s="148"/>
      <c r="AG1897" s="148" t="s">
        <v>435</v>
      </c>
      <c r="AH1897" s="148">
        <v>0</v>
      </c>
      <c r="AI1897" s="148"/>
      <c r="AJ1897" s="148"/>
      <c r="AK1897" s="148"/>
      <c r="AL1897" s="148"/>
      <c r="AM1897" s="148"/>
      <c r="AN1897" s="148"/>
      <c r="AO1897" s="148"/>
      <c r="AP1897" s="148"/>
      <c r="AQ1897" s="148"/>
      <c r="AR1897" s="148"/>
      <c r="AS1897" s="148"/>
      <c r="AT1897" s="148"/>
      <c r="AU1897" s="148"/>
      <c r="AV1897" s="148"/>
      <c r="AW1897" s="148"/>
      <c r="AX1897" s="148"/>
      <c r="AY1897" s="148"/>
      <c r="AZ1897" s="148"/>
      <c r="BA1897" s="148"/>
      <c r="BB1897" s="148"/>
      <c r="BC1897" s="148"/>
      <c r="BD1897" s="148"/>
      <c r="BE1897" s="148"/>
      <c r="BF1897" s="148"/>
      <c r="BG1897" s="148"/>
      <c r="BH1897" s="148"/>
    </row>
    <row r="1898" spans="1:60" outlineLevel="3" x14ac:dyDescent="0.2">
      <c r="A1898" s="155"/>
      <c r="B1898" s="156"/>
      <c r="C1898" s="194" t="s">
        <v>2536</v>
      </c>
      <c r="D1898" s="185"/>
      <c r="E1898" s="186">
        <v>12.5235</v>
      </c>
      <c r="F1898" s="159"/>
      <c r="G1898" s="159"/>
      <c r="H1898" s="159"/>
      <c r="I1898" s="159"/>
      <c r="J1898" s="159"/>
      <c r="K1898" s="159"/>
      <c r="L1898" s="159"/>
      <c r="M1898" s="159"/>
      <c r="N1898" s="158"/>
      <c r="O1898" s="158"/>
      <c r="P1898" s="158"/>
      <c r="Q1898" s="158"/>
      <c r="R1898" s="159"/>
      <c r="S1898" s="159"/>
      <c r="T1898" s="159"/>
      <c r="U1898" s="159"/>
      <c r="V1898" s="159"/>
      <c r="W1898" s="159"/>
      <c r="X1898" s="159"/>
      <c r="Y1898" s="159"/>
      <c r="Z1898" s="148"/>
      <c r="AA1898" s="148"/>
      <c r="AB1898" s="148"/>
      <c r="AC1898" s="148"/>
      <c r="AD1898" s="148"/>
      <c r="AE1898" s="148"/>
      <c r="AF1898" s="148"/>
      <c r="AG1898" s="148" t="s">
        <v>435</v>
      </c>
      <c r="AH1898" s="148">
        <v>0</v>
      </c>
      <c r="AI1898" s="148"/>
      <c r="AJ1898" s="148"/>
      <c r="AK1898" s="148"/>
      <c r="AL1898" s="148"/>
      <c r="AM1898" s="148"/>
      <c r="AN1898" s="148"/>
      <c r="AO1898" s="148"/>
      <c r="AP1898" s="148"/>
      <c r="AQ1898" s="148"/>
      <c r="AR1898" s="148"/>
      <c r="AS1898" s="148"/>
      <c r="AT1898" s="148"/>
      <c r="AU1898" s="148"/>
      <c r="AV1898" s="148"/>
      <c r="AW1898" s="148"/>
      <c r="AX1898" s="148"/>
      <c r="AY1898" s="148"/>
      <c r="AZ1898" s="148"/>
      <c r="BA1898" s="148"/>
      <c r="BB1898" s="148"/>
      <c r="BC1898" s="148"/>
      <c r="BD1898" s="148"/>
      <c r="BE1898" s="148"/>
      <c r="BF1898" s="148"/>
      <c r="BG1898" s="148"/>
      <c r="BH1898" s="148"/>
    </row>
    <row r="1899" spans="1:60" outlineLevel="1" x14ac:dyDescent="0.2">
      <c r="A1899" s="172">
        <v>413</v>
      </c>
      <c r="B1899" s="173" t="s">
        <v>2537</v>
      </c>
      <c r="C1899" s="181" t="s">
        <v>2538</v>
      </c>
      <c r="D1899" s="174" t="s">
        <v>671</v>
      </c>
      <c r="E1899" s="175">
        <v>244.75</v>
      </c>
      <c r="F1899" s="176"/>
      <c r="G1899" s="177">
        <f>ROUND(E1899*F1899,2)</f>
        <v>0</v>
      </c>
      <c r="H1899" s="176"/>
      <c r="I1899" s="177">
        <f>ROUND(E1899*H1899,2)</f>
        <v>0</v>
      </c>
      <c r="J1899" s="176"/>
      <c r="K1899" s="177">
        <f>ROUND(E1899*J1899,2)</f>
        <v>0</v>
      </c>
      <c r="L1899" s="177">
        <v>21</v>
      </c>
      <c r="M1899" s="177">
        <f>G1899*(1+L1899/100)</f>
        <v>0</v>
      </c>
      <c r="N1899" s="175">
        <v>4.2000000000000002E-4</v>
      </c>
      <c r="O1899" s="175">
        <f>ROUND(E1899*N1899,2)</f>
        <v>0.1</v>
      </c>
      <c r="P1899" s="175">
        <v>0</v>
      </c>
      <c r="Q1899" s="175">
        <f>ROUND(E1899*P1899,2)</f>
        <v>0</v>
      </c>
      <c r="R1899" s="177"/>
      <c r="S1899" s="177" t="s">
        <v>394</v>
      </c>
      <c r="T1899" s="178" t="s">
        <v>379</v>
      </c>
      <c r="U1899" s="159">
        <v>0.15</v>
      </c>
      <c r="V1899" s="159">
        <f>ROUND(E1899*U1899,2)</f>
        <v>36.71</v>
      </c>
      <c r="W1899" s="159"/>
      <c r="X1899" s="159" t="s">
        <v>429</v>
      </c>
      <c r="Y1899" s="159" t="s">
        <v>381</v>
      </c>
      <c r="Z1899" s="214">
        <v>0.32</v>
      </c>
      <c r="AA1899" s="215">
        <f t="shared" ref="AA1899" si="806">G1899*Z1899</f>
        <v>0</v>
      </c>
      <c r="AB1899" s="215">
        <f t="shared" ref="AB1899" si="807">G1899-AA1899</f>
        <v>0</v>
      </c>
      <c r="AC1899" s="148"/>
      <c r="AD1899" s="148"/>
      <c r="AE1899" s="148"/>
      <c r="AF1899" s="148"/>
      <c r="AG1899" s="148" t="s">
        <v>431</v>
      </c>
      <c r="AH1899" s="148"/>
      <c r="AI1899" s="148"/>
      <c r="AJ1899" s="148"/>
      <c r="AK1899" s="148"/>
      <c r="AL1899" s="148"/>
      <c r="AM1899" s="148"/>
      <c r="AN1899" s="148"/>
      <c r="AO1899" s="148"/>
      <c r="AP1899" s="148"/>
      <c r="AQ1899" s="148"/>
      <c r="AR1899" s="148"/>
      <c r="AS1899" s="148"/>
      <c r="AT1899" s="148"/>
      <c r="AU1899" s="148"/>
      <c r="AV1899" s="148"/>
      <c r="AW1899" s="148"/>
      <c r="AX1899" s="148"/>
      <c r="AY1899" s="148"/>
      <c r="AZ1899" s="148"/>
      <c r="BA1899" s="148"/>
      <c r="BB1899" s="148"/>
      <c r="BC1899" s="148"/>
      <c r="BD1899" s="148"/>
      <c r="BE1899" s="148"/>
      <c r="BF1899" s="148"/>
      <c r="BG1899" s="148"/>
      <c r="BH1899" s="148"/>
    </row>
    <row r="1900" spans="1:60" outlineLevel="2" x14ac:dyDescent="0.2">
      <c r="A1900" s="155"/>
      <c r="B1900" s="156"/>
      <c r="C1900" s="194" t="s">
        <v>2526</v>
      </c>
      <c r="D1900" s="185"/>
      <c r="E1900" s="186">
        <v>220</v>
      </c>
      <c r="F1900" s="159"/>
      <c r="G1900" s="159"/>
      <c r="H1900" s="159"/>
      <c r="I1900" s="159"/>
      <c r="J1900" s="159"/>
      <c r="K1900" s="159"/>
      <c r="L1900" s="159"/>
      <c r="M1900" s="159"/>
      <c r="N1900" s="158"/>
      <c r="O1900" s="158"/>
      <c r="P1900" s="158"/>
      <c r="Q1900" s="158"/>
      <c r="R1900" s="159"/>
      <c r="S1900" s="159"/>
      <c r="T1900" s="159"/>
      <c r="U1900" s="159"/>
      <c r="V1900" s="159"/>
      <c r="W1900" s="159"/>
      <c r="X1900" s="159"/>
      <c r="Y1900" s="159"/>
      <c r="Z1900" s="148"/>
      <c r="AA1900" s="148"/>
      <c r="AB1900" s="148"/>
      <c r="AC1900" s="148"/>
      <c r="AD1900" s="148"/>
      <c r="AE1900" s="148"/>
      <c r="AF1900" s="148"/>
      <c r="AG1900" s="148" t="s">
        <v>435</v>
      </c>
      <c r="AH1900" s="148">
        <v>0</v>
      </c>
      <c r="AI1900" s="148"/>
      <c r="AJ1900" s="148"/>
      <c r="AK1900" s="148"/>
      <c r="AL1900" s="148"/>
      <c r="AM1900" s="148"/>
      <c r="AN1900" s="148"/>
      <c r="AO1900" s="148"/>
      <c r="AP1900" s="148"/>
      <c r="AQ1900" s="148"/>
      <c r="AR1900" s="148"/>
      <c r="AS1900" s="148"/>
      <c r="AT1900" s="148"/>
      <c r="AU1900" s="148"/>
      <c r="AV1900" s="148"/>
      <c r="AW1900" s="148"/>
      <c r="AX1900" s="148"/>
      <c r="AY1900" s="148"/>
      <c r="AZ1900" s="148"/>
      <c r="BA1900" s="148"/>
      <c r="BB1900" s="148"/>
      <c r="BC1900" s="148"/>
      <c r="BD1900" s="148"/>
      <c r="BE1900" s="148"/>
      <c r="BF1900" s="148"/>
      <c r="BG1900" s="148"/>
      <c r="BH1900" s="148"/>
    </row>
    <row r="1901" spans="1:60" outlineLevel="3" x14ac:dyDescent="0.2">
      <c r="A1901" s="155"/>
      <c r="B1901" s="156"/>
      <c r="C1901" s="194" t="s">
        <v>2527</v>
      </c>
      <c r="D1901" s="185"/>
      <c r="E1901" s="186">
        <v>24.75</v>
      </c>
      <c r="F1901" s="159"/>
      <c r="G1901" s="159"/>
      <c r="H1901" s="159"/>
      <c r="I1901" s="159"/>
      <c r="J1901" s="159"/>
      <c r="K1901" s="159"/>
      <c r="L1901" s="159"/>
      <c r="M1901" s="159"/>
      <c r="N1901" s="158"/>
      <c r="O1901" s="158"/>
      <c r="P1901" s="158"/>
      <c r="Q1901" s="158"/>
      <c r="R1901" s="159"/>
      <c r="S1901" s="159"/>
      <c r="T1901" s="159"/>
      <c r="U1901" s="159"/>
      <c r="V1901" s="159"/>
      <c r="W1901" s="159"/>
      <c r="X1901" s="159"/>
      <c r="Y1901" s="159"/>
      <c r="Z1901" s="148"/>
      <c r="AA1901" s="148"/>
      <c r="AB1901" s="148"/>
      <c r="AC1901" s="148"/>
      <c r="AD1901" s="148"/>
      <c r="AE1901" s="148"/>
      <c r="AF1901" s="148"/>
      <c r="AG1901" s="148" t="s">
        <v>435</v>
      </c>
      <c r="AH1901" s="148">
        <v>0</v>
      </c>
      <c r="AI1901" s="148"/>
      <c r="AJ1901" s="148"/>
      <c r="AK1901" s="148"/>
      <c r="AL1901" s="148"/>
      <c r="AM1901" s="148"/>
      <c r="AN1901" s="148"/>
      <c r="AO1901" s="148"/>
      <c r="AP1901" s="148"/>
      <c r="AQ1901" s="148"/>
      <c r="AR1901" s="148"/>
      <c r="AS1901" s="148"/>
      <c r="AT1901" s="148"/>
      <c r="AU1901" s="148"/>
      <c r="AV1901" s="148"/>
      <c r="AW1901" s="148"/>
      <c r="AX1901" s="148"/>
      <c r="AY1901" s="148"/>
      <c r="AZ1901" s="148"/>
      <c r="BA1901" s="148"/>
      <c r="BB1901" s="148"/>
      <c r="BC1901" s="148"/>
      <c r="BD1901" s="148"/>
      <c r="BE1901" s="148"/>
      <c r="BF1901" s="148"/>
      <c r="BG1901" s="148"/>
      <c r="BH1901" s="148"/>
    </row>
    <row r="1902" spans="1:60" ht="22.5" outlineLevel="1" x14ac:dyDescent="0.2">
      <c r="A1902" s="172">
        <v>414</v>
      </c>
      <c r="B1902" s="173" t="s">
        <v>2503</v>
      </c>
      <c r="C1902" s="181" t="s">
        <v>2504</v>
      </c>
      <c r="D1902" s="174" t="s">
        <v>492</v>
      </c>
      <c r="E1902" s="175">
        <v>83.435000000000002</v>
      </c>
      <c r="F1902" s="176"/>
      <c r="G1902" s="177">
        <f>ROUND(E1902*F1902,2)</f>
        <v>0</v>
      </c>
      <c r="H1902" s="176"/>
      <c r="I1902" s="177">
        <f>ROUND(E1902*H1902,2)</f>
        <v>0</v>
      </c>
      <c r="J1902" s="176"/>
      <c r="K1902" s="177">
        <f>ROUND(E1902*J1902,2)</f>
        <v>0</v>
      </c>
      <c r="L1902" s="177">
        <v>21</v>
      </c>
      <c r="M1902" s="177">
        <f>G1902*(1+L1902/100)</f>
        <v>0</v>
      </c>
      <c r="N1902" s="175">
        <v>6.9300000000000004E-3</v>
      </c>
      <c r="O1902" s="175">
        <f>ROUND(E1902*N1902,2)</f>
        <v>0.57999999999999996</v>
      </c>
      <c r="P1902" s="175">
        <v>0</v>
      </c>
      <c r="Q1902" s="175">
        <f>ROUND(E1902*P1902,2)</f>
        <v>0</v>
      </c>
      <c r="R1902" s="177" t="s">
        <v>2425</v>
      </c>
      <c r="S1902" s="177" t="s">
        <v>378</v>
      </c>
      <c r="T1902" s="178" t="s">
        <v>378</v>
      </c>
      <c r="U1902" s="159">
        <v>1.3466</v>
      </c>
      <c r="V1902" s="159">
        <f>ROUND(E1902*U1902,2)</f>
        <v>112.35</v>
      </c>
      <c r="W1902" s="159"/>
      <c r="X1902" s="159" t="s">
        <v>429</v>
      </c>
      <c r="Y1902" s="159" t="s">
        <v>381</v>
      </c>
      <c r="Z1902" s="214">
        <v>0.32</v>
      </c>
      <c r="AA1902" s="215">
        <f t="shared" ref="AA1902" si="808">G1902*Z1902</f>
        <v>0</v>
      </c>
      <c r="AB1902" s="215">
        <f t="shared" ref="AB1902" si="809">G1902-AA1902</f>
        <v>0</v>
      </c>
      <c r="AC1902" s="148"/>
      <c r="AD1902" s="148"/>
      <c r="AE1902" s="148"/>
      <c r="AF1902" s="148"/>
      <c r="AG1902" s="148" t="s">
        <v>431</v>
      </c>
      <c r="AH1902" s="148"/>
      <c r="AI1902" s="148"/>
      <c r="AJ1902" s="148"/>
      <c r="AK1902" s="148"/>
      <c r="AL1902" s="148"/>
      <c r="AM1902" s="148"/>
      <c r="AN1902" s="148"/>
      <c r="AO1902" s="148"/>
      <c r="AP1902" s="148"/>
      <c r="AQ1902" s="148"/>
      <c r="AR1902" s="148"/>
      <c r="AS1902" s="148"/>
      <c r="AT1902" s="148"/>
      <c r="AU1902" s="148"/>
      <c r="AV1902" s="148"/>
      <c r="AW1902" s="148"/>
      <c r="AX1902" s="148"/>
      <c r="AY1902" s="148"/>
      <c r="AZ1902" s="148"/>
      <c r="BA1902" s="148"/>
      <c r="BB1902" s="148"/>
      <c r="BC1902" s="148"/>
      <c r="BD1902" s="148"/>
      <c r="BE1902" s="148"/>
      <c r="BF1902" s="148"/>
      <c r="BG1902" s="148"/>
      <c r="BH1902" s="148"/>
    </row>
    <row r="1903" spans="1:60" outlineLevel="2" x14ac:dyDescent="0.2">
      <c r="A1903" s="155"/>
      <c r="B1903" s="156"/>
      <c r="C1903" s="194" t="s">
        <v>2539</v>
      </c>
      <c r="D1903" s="185"/>
      <c r="E1903" s="186">
        <v>27.61</v>
      </c>
      <c r="F1903" s="159"/>
      <c r="G1903" s="159"/>
      <c r="H1903" s="159"/>
      <c r="I1903" s="159"/>
      <c r="J1903" s="159"/>
      <c r="K1903" s="159"/>
      <c r="L1903" s="159"/>
      <c r="M1903" s="159"/>
      <c r="N1903" s="158"/>
      <c r="O1903" s="158"/>
      <c r="P1903" s="158"/>
      <c r="Q1903" s="158"/>
      <c r="R1903" s="159"/>
      <c r="S1903" s="159"/>
      <c r="T1903" s="159"/>
      <c r="U1903" s="159"/>
      <c r="V1903" s="159"/>
      <c r="W1903" s="159"/>
      <c r="X1903" s="159"/>
      <c r="Y1903" s="159"/>
      <c r="Z1903" s="148"/>
      <c r="AA1903" s="148"/>
      <c r="AB1903" s="148"/>
      <c r="AC1903" s="148"/>
      <c r="AD1903" s="148"/>
      <c r="AE1903" s="148"/>
      <c r="AF1903" s="148"/>
      <c r="AG1903" s="148" t="s">
        <v>435</v>
      </c>
      <c r="AH1903" s="148">
        <v>0</v>
      </c>
      <c r="AI1903" s="148"/>
      <c r="AJ1903" s="148"/>
      <c r="AK1903" s="148"/>
      <c r="AL1903" s="148"/>
      <c r="AM1903" s="148"/>
      <c r="AN1903" s="148"/>
      <c r="AO1903" s="148"/>
      <c r="AP1903" s="148"/>
      <c r="AQ1903" s="148"/>
      <c r="AR1903" s="148"/>
      <c r="AS1903" s="148"/>
      <c r="AT1903" s="148"/>
      <c r="AU1903" s="148"/>
      <c r="AV1903" s="148"/>
      <c r="AW1903" s="148"/>
      <c r="AX1903" s="148"/>
      <c r="AY1903" s="148"/>
      <c r="AZ1903" s="148"/>
      <c r="BA1903" s="148"/>
      <c r="BB1903" s="148"/>
      <c r="BC1903" s="148"/>
      <c r="BD1903" s="148"/>
      <c r="BE1903" s="148"/>
      <c r="BF1903" s="148"/>
      <c r="BG1903" s="148"/>
      <c r="BH1903" s="148"/>
    </row>
    <row r="1904" spans="1:60" outlineLevel="3" x14ac:dyDescent="0.2">
      <c r="A1904" s="155"/>
      <c r="B1904" s="156"/>
      <c r="C1904" s="194" t="s">
        <v>2540</v>
      </c>
      <c r="D1904" s="185"/>
      <c r="E1904" s="186">
        <v>55.825000000000003</v>
      </c>
      <c r="F1904" s="159"/>
      <c r="G1904" s="159"/>
      <c r="H1904" s="159"/>
      <c r="I1904" s="159"/>
      <c r="J1904" s="159"/>
      <c r="K1904" s="159"/>
      <c r="L1904" s="159"/>
      <c r="M1904" s="159"/>
      <c r="N1904" s="158"/>
      <c r="O1904" s="158"/>
      <c r="P1904" s="158"/>
      <c r="Q1904" s="158"/>
      <c r="R1904" s="159"/>
      <c r="S1904" s="159"/>
      <c r="T1904" s="159"/>
      <c r="U1904" s="159"/>
      <c r="V1904" s="159"/>
      <c r="W1904" s="159"/>
      <c r="X1904" s="159"/>
      <c r="Y1904" s="159"/>
      <c r="Z1904" s="148"/>
      <c r="AA1904" s="148"/>
      <c r="AB1904" s="148"/>
      <c r="AC1904" s="148"/>
      <c r="AD1904" s="148"/>
      <c r="AE1904" s="148"/>
      <c r="AF1904" s="148"/>
      <c r="AG1904" s="148" t="s">
        <v>435</v>
      </c>
      <c r="AH1904" s="148">
        <v>0</v>
      </c>
      <c r="AI1904" s="148"/>
      <c r="AJ1904" s="148"/>
      <c r="AK1904" s="148"/>
      <c r="AL1904" s="148"/>
      <c r="AM1904" s="148"/>
      <c r="AN1904" s="148"/>
      <c r="AO1904" s="148"/>
      <c r="AP1904" s="148"/>
      <c r="AQ1904" s="148"/>
      <c r="AR1904" s="148"/>
      <c r="AS1904" s="148"/>
      <c r="AT1904" s="148"/>
      <c r="AU1904" s="148"/>
      <c r="AV1904" s="148"/>
      <c r="AW1904" s="148"/>
      <c r="AX1904" s="148"/>
      <c r="AY1904" s="148"/>
      <c r="AZ1904" s="148"/>
      <c r="BA1904" s="148"/>
      <c r="BB1904" s="148"/>
      <c r="BC1904" s="148"/>
      <c r="BD1904" s="148"/>
      <c r="BE1904" s="148"/>
      <c r="BF1904" s="148"/>
      <c r="BG1904" s="148"/>
      <c r="BH1904" s="148"/>
    </row>
    <row r="1905" spans="1:60" outlineLevel="1" x14ac:dyDescent="0.2">
      <c r="A1905" s="172">
        <v>415</v>
      </c>
      <c r="B1905" s="173" t="s">
        <v>2541</v>
      </c>
      <c r="C1905" s="181" t="s">
        <v>2509</v>
      </c>
      <c r="D1905" s="174" t="s">
        <v>492</v>
      </c>
      <c r="E1905" s="175">
        <v>87.606750000000005</v>
      </c>
      <c r="F1905" s="176"/>
      <c r="G1905" s="177">
        <f>ROUND(E1905*F1905,2)</f>
        <v>0</v>
      </c>
      <c r="H1905" s="176"/>
      <c r="I1905" s="177">
        <f>ROUND(E1905*H1905,2)</f>
        <v>0</v>
      </c>
      <c r="J1905" s="176"/>
      <c r="K1905" s="177">
        <f>ROUND(E1905*J1905,2)</f>
        <v>0</v>
      </c>
      <c r="L1905" s="177">
        <v>21</v>
      </c>
      <c r="M1905" s="177">
        <f>G1905*(1+L1905/100)</f>
        <v>0</v>
      </c>
      <c r="N1905" s="175">
        <v>1.9199999999999998E-2</v>
      </c>
      <c r="O1905" s="175">
        <f>ROUND(E1905*N1905,2)</f>
        <v>1.68</v>
      </c>
      <c r="P1905" s="175">
        <v>0</v>
      </c>
      <c r="Q1905" s="175">
        <f>ROUND(E1905*P1905,2)</f>
        <v>0</v>
      </c>
      <c r="R1905" s="177"/>
      <c r="S1905" s="177" t="s">
        <v>394</v>
      </c>
      <c r="T1905" s="178" t="s">
        <v>379</v>
      </c>
      <c r="U1905" s="159">
        <v>0</v>
      </c>
      <c r="V1905" s="159">
        <f>ROUND(E1905*U1905,2)</f>
        <v>0</v>
      </c>
      <c r="W1905" s="159"/>
      <c r="X1905" s="159" t="s">
        <v>614</v>
      </c>
      <c r="Y1905" s="159" t="s">
        <v>381</v>
      </c>
      <c r="Z1905" s="214">
        <v>0.32</v>
      </c>
      <c r="AA1905" s="215">
        <f t="shared" ref="AA1905" si="810">G1905*Z1905</f>
        <v>0</v>
      </c>
      <c r="AB1905" s="215">
        <f t="shared" ref="AB1905" si="811">G1905-AA1905</f>
        <v>0</v>
      </c>
      <c r="AC1905" s="148"/>
      <c r="AD1905" s="148"/>
      <c r="AE1905" s="148"/>
      <c r="AF1905" s="148"/>
      <c r="AG1905" s="148" t="s">
        <v>615</v>
      </c>
      <c r="AH1905" s="148"/>
      <c r="AI1905" s="148"/>
      <c r="AJ1905" s="148"/>
      <c r="AK1905" s="148"/>
      <c r="AL1905" s="148"/>
      <c r="AM1905" s="148"/>
      <c r="AN1905" s="148"/>
      <c r="AO1905" s="148"/>
      <c r="AP1905" s="148"/>
      <c r="AQ1905" s="148"/>
      <c r="AR1905" s="148"/>
      <c r="AS1905" s="148"/>
      <c r="AT1905" s="148"/>
      <c r="AU1905" s="148"/>
      <c r="AV1905" s="148"/>
      <c r="AW1905" s="148"/>
      <c r="AX1905" s="148"/>
      <c r="AY1905" s="148"/>
      <c r="AZ1905" s="148"/>
      <c r="BA1905" s="148"/>
      <c r="BB1905" s="148"/>
      <c r="BC1905" s="148"/>
      <c r="BD1905" s="148"/>
      <c r="BE1905" s="148"/>
      <c r="BF1905" s="148"/>
      <c r="BG1905" s="148"/>
      <c r="BH1905" s="148"/>
    </row>
    <row r="1906" spans="1:60" outlineLevel="2" x14ac:dyDescent="0.2">
      <c r="A1906" s="155"/>
      <c r="B1906" s="156"/>
      <c r="C1906" s="295" t="s">
        <v>2531</v>
      </c>
      <c r="D1906" s="296"/>
      <c r="E1906" s="296"/>
      <c r="F1906" s="296"/>
      <c r="G1906" s="296"/>
      <c r="H1906" s="159"/>
      <c r="I1906" s="159"/>
      <c r="J1906" s="159"/>
      <c r="K1906" s="159"/>
      <c r="L1906" s="159"/>
      <c r="M1906" s="159"/>
      <c r="N1906" s="158"/>
      <c r="O1906" s="158"/>
      <c r="P1906" s="158"/>
      <c r="Q1906" s="158"/>
      <c r="R1906" s="159"/>
      <c r="S1906" s="159"/>
      <c r="T1906" s="159"/>
      <c r="U1906" s="159"/>
      <c r="V1906" s="159"/>
      <c r="W1906" s="159"/>
      <c r="X1906" s="159"/>
      <c r="Y1906" s="159"/>
      <c r="Z1906" s="148"/>
      <c r="AA1906" s="148"/>
      <c r="AB1906" s="148"/>
      <c r="AC1906" s="148"/>
      <c r="AD1906" s="148"/>
      <c r="AE1906" s="148"/>
      <c r="AF1906" s="148"/>
      <c r="AG1906" s="148" t="s">
        <v>383</v>
      </c>
      <c r="AH1906" s="148"/>
      <c r="AI1906" s="148"/>
      <c r="AJ1906" s="148"/>
      <c r="AK1906" s="148"/>
      <c r="AL1906" s="148"/>
      <c r="AM1906" s="148"/>
      <c r="AN1906" s="148"/>
      <c r="AO1906" s="148"/>
      <c r="AP1906" s="148"/>
      <c r="AQ1906" s="148"/>
      <c r="AR1906" s="148"/>
      <c r="AS1906" s="148"/>
      <c r="AT1906" s="148"/>
      <c r="AU1906" s="148"/>
      <c r="AV1906" s="148"/>
      <c r="AW1906" s="148"/>
      <c r="AX1906" s="148"/>
      <c r="AY1906" s="148"/>
      <c r="AZ1906" s="148"/>
      <c r="BA1906" s="148"/>
      <c r="BB1906" s="148"/>
      <c r="BC1906" s="148"/>
      <c r="BD1906" s="148"/>
      <c r="BE1906" s="148"/>
      <c r="BF1906" s="148"/>
      <c r="BG1906" s="148"/>
      <c r="BH1906" s="148"/>
    </row>
    <row r="1907" spans="1:60" outlineLevel="2" x14ac:dyDescent="0.2">
      <c r="A1907" s="155"/>
      <c r="B1907" s="156"/>
      <c r="C1907" s="194" t="s">
        <v>2542</v>
      </c>
      <c r="D1907" s="185"/>
      <c r="E1907" s="186">
        <v>87.606750000000005</v>
      </c>
      <c r="F1907" s="159"/>
      <c r="G1907" s="159"/>
      <c r="H1907" s="159"/>
      <c r="I1907" s="159"/>
      <c r="J1907" s="159"/>
      <c r="K1907" s="159"/>
      <c r="L1907" s="159"/>
      <c r="M1907" s="159"/>
      <c r="N1907" s="158"/>
      <c r="O1907" s="158"/>
      <c r="P1907" s="158"/>
      <c r="Q1907" s="158"/>
      <c r="R1907" s="159"/>
      <c r="S1907" s="159"/>
      <c r="T1907" s="159"/>
      <c r="U1907" s="159"/>
      <c r="V1907" s="159"/>
      <c r="W1907" s="159"/>
      <c r="X1907" s="159"/>
      <c r="Y1907" s="159"/>
      <c r="Z1907" s="148"/>
      <c r="AA1907" s="148"/>
      <c r="AB1907" s="148"/>
      <c r="AC1907" s="148"/>
      <c r="AD1907" s="148"/>
      <c r="AE1907" s="148"/>
      <c r="AF1907" s="148"/>
      <c r="AG1907" s="148" t="s">
        <v>435</v>
      </c>
      <c r="AH1907" s="148">
        <v>5</v>
      </c>
      <c r="AI1907" s="148"/>
      <c r="AJ1907" s="148"/>
      <c r="AK1907" s="148"/>
      <c r="AL1907" s="148"/>
      <c r="AM1907" s="148"/>
      <c r="AN1907" s="148"/>
      <c r="AO1907" s="148"/>
      <c r="AP1907" s="148"/>
      <c r="AQ1907" s="148"/>
      <c r="AR1907" s="148"/>
      <c r="AS1907" s="148"/>
      <c r="AT1907" s="148"/>
      <c r="AU1907" s="148"/>
      <c r="AV1907" s="148"/>
      <c r="AW1907" s="148"/>
      <c r="AX1907" s="148"/>
      <c r="AY1907" s="148"/>
      <c r="AZ1907" s="148"/>
      <c r="BA1907" s="148"/>
      <c r="BB1907" s="148"/>
      <c r="BC1907" s="148"/>
      <c r="BD1907" s="148"/>
      <c r="BE1907" s="148"/>
      <c r="BF1907" s="148"/>
      <c r="BG1907" s="148"/>
      <c r="BH1907" s="148"/>
    </row>
    <row r="1908" spans="1:60" outlineLevel="1" x14ac:dyDescent="0.2">
      <c r="A1908" s="155">
        <v>416</v>
      </c>
      <c r="B1908" s="156" t="s">
        <v>2524</v>
      </c>
      <c r="C1908" s="197" t="s">
        <v>2525</v>
      </c>
      <c r="D1908" s="157" t="s">
        <v>0</v>
      </c>
      <c r="E1908" s="196"/>
      <c r="F1908" s="160"/>
      <c r="G1908" s="159">
        <f>ROUND(E1908*F1908,2)</f>
        <v>0</v>
      </c>
      <c r="H1908" s="160"/>
      <c r="I1908" s="159">
        <f>ROUND(E1908*H1908,2)</f>
        <v>0</v>
      </c>
      <c r="J1908" s="160"/>
      <c r="K1908" s="159">
        <f>ROUND(E1908*J1908,2)</f>
        <v>0</v>
      </c>
      <c r="L1908" s="159">
        <v>21</v>
      </c>
      <c r="M1908" s="159">
        <f>G1908*(1+L1908/100)</f>
        <v>0</v>
      </c>
      <c r="N1908" s="158">
        <v>0</v>
      </c>
      <c r="O1908" s="158">
        <f>ROUND(E1908*N1908,2)</f>
        <v>0</v>
      </c>
      <c r="P1908" s="158">
        <v>0</v>
      </c>
      <c r="Q1908" s="158">
        <f>ROUND(E1908*P1908,2)</f>
        <v>0</v>
      </c>
      <c r="R1908" s="159" t="s">
        <v>2425</v>
      </c>
      <c r="S1908" s="159" t="s">
        <v>378</v>
      </c>
      <c r="T1908" s="159" t="s">
        <v>378</v>
      </c>
      <c r="U1908" s="159">
        <v>0</v>
      </c>
      <c r="V1908" s="159">
        <f>ROUND(E1908*U1908,2)</f>
        <v>0</v>
      </c>
      <c r="W1908" s="159"/>
      <c r="X1908" s="159" t="s">
        <v>618</v>
      </c>
      <c r="Y1908" s="159" t="s">
        <v>381</v>
      </c>
      <c r="Z1908" s="214">
        <v>0.32</v>
      </c>
      <c r="AA1908" s="215">
        <f t="shared" ref="AA1908" si="812">G1908*Z1908</f>
        <v>0</v>
      </c>
      <c r="AB1908" s="215">
        <f t="shared" ref="AB1908" si="813">G1908-AA1908</f>
        <v>0</v>
      </c>
      <c r="AC1908" s="148"/>
      <c r="AD1908" s="148"/>
      <c r="AE1908" s="148"/>
      <c r="AF1908" s="148"/>
      <c r="AG1908" s="148" t="s">
        <v>619</v>
      </c>
      <c r="AH1908" s="148"/>
      <c r="AI1908" s="148"/>
      <c r="AJ1908" s="148"/>
      <c r="AK1908" s="148"/>
      <c r="AL1908" s="148"/>
      <c r="AM1908" s="148"/>
      <c r="AN1908" s="148"/>
      <c r="AO1908" s="148"/>
      <c r="AP1908" s="148"/>
      <c r="AQ1908" s="148"/>
      <c r="AR1908" s="148"/>
      <c r="AS1908" s="148"/>
      <c r="AT1908" s="148"/>
      <c r="AU1908" s="148"/>
      <c r="AV1908" s="148"/>
      <c r="AW1908" s="148"/>
      <c r="AX1908" s="148"/>
      <c r="AY1908" s="148"/>
      <c r="AZ1908" s="148"/>
      <c r="BA1908" s="148"/>
      <c r="BB1908" s="148"/>
      <c r="BC1908" s="148"/>
      <c r="BD1908" s="148"/>
      <c r="BE1908" s="148"/>
      <c r="BF1908" s="148"/>
      <c r="BG1908" s="148"/>
      <c r="BH1908" s="148"/>
    </row>
    <row r="1909" spans="1:60" outlineLevel="2" x14ac:dyDescent="0.2">
      <c r="A1909" s="155"/>
      <c r="B1909" s="156"/>
      <c r="C1909" s="308" t="s">
        <v>2194</v>
      </c>
      <c r="D1909" s="309"/>
      <c r="E1909" s="309"/>
      <c r="F1909" s="309"/>
      <c r="G1909" s="309"/>
      <c r="H1909" s="159"/>
      <c r="I1909" s="159"/>
      <c r="J1909" s="159"/>
      <c r="K1909" s="159"/>
      <c r="L1909" s="159"/>
      <c r="M1909" s="159"/>
      <c r="N1909" s="158"/>
      <c r="O1909" s="158"/>
      <c r="P1909" s="158"/>
      <c r="Q1909" s="158"/>
      <c r="R1909" s="159"/>
      <c r="S1909" s="159"/>
      <c r="T1909" s="159"/>
      <c r="U1909" s="159"/>
      <c r="V1909" s="159"/>
      <c r="W1909" s="159"/>
      <c r="X1909" s="159"/>
      <c r="Y1909" s="159"/>
      <c r="Z1909" s="148"/>
      <c r="AA1909" s="148"/>
      <c r="AB1909" s="148"/>
      <c r="AC1909" s="148"/>
      <c r="AD1909" s="148"/>
      <c r="AE1909" s="148"/>
      <c r="AF1909" s="148"/>
      <c r="AG1909" s="148" t="s">
        <v>433</v>
      </c>
      <c r="AH1909" s="148"/>
      <c r="AI1909" s="148"/>
      <c r="AJ1909" s="148"/>
      <c r="AK1909" s="148"/>
      <c r="AL1909" s="148"/>
      <c r="AM1909" s="148"/>
      <c r="AN1909" s="148"/>
      <c r="AO1909" s="148"/>
      <c r="AP1909" s="148"/>
      <c r="AQ1909" s="148"/>
      <c r="AR1909" s="148"/>
      <c r="AS1909" s="148"/>
      <c r="AT1909" s="148"/>
      <c r="AU1909" s="148"/>
      <c r="AV1909" s="148"/>
      <c r="AW1909" s="148"/>
      <c r="AX1909" s="148"/>
      <c r="AY1909" s="148"/>
      <c r="AZ1909" s="148"/>
      <c r="BA1909" s="148"/>
      <c r="BB1909" s="148"/>
      <c r="BC1909" s="148"/>
      <c r="BD1909" s="148"/>
      <c r="BE1909" s="148"/>
      <c r="BF1909" s="148"/>
      <c r="BG1909" s="148"/>
      <c r="BH1909" s="148"/>
    </row>
    <row r="1910" spans="1:60" x14ac:dyDescent="0.2">
      <c r="A1910" s="162" t="s">
        <v>373</v>
      </c>
      <c r="B1910" s="163" t="s">
        <v>309</v>
      </c>
      <c r="C1910" s="180" t="s">
        <v>310</v>
      </c>
      <c r="D1910" s="164"/>
      <c r="E1910" s="165"/>
      <c r="F1910" s="166"/>
      <c r="G1910" s="166">
        <f>SUMIF(AG1911:AG1925,"&lt;&gt;NOR",G1911:G1925)</f>
        <v>0</v>
      </c>
      <c r="H1910" s="166"/>
      <c r="I1910" s="166">
        <f>SUM(I1911:I1925)</f>
        <v>0</v>
      </c>
      <c r="J1910" s="166"/>
      <c r="K1910" s="166">
        <f>SUM(K1911:K1925)</f>
        <v>0</v>
      </c>
      <c r="L1910" s="166"/>
      <c r="M1910" s="166">
        <f>SUM(M1911:M1925)</f>
        <v>0</v>
      </c>
      <c r="N1910" s="165"/>
      <c r="O1910" s="165">
        <f>SUM(O1911:O1925)</f>
        <v>8.23</v>
      </c>
      <c r="P1910" s="165"/>
      <c r="Q1910" s="165">
        <f>SUM(Q1911:Q1925)</f>
        <v>0</v>
      </c>
      <c r="R1910" s="166"/>
      <c r="S1910" s="166"/>
      <c r="T1910" s="167"/>
      <c r="U1910" s="161"/>
      <c r="V1910" s="161">
        <f>SUM(V1911:V1925)</f>
        <v>633.20000000000005</v>
      </c>
      <c r="W1910" s="161"/>
      <c r="X1910" s="161"/>
      <c r="Y1910" s="161"/>
      <c r="Z1910" s="166"/>
      <c r="AA1910" s="166"/>
      <c r="AB1910" s="167"/>
      <c r="AG1910" t="s">
        <v>374</v>
      </c>
    </row>
    <row r="1911" spans="1:60" ht="22.5" outlineLevel="1" x14ac:dyDescent="0.2">
      <c r="A1911" s="172">
        <v>417</v>
      </c>
      <c r="B1911" s="173" t="s">
        <v>2543</v>
      </c>
      <c r="C1911" s="181" t="s">
        <v>2544</v>
      </c>
      <c r="D1911" s="174" t="s">
        <v>492</v>
      </c>
      <c r="E1911" s="175">
        <v>461.31</v>
      </c>
      <c r="F1911" s="176"/>
      <c r="G1911" s="177">
        <f>ROUND(E1911*F1911,2)</f>
        <v>0</v>
      </c>
      <c r="H1911" s="176"/>
      <c r="I1911" s="177">
        <f>ROUND(E1911*H1911,2)</f>
        <v>0</v>
      </c>
      <c r="J1911" s="176"/>
      <c r="K1911" s="177">
        <f>ROUND(E1911*J1911,2)</f>
        <v>0</v>
      </c>
      <c r="L1911" s="177">
        <v>21</v>
      </c>
      <c r="M1911" s="177">
        <f>G1911*(1+L1911/100)</f>
        <v>0</v>
      </c>
      <c r="N1911" s="175">
        <v>0</v>
      </c>
      <c r="O1911" s="175">
        <f>ROUND(E1911*N1911,2)</f>
        <v>0</v>
      </c>
      <c r="P1911" s="175">
        <v>0</v>
      </c>
      <c r="Q1911" s="175">
        <f>ROUND(E1911*P1911,2)</f>
        <v>0</v>
      </c>
      <c r="R1911" s="177" t="s">
        <v>2545</v>
      </c>
      <c r="S1911" s="177" t="s">
        <v>378</v>
      </c>
      <c r="T1911" s="178" t="s">
        <v>378</v>
      </c>
      <c r="U1911" s="159">
        <v>1.6E-2</v>
      </c>
      <c r="V1911" s="159">
        <f>ROUND(E1911*U1911,2)</f>
        <v>7.38</v>
      </c>
      <c r="W1911" s="159"/>
      <c r="X1911" s="159" t="s">
        <v>429</v>
      </c>
      <c r="Y1911" s="159" t="s">
        <v>381</v>
      </c>
      <c r="Z1911" s="214">
        <v>0.32</v>
      </c>
      <c r="AA1911" s="215">
        <f t="shared" ref="AA1911" si="814">G1911*Z1911</f>
        <v>0</v>
      </c>
      <c r="AB1911" s="215">
        <f t="shared" ref="AB1911" si="815">G1911-AA1911</f>
        <v>0</v>
      </c>
      <c r="AC1911" s="148"/>
      <c r="AD1911" s="148"/>
      <c r="AE1911" s="148"/>
      <c r="AF1911" s="148"/>
      <c r="AG1911" s="148" t="s">
        <v>431</v>
      </c>
      <c r="AH1911" s="148"/>
      <c r="AI1911" s="148"/>
      <c r="AJ1911" s="148"/>
      <c r="AK1911" s="148"/>
      <c r="AL1911" s="148"/>
      <c r="AM1911" s="148"/>
      <c r="AN1911" s="148"/>
      <c r="AO1911" s="148"/>
      <c r="AP1911" s="148"/>
      <c r="AQ1911" s="148"/>
      <c r="AR1911" s="148"/>
      <c r="AS1911" s="148"/>
      <c r="AT1911" s="148"/>
      <c r="AU1911" s="148"/>
      <c r="AV1911" s="148"/>
      <c r="AW1911" s="148"/>
      <c r="AX1911" s="148"/>
      <c r="AY1911" s="148"/>
      <c r="AZ1911" s="148"/>
      <c r="BA1911" s="148"/>
      <c r="BB1911" s="148"/>
      <c r="BC1911" s="148"/>
      <c r="BD1911" s="148"/>
      <c r="BE1911" s="148"/>
      <c r="BF1911" s="148"/>
      <c r="BG1911" s="148"/>
      <c r="BH1911" s="148"/>
    </row>
    <row r="1912" spans="1:60" outlineLevel="2" x14ac:dyDescent="0.2">
      <c r="A1912" s="155"/>
      <c r="B1912" s="156"/>
      <c r="C1912" s="194" t="s">
        <v>2546</v>
      </c>
      <c r="D1912" s="185"/>
      <c r="E1912" s="186">
        <v>461.31</v>
      </c>
      <c r="F1912" s="159"/>
      <c r="G1912" s="159"/>
      <c r="H1912" s="159"/>
      <c r="I1912" s="159"/>
      <c r="J1912" s="159"/>
      <c r="K1912" s="159"/>
      <c r="L1912" s="159"/>
      <c r="M1912" s="159"/>
      <c r="N1912" s="158"/>
      <c r="O1912" s="158"/>
      <c r="P1912" s="158"/>
      <c r="Q1912" s="158"/>
      <c r="R1912" s="159"/>
      <c r="S1912" s="159"/>
      <c r="T1912" s="159"/>
      <c r="U1912" s="159"/>
      <c r="V1912" s="159"/>
      <c r="W1912" s="159"/>
      <c r="X1912" s="159"/>
      <c r="Y1912" s="159"/>
      <c r="Z1912" s="148"/>
      <c r="AA1912" s="148"/>
      <c r="AB1912" s="148"/>
      <c r="AC1912" s="148"/>
      <c r="AD1912" s="148"/>
      <c r="AE1912" s="148"/>
      <c r="AF1912" s="148"/>
      <c r="AG1912" s="148" t="s">
        <v>435</v>
      </c>
      <c r="AH1912" s="148">
        <v>5</v>
      </c>
      <c r="AI1912" s="148"/>
      <c r="AJ1912" s="148"/>
      <c r="AK1912" s="148"/>
      <c r="AL1912" s="148"/>
      <c r="AM1912" s="148"/>
      <c r="AN1912" s="148"/>
      <c r="AO1912" s="148"/>
      <c r="AP1912" s="148"/>
      <c r="AQ1912" s="148"/>
      <c r="AR1912" s="148"/>
      <c r="AS1912" s="148"/>
      <c r="AT1912" s="148"/>
      <c r="AU1912" s="148"/>
      <c r="AV1912" s="148"/>
      <c r="AW1912" s="148"/>
      <c r="AX1912" s="148"/>
      <c r="AY1912" s="148"/>
      <c r="AZ1912" s="148"/>
      <c r="BA1912" s="148"/>
      <c r="BB1912" s="148"/>
      <c r="BC1912" s="148"/>
      <c r="BD1912" s="148"/>
      <c r="BE1912" s="148"/>
      <c r="BF1912" s="148"/>
      <c r="BG1912" s="148"/>
      <c r="BH1912" s="148"/>
    </row>
    <row r="1913" spans="1:60" ht="22.5" outlineLevel="1" x14ac:dyDescent="0.2">
      <c r="A1913" s="172">
        <v>418</v>
      </c>
      <c r="B1913" s="173" t="s">
        <v>2547</v>
      </c>
      <c r="C1913" s="181" t="s">
        <v>2548</v>
      </c>
      <c r="D1913" s="174" t="s">
        <v>492</v>
      </c>
      <c r="E1913" s="175">
        <v>461.31</v>
      </c>
      <c r="F1913" s="176"/>
      <c r="G1913" s="177">
        <f>ROUND(E1913*F1913,2)</f>
        <v>0</v>
      </c>
      <c r="H1913" s="176"/>
      <c r="I1913" s="177">
        <f>ROUND(E1913*H1913,2)</f>
        <v>0</v>
      </c>
      <c r="J1913" s="176"/>
      <c r="K1913" s="177">
        <f>ROUND(E1913*J1913,2)</f>
        <v>0</v>
      </c>
      <c r="L1913" s="177">
        <v>21</v>
      </c>
      <c r="M1913" s="177">
        <f>G1913*(1+L1913/100)</f>
        <v>0</v>
      </c>
      <c r="N1913" s="175">
        <v>0</v>
      </c>
      <c r="O1913" s="175">
        <f>ROUND(E1913*N1913,2)</f>
        <v>0</v>
      </c>
      <c r="P1913" s="175">
        <v>0</v>
      </c>
      <c r="Q1913" s="175">
        <f>ROUND(E1913*P1913,2)</f>
        <v>0</v>
      </c>
      <c r="R1913" s="177"/>
      <c r="S1913" s="177" t="s">
        <v>394</v>
      </c>
      <c r="T1913" s="178" t="s">
        <v>379</v>
      </c>
      <c r="U1913" s="159">
        <v>4.5999999999999999E-2</v>
      </c>
      <c r="V1913" s="159">
        <f>ROUND(E1913*U1913,2)</f>
        <v>21.22</v>
      </c>
      <c r="W1913" s="159"/>
      <c r="X1913" s="159" t="s">
        <v>429</v>
      </c>
      <c r="Y1913" s="159" t="s">
        <v>381</v>
      </c>
      <c r="Z1913" s="214">
        <v>0.32</v>
      </c>
      <c r="AA1913" s="215">
        <f t="shared" ref="AA1913" si="816">G1913*Z1913</f>
        <v>0</v>
      </c>
      <c r="AB1913" s="215">
        <f t="shared" ref="AB1913" si="817">G1913-AA1913</f>
        <v>0</v>
      </c>
      <c r="AC1913" s="148"/>
      <c r="AD1913" s="148"/>
      <c r="AE1913" s="148"/>
      <c r="AF1913" s="148"/>
      <c r="AG1913" s="148" t="s">
        <v>431</v>
      </c>
      <c r="AH1913" s="148"/>
      <c r="AI1913" s="148"/>
      <c r="AJ1913" s="148"/>
      <c r="AK1913" s="148"/>
      <c r="AL1913" s="148"/>
      <c r="AM1913" s="148"/>
      <c r="AN1913" s="148"/>
      <c r="AO1913" s="148"/>
      <c r="AP1913" s="148"/>
      <c r="AQ1913" s="148"/>
      <c r="AR1913" s="148"/>
      <c r="AS1913" s="148"/>
      <c r="AT1913" s="148"/>
      <c r="AU1913" s="148"/>
      <c r="AV1913" s="148"/>
      <c r="AW1913" s="148"/>
      <c r="AX1913" s="148"/>
      <c r="AY1913" s="148"/>
      <c r="AZ1913" s="148"/>
      <c r="BA1913" s="148"/>
      <c r="BB1913" s="148"/>
      <c r="BC1913" s="148"/>
      <c r="BD1913" s="148"/>
      <c r="BE1913" s="148"/>
      <c r="BF1913" s="148"/>
      <c r="BG1913" s="148"/>
      <c r="BH1913" s="148"/>
    </row>
    <row r="1914" spans="1:60" outlineLevel="2" x14ac:dyDescent="0.2">
      <c r="A1914" s="155"/>
      <c r="B1914" s="156"/>
      <c r="C1914" s="194" t="s">
        <v>2546</v>
      </c>
      <c r="D1914" s="185"/>
      <c r="E1914" s="186">
        <v>461.31</v>
      </c>
      <c r="F1914" s="159"/>
      <c r="G1914" s="159"/>
      <c r="H1914" s="159"/>
      <c r="I1914" s="159"/>
      <c r="J1914" s="159"/>
      <c r="K1914" s="159"/>
      <c r="L1914" s="159"/>
      <c r="M1914" s="159"/>
      <c r="N1914" s="158"/>
      <c r="O1914" s="158"/>
      <c r="P1914" s="158"/>
      <c r="Q1914" s="158"/>
      <c r="R1914" s="159"/>
      <c r="S1914" s="159"/>
      <c r="T1914" s="159"/>
      <c r="U1914" s="159"/>
      <c r="V1914" s="159"/>
      <c r="W1914" s="159"/>
      <c r="X1914" s="159"/>
      <c r="Y1914" s="159"/>
      <c r="Z1914" s="148"/>
      <c r="AA1914" s="148"/>
      <c r="AB1914" s="148"/>
      <c r="AC1914" s="148"/>
      <c r="AD1914" s="148"/>
      <c r="AE1914" s="148"/>
      <c r="AF1914" s="148"/>
      <c r="AG1914" s="148" t="s">
        <v>435</v>
      </c>
      <c r="AH1914" s="148">
        <v>5</v>
      </c>
      <c r="AI1914" s="148"/>
      <c r="AJ1914" s="148"/>
      <c r="AK1914" s="148"/>
      <c r="AL1914" s="148"/>
      <c r="AM1914" s="148"/>
      <c r="AN1914" s="148"/>
      <c r="AO1914" s="148"/>
      <c r="AP1914" s="148"/>
      <c r="AQ1914" s="148"/>
      <c r="AR1914" s="148"/>
      <c r="AS1914" s="148"/>
      <c r="AT1914" s="148"/>
      <c r="AU1914" s="148"/>
      <c r="AV1914" s="148"/>
      <c r="AW1914" s="148"/>
      <c r="AX1914" s="148"/>
      <c r="AY1914" s="148"/>
      <c r="AZ1914" s="148"/>
      <c r="BA1914" s="148"/>
      <c r="BB1914" s="148"/>
      <c r="BC1914" s="148"/>
      <c r="BD1914" s="148"/>
      <c r="BE1914" s="148"/>
      <c r="BF1914" s="148"/>
      <c r="BG1914" s="148"/>
      <c r="BH1914" s="148"/>
    </row>
    <row r="1915" spans="1:60" ht="22.5" outlineLevel="1" x14ac:dyDescent="0.2">
      <c r="A1915" s="172">
        <v>419</v>
      </c>
      <c r="B1915" s="173" t="s">
        <v>2549</v>
      </c>
      <c r="C1915" s="181" t="s">
        <v>2550</v>
      </c>
      <c r="D1915" s="174" t="s">
        <v>492</v>
      </c>
      <c r="E1915" s="175">
        <v>461.31</v>
      </c>
      <c r="F1915" s="176"/>
      <c r="G1915" s="177">
        <f>ROUND(E1915*F1915,2)</f>
        <v>0</v>
      </c>
      <c r="H1915" s="176"/>
      <c r="I1915" s="177">
        <f>ROUND(E1915*H1915,2)</f>
        <v>0</v>
      </c>
      <c r="J1915" s="176"/>
      <c r="K1915" s="177">
        <f>ROUND(E1915*J1915,2)</f>
        <v>0</v>
      </c>
      <c r="L1915" s="177">
        <v>21</v>
      </c>
      <c r="M1915" s="177">
        <f>G1915*(1+L1915/100)</f>
        <v>0</v>
      </c>
      <c r="N1915" s="175">
        <v>1.7850000000000001E-2</v>
      </c>
      <c r="O1915" s="175">
        <f>ROUND(E1915*N1915,2)</f>
        <v>8.23</v>
      </c>
      <c r="P1915" s="175">
        <v>0</v>
      </c>
      <c r="Q1915" s="175">
        <f>ROUND(E1915*P1915,2)</f>
        <v>0</v>
      </c>
      <c r="R1915" s="177"/>
      <c r="S1915" s="177" t="s">
        <v>394</v>
      </c>
      <c r="T1915" s="178" t="s">
        <v>379</v>
      </c>
      <c r="U1915" s="159">
        <v>1.27695</v>
      </c>
      <c r="V1915" s="159">
        <f>ROUND(E1915*U1915,2)</f>
        <v>589.07000000000005</v>
      </c>
      <c r="W1915" s="159"/>
      <c r="X1915" s="159" t="s">
        <v>429</v>
      </c>
      <c r="Y1915" s="159" t="s">
        <v>381</v>
      </c>
      <c r="Z1915" s="214">
        <v>0.32</v>
      </c>
      <c r="AA1915" s="215">
        <f t="shared" ref="AA1915" si="818">G1915*Z1915</f>
        <v>0</v>
      </c>
      <c r="AB1915" s="215">
        <f t="shared" ref="AB1915" si="819">G1915-AA1915</f>
        <v>0</v>
      </c>
      <c r="AC1915" s="148"/>
      <c r="AD1915" s="148"/>
      <c r="AE1915" s="148"/>
      <c r="AF1915" s="148"/>
      <c r="AG1915" s="148" t="s">
        <v>431</v>
      </c>
      <c r="AH1915" s="148"/>
      <c r="AI1915" s="148"/>
      <c r="AJ1915" s="148"/>
      <c r="AK1915" s="148"/>
      <c r="AL1915" s="148"/>
      <c r="AM1915" s="148"/>
      <c r="AN1915" s="148"/>
      <c r="AO1915" s="148"/>
      <c r="AP1915" s="148"/>
      <c r="AQ1915" s="148"/>
      <c r="AR1915" s="148"/>
      <c r="AS1915" s="148"/>
      <c r="AT1915" s="148"/>
      <c r="AU1915" s="148"/>
      <c r="AV1915" s="148"/>
      <c r="AW1915" s="148"/>
      <c r="AX1915" s="148"/>
      <c r="AY1915" s="148"/>
      <c r="AZ1915" s="148"/>
      <c r="BA1915" s="148"/>
      <c r="BB1915" s="148"/>
      <c r="BC1915" s="148"/>
      <c r="BD1915" s="148"/>
      <c r="BE1915" s="148"/>
      <c r="BF1915" s="148"/>
      <c r="BG1915" s="148"/>
      <c r="BH1915" s="148"/>
    </row>
    <row r="1916" spans="1:60" outlineLevel="2" x14ac:dyDescent="0.2">
      <c r="A1916" s="155"/>
      <c r="B1916" s="156"/>
      <c r="C1916" s="194" t="s">
        <v>1733</v>
      </c>
      <c r="D1916" s="185"/>
      <c r="E1916" s="186"/>
      <c r="F1916" s="159"/>
      <c r="G1916" s="159"/>
      <c r="H1916" s="159"/>
      <c r="I1916" s="159"/>
      <c r="J1916" s="159"/>
      <c r="K1916" s="159"/>
      <c r="L1916" s="159"/>
      <c r="M1916" s="159"/>
      <c r="N1916" s="158"/>
      <c r="O1916" s="158"/>
      <c r="P1916" s="158"/>
      <c r="Q1916" s="158"/>
      <c r="R1916" s="159"/>
      <c r="S1916" s="159"/>
      <c r="T1916" s="159"/>
      <c r="U1916" s="159"/>
      <c r="V1916" s="159"/>
      <c r="W1916" s="159"/>
      <c r="X1916" s="159"/>
      <c r="Y1916" s="159"/>
      <c r="Z1916" s="148"/>
      <c r="AA1916" s="148"/>
      <c r="AB1916" s="148"/>
      <c r="AC1916" s="148"/>
      <c r="AD1916" s="148"/>
      <c r="AE1916" s="148"/>
      <c r="AF1916" s="148"/>
      <c r="AG1916" s="148" t="s">
        <v>435</v>
      </c>
      <c r="AH1916" s="148">
        <v>0</v>
      </c>
      <c r="AI1916" s="148"/>
      <c r="AJ1916" s="148"/>
      <c r="AK1916" s="148"/>
      <c r="AL1916" s="148"/>
      <c r="AM1916" s="148"/>
      <c r="AN1916" s="148"/>
      <c r="AO1916" s="148"/>
      <c r="AP1916" s="148"/>
      <c r="AQ1916" s="148"/>
      <c r="AR1916" s="148"/>
      <c r="AS1916" s="148"/>
      <c r="AT1916" s="148"/>
      <c r="AU1916" s="148"/>
      <c r="AV1916" s="148"/>
      <c r="AW1916" s="148"/>
      <c r="AX1916" s="148"/>
      <c r="AY1916" s="148"/>
      <c r="AZ1916" s="148"/>
      <c r="BA1916" s="148"/>
      <c r="BB1916" s="148"/>
      <c r="BC1916" s="148"/>
      <c r="BD1916" s="148"/>
      <c r="BE1916" s="148"/>
      <c r="BF1916" s="148"/>
      <c r="BG1916" s="148"/>
      <c r="BH1916" s="148"/>
    </row>
    <row r="1917" spans="1:60" outlineLevel="3" x14ac:dyDescent="0.2">
      <c r="A1917" s="155"/>
      <c r="B1917" s="156"/>
      <c r="C1917" s="194" t="s">
        <v>1734</v>
      </c>
      <c r="D1917" s="185"/>
      <c r="E1917" s="186">
        <v>461.31</v>
      </c>
      <c r="F1917" s="159"/>
      <c r="G1917" s="159"/>
      <c r="H1917" s="159"/>
      <c r="I1917" s="159"/>
      <c r="J1917" s="159"/>
      <c r="K1917" s="159"/>
      <c r="L1917" s="159"/>
      <c r="M1917" s="159"/>
      <c r="N1917" s="158"/>
      <c r="O1917" s="158"/>
      <c r="P1917" s="158"/>
      <c r="Q1917" s="158"/>
      <c r="R1917" s="159"/>
      <c r="S1917" s="159"/>
      <c r="T1917" s="159"/>
      <c r="U1917" s="159"/>
      <c r="V1917" s="159"/>
      <c r="W1917" s="159"/>
      <c r="X1917" s="159"/>
      <c r="Y1917" s="159"/>
      <c r="Z1917" s="148"/>
      <c r="AA1917" s="148"/>
      <c r="AB1917" s="148"/>
      <c r="AC1917" s="148"/>
      <c r="AD1917" s="148"/>
      <c r="AE1917" s="148"/>
      <c r="AF1917" s="148"/>
      <c r="AG1917" s="148" t="s">
        <v>435</v>
      </c>
      <c r="AH1917" s="148">
        <v>0</v>
      </c>
      <c r="AI1917" s="148"/>
      <c r="AJ1917" s="148"/>
      <c r="AK1917" s="148"/>
      <c r="AL1917" s="148"/>
      <c r="AM1917" s="148"/>
      <c r="AN1917" s="148"/>
      <c r="AO1917" s="148"/>
      <c r="AP1917" s="148"/>
      <c r="AQ1917" s="148"/>
      <c r="AR1917" s="148"/>
      <c r="AS1917" s="148"/>
      <c r="AT1917" s="148"/>
      <c r="AU1917" s="148"/>
      <c r="AV1917" s="148"/>
      <c r="AW1917" s="148"/>
      <c r="AX1917" s="148"/>
      <c r="AY1917" s="148"/>
      <c r="AZ1917" s="148"/>
      <c r="BA1917" s="148"/>
      <c r="BB1917" s="148"/>
      <c r="BC1917" s="148"/>
      <c r="BD1917" s="148"/>
      <c r="BE1917" s="148"/>
      <c r="BF1917" s="148"/>
      <c r="BG1917" s="148"/>
      <c r="BH1917" s="148"/>
    </row>
    <row r="1918" spans="1:60" outlineLevel="1" x14ac:dyDescent="0.2">
      <c r="A1918" s="172">
        <v>420</v>
      </c>
      <c r="B1918" s="173" t="s">
        <v>2551</v>
      </c>
      <c r="C1918" s="181" t="s">
        <v>2552</v>
      </c>
      <c r="D1918" s="174" t="s">
        <v>671</v>
      </c>
      <c r="E1918" s="175">
        <v>85.8</v>
      </c>
      <c r="F1918" s="176"/>
      <c r="G1918" s="177">
        <f>ROUND(E1918*F1918,2)</f>
        <v>0</v>
      </c>
      <c r="H1918" s="176"/>
      <c r="I1918" s="177">
        <f>ROUND(E1918*H1918,2)</f>
        <v>0</v>
      </c>
      <c r="J1918" s="176"/>
      <c r="K1918" s="177">
        <f>ROUND(E1918*J1918,2)</f>
        <v>0</v>
      </c>
      <c r="L1918" s="177">
        <v>21</v>
      </c>
      <c r="M1918" s="177">
        <f>G1918*(1+L1918/100)</f>
        <v>0</v>
      </c>
      <c r="N1918" s="175">
        <v>0</v>
      </c>
      <c r="O1918" s="175">
        <f>ROUND(E1918*N1918,2)</f>
        <v>0</v>
      </c>
      <c r="P1918" s="175">
        <v>0</v>
      </c>
      <c r="Q1918" s="175">
        <f>ROUND(E1918*P1918,2)</f>
        <v>0</v>
      </c>
      <c r="R1918" s="177"/>
      <c r="S1918" s="177" t="s">
        <v>394</v>
      </c>
      <c r="T1918" s="178" t="s">
        <v>379</v>
      </c>
      <c r="U1918" s="159">
        <v>0.18099999999999999</v>
      </c>
      <c r="V1918" s="159">
        <f>ROUND(E1918*U1918,2)</f>
        <v>15.53</v>
      </c>
      <c r="W1918" s="159"/>
      <c r="X1918" s="159" t="s">
        <v>429</v>
      </c>
      <c r="Y1918" s="159" t="s">
        <v>381</v>
      </c>
      <c r="Z1918" s="214">
        <v>0.32</v>
      </c>
      <c r="AA1918" s="215">
        <f t="shared" ref="AA1918" si="820">G1918*Z1918</f>
        <v>0</v>
      </c>
      <c r="AB1918" s="215">
        <f t="shared" ref="AB1918" si="821">G1918-AA1918</f>
        <v>0</v>
      </c>
      <c r="AC1918" s="148"/>
      <c r="AD1918" s="148"/>
      <c r="AE1918" s="148"/>
      <c r="AF1918" s="148"/>
      <c r="AG1918" s="148" t="s">
        <v>431</v>
      </c>
      <c r="AH1918" s="148"/>
      <c r="AI1918" s="148"/>
      <c r="AJ1918" s="148"/>
      <c r="AK1918" s="148"/>
      <c r="AL1918" s="148"/>
      <c r="AM1918" s="148"/>
      <c r="AN1918" s="148"/>
      <c r="AO1918" s="148"/>
      <c r="AP1918" s="148"/>
      <c r="AQ1918" s="148"/>
      <c r="AR1918" s="148"/>
      <c r="AS1918" s="148"/>
      <c r="AT1918" s="148"/>
      <c r="AU1918" s="148"/>
      <c r="AV1918" s="148"/>
      <c r="AW1918" s="148"/>
      <c r="AX1918" s="148"/>
      <c r="AY1918" s="148"/>
      <c r="AZ1918" s="148"/>
      <c r="BA1918" s="148"/>
      <c r="BB1918" s="148"/>
      <c r="BC1918" s="148"/>
      <c r="BD1918" s="148"/>
      <c r="BE1918" s="148"/>
      <c r="BF1918" s="148"/>
      <c r="BG1918" s="148"/>
      <c r="BH1918" s="148"/>
    </row>
    <row r="1919" spans="1:60" outlineLevel="2" x14ac:dyDescent="0.2">
      <c r="A1919" s="155"/>
      <c r="B1919" s="156"/>
      <c r="C1919" s="295" t="s">
        <v>2553</v>
      </c>
      <c r="D1919" s="296"/>
      <c r="E1919" s="296"/>
      <c r="F1919" s="296"/>
      <c r="G1919" s="296"/>
      <c r="H1919" s="159"/>
      <c r="I1919" s="159"/>
      <c r="J1919" s="159"/>
      <c r="K1919" s="159"/>
      <c r="L1919" s="159"/>
      <c r="M1919" s="159"/>
      <c r="N1919" s="158"/>
      <c r="O1919" s="158"/>
      <c r="P1919" s="158"/>
      <c r="Q1919" s="158"/>
      <c r="R1919" s="159"/>
      <c r="S1919" s="159"/>
      <c r="T1919" s="159"/>
      <c r="U1919" s="159"/>
      <c r="V1919" s="159"/>
      <c r="W1919" s="159"/>
      <c r="X1919" s="159"/>
      <c r="Y1919" s="159"/>
      <c r="Z1919" s="148"/>
      <c r="AA1919" s="148"/>
      <c r="AB1919" s="148"/>
      <c r="AC1919" s="148"/>
      <c r="AD1919" s="148"/>
      <c r="AE1919" s="148"/>
      <c r="AF1919" s="148"/>
      <c r="AG1919" s="148" t="s">
        <v>383</v>
      </c>
      <c r="AH1919" s="148"/>
      <c r="AI1919" s="148"/>
      <c r="AJ1919" s="148"/>
      <c r="AK1919" s="148"/>
      <c r="AL1919" s="148"/>
      <c r="AM1919" s="148"/>
      <c r="AN1919" s="148"/>
      <c r="AO1919" s="148"/>
      <c r="AP1919" s="148"/>
      <c r="AQ1919" s="148"/>
      <c r="AR1919" s="148"/>
      <c r="AS1919" s="148"/>
      <c r="AT1919" s="148"/>
      <c r="AU1919" s="148"/>
      <c r="AV1919" s="148"/>
      <c r="AW1919" s="148"/>
      <c r="AX1919" s="148"/>
      <c r="AY1919" s="148"/>
      <c r="AZ1919" s="148"/>
      <c r="BA1919" s="148"/>
      <c r="BB1919" s="148"/>
      <c r="BC1919" s="148"/>
      <c r="BD1919" s="148"/>
      <c r="BE1919" s="148"/>
      <c r="BF1919" s="148"/>
      <c r="BG1919" s="148"/>
      <c r="BH1919" s="148"/>
    </row>
    <row r="1920" spans="1:60" outlineLevel="2" x14ac:dyDescent="0.2">
      <c r="A1920" s="155"/>
      <c r="B1920" s="156"/>
      <c r="C1920" s="194" t="s">
        <v>2554</v>
      </c>
      <c r="D1920" s="185"/>
      <c r="E1920" s="186"/>
      <c r="F1920" s="159"/>
      <c r="G1920" s="159"/>
      <c r="H1920" s="159"/>
      <c r="I1920" s="159"/>
      <c r="J1920" s="159"/>
      <c r="K1920" s="159"/>
      <c r="L1920" s="159"/>
      <c r="M1920" s="159"/>
      <c r="N1920" s="158"/>
      <c r="O1920" s="158"/>
      <c r="P1920" s="158"/>
      <c r="Q1920" s="158"/>
      <c r="R1920" s="159"/>
      <c r="S1920" s="159"/>
      <c r="T1920" s="159"/>
      <c r="U1920" s="159"/>
      <c r="V1920" s="159"/>
      <c r="W1920" s="159"/>
      <c r="X1920" s="159"/>
      <c r="Y1920" s="159"/>
      <c r="Z1920" s="148"/>
      <c r="AA1920" s="148"/>
      <c r="AB1920" s="148"/>
      <c r="AC1920" s="148"/>
      <c r="AD1920" s="148"/>
      <c r="AE1920" s="148"/>
      <c r="AF1920" s="148"/>
      <c r="AG1920" s="148" t="s">
        <v>435</v>
      </c>
      <c r="AH1920" s="148">
        <v>0</v>
      </c>
      <c r="AI1920" s="148"/>
      <c r="AJ1920" s="148"/>
      <c r="AK1920" s="148"/>
      <c r="AL1920" s="148"/>
      <c r="AM1920" s="148"/>
      <c r="AN1920" s="148"/>
      <c r="AO1920" s="148"/>
      <c r="AP1920" s="148"/>
      <c r="AQ1920" s="148"/>
      <c r="AR1920" s="148"/>
      <c r="AS1920" s="148"/>
      <c r="AT1920" s="148"/>
      <c r="AU1920" s="148"/>
      <c r="AV1920" s="148"/>
      <c r="AW1920" s="148"/>
      <c r="AX1920" s="148"/>
      <c r="AY1920" s="148"/>
      <c r="AZ1920" s="148"/>
      <c r="BA1920" s="148"/>
      <c r="BB1920" s="148"/>
      <c r="BC1920" s="148"/>
      <c r="BD1920" s="148"/>
      <c r="BE1920" s="148"/>
      <c r="BF1920" s="148"/>
      <c r="BG1920" s="148"/>
      <c r="BH1920" s="148"/>
    </row>
    <row r="1921" spans="1:60" outlineLevel="3" x14ac:dyDescent="0.2">
      <c r="A1921" s="155"/>
      <c r="B1921" s="156"/>
      <c r="C1921" s="194" t="s">
        <v>2555</v>
      </c>
      <c r="D1921" s="185"/>
      <c r="E1921" s="186">
        <v>44.1</v>
      </c>
      <c r="F1921" s="159"/>
      <c r="G1921" s="159"/>
      <c r="H1921" s="159"/>
      <c r="I1921" s="159"/>
      <c r="J1921" s="159"/>
      <c r="K1921" s="159"/>
      <c r="L1921" s="159"/>
      <c r="M1921" s="159"/>
      <c r="N1921" s="158"/>
      <c r="O1921" s="158"/>
      <c r="P1921" s="158"/>
      <c r="Q1921" s="158"/>
      <c r="R1921" s="159"/>
      <c r="S1921" s="159"/>
      <c r="T1921" s="159"/>
      <c r="U1921" s="159"/>
      <c r="V1921" s="159"/>
      <c r="W1921" s="159"/>
      <c r="X1921" s="159"/>
      <c r="Y1921" s="159"/>
      <c r="Z1921" s="148"/>
      <c r="AA1921" s="148"/>
      <c r="AB1921" s="148"/>
      <c r="AC1921" s="148"/>
      <c r="AD1921" s="148"/>
      <c r="AE1921" s="148"/>
      <c r="AF1921" s="148"/>
      <c r="AG1921" s="148" t="s">
        <v>435</v>
      </c>
      <c r="AH1921" s="148">
        <v>0</v>
      </c>
      <c r="AI1921" s="148"/>
      <c r="AJ1921" s="148"/>
      <c r="AK1921" s="148"/>
      <c r="AL1921" s="148"/>
      <c r="AM1921" s="148"/>
      <c r="AN1921" s="148"/>
      <c r="AO1921" s="148"/>
      <c r="AP1921" s="148"/>
      <c r="AQ1921" s="148"/>
      <c r="AR1921" s="148"/>
      <c r="AS1921" s="148"/>
      <c r="AT1921" s="148"/>
      <c r="AU1921" s="148"/>
      <c r="AV1921" s="148"/>
      <c r="AW1921" s="148"/>
      <c r="AX1921" s="148"/>
      <c r="AY1921" s="148"/>
      <c r="AZ1921" s="148"/>
      <c r="BA1921" s="148"/>
      <c r="BB1921" s="148"/>
      <c r="BC1921" s="148"/>
      <c r="BD1921" s="148"/>
      <c r="BE1921" s="148"/>
      <c r="BF1921" s="148"/>
      <c r="BG1921" s="148"/>
      <c r="BH1921" s="148"/>
    </row>
    <row r="1922" spans="1:60" outlineLevel="3" x14ac:dyDescent="0.2">
      <c r="A1922" s="155"/>
      <c r="B1922" s="156"/>
      <c r="C1922" s="194" t="s">
        <v>2556</v>
      </c>
      <c r="D1922" s="185"/>
      <c r="E1922" s="186">
        <v>26.1</v>
      </c>
      <c r="F1922" s="159"/>
      <c r="G1922" s="159"/>
      <c r="H1922" s="159"/>
      <c r="I1922" s="159"/>
      <c r="J1922" s="159"/>
      <c r="K1922" s="159"/>
      <c r="L1922" s="159"/>
      <c r="M1922" s="159"/>
      <c r="N1922" s="158"/>
      <c r="O1922" s="158"/>
      <c r="P1922" s="158"/>
      <c r="Q1922" s="158"/>
      <c r="R1922" s="159"/>
      <c r="S1922" s="159"/>
      <c r="T1922" s="159"/>
      <c r="U1922" s="159"/>
      <c r="V1922" s="159"/>
      <c r="W1922" s="159"/>
      <c r="X1922" s="159"/>
      <c r="Y1922" s="159"/>
      <c r="Z1922" s="148"/>
      <c r="AA1922" s="148"/>
      <c r="AB1922" s="148"/>
      <c r="AC1922" s="148"/>
      <c r="AD1922" s="148"/>
      <c r="AE1922" s="148"/>
      <c r="AF1922" s="148"/>
      <c r="AG1922" s="148" t="s">
        <v>435</v>
      </c>
      <c r="AH1922" s="148">
        <v>0</v>
      </c>
      <c r="AI1922" s="148"/>
      <c r="AJ1922" s="148"/>
      <c r="AK1922" s="148"/>
      <c r="AL1922" s="148"/>
      <c r="AM1922" s="148"/>
      <c r="AN1922" s="148"/>
      <c r="AO1922" s="148"/>
      <c r="AP1922" s="148"/>
      <c r="AQ1922" s="148"/>
      <c r="AR1922" s="148"/>
      <c r="AS1922" s="148"/>
      <c r="AT1922" s="148"/>
      <c r="AU1922" s="148"/>
      <c r="AV1922" s="148"/>
      <c r="AW1922" s="148"/>
      <c r="AX1922" s="148"/>
      <c r="AY1922" s="148"/>
      <c r="AZ1922" s="148"/>
      <c r="BA1922" s="148"/>
      <c r="BB1922" s="148"/>
      <c r="BC1922" s="148"/>
      <c r="BD1922" s="148"/>
      <c r="BE1922" s="148"/>
      <c r="BF1922" s="148"/>
      <c r="BG1922" s="148"/>
      <c r="BH1922" s="148"/>
    </row>
    <row r="1923" spans="1:60" outlineLevel="3" x14ac:dyDescent="0.2">
      <c r="A1923" s="155"/>
      <c r="B1923" s="156"/>
      <c r="C1923" s="194" t="s">
        <v>2557</v>
      </c>
      <c r="D1923" s="185"/>
      <c r="E1923" s="186">
        <v>15.6</v>
      </c>
      <c r="F1923" s="159"/>
      <c r="G1923" s="159"/>
      <c r="H1923" s="159"/>
      <c r="I1923" s="159"/>
      <c r="J1923" s="159"/>
      <c r="K1923" s="159"/>
      <c r="L1923" s="159"/>
      <c r="M1923" s="159"/>
      <c r="N1923" s="158"/>
      <c r="O1923" s="158"/>
      <c r="P1923" s="158"/>
      <c r="Q1923" s="158"/>
      <c r="R1923" s="159"/>
      <c r="S1923" s="159"/>
      <c r="T1923" s="159"/>
      <c r="U1923" s="159"/>
      <c r="V1923" s="159"/>
      <c r="W1923" s="159"/>
      <c r="X1923" s="159"/>
      <c r="Y1923" s="159"/>
      <c r="Z1923" s="148"/>
      <c r="AA1923" s="148"/>
      <c r="AB1923" s="148"/>
      <c r="AC1923" s="148"/>
      <c r="AD1923" s="148"/>
      <c r="AE1923" s="148"/>
      <c r="AF1923" s="148"/>
      <c r="AG1923" s="148" t="s">
        <v>435</v>
      </c>
      <c r="AH1923" s="148">
        <v>0</v>
      </c>
      <c r="AI1923" s="148"/>
      <c r="AJ1923" s="148"/>
      <c r="AK1923" s="148"/>
      <c r="AL1923" s="148"/>
      <c r="AM1923" s="148"/>
      <c r="AN1923" s="148"/>
      <c r="AO1923" s="148"/>
      <c r="AP1923" s="148"/>
      <c r="AQ1923" s="148"/>
      <c r="AR1923" s="148"/>
      <c r="AS1923" s="148"/>
      <c r="AT1923" s="148"/>
      <c r="AU1923" s="148"/>
      <c r="AV1923" s="148"/>
      <c r="AW1923" s="148"/>
      <c r="AX1923" s="148"/>
      <c r="AY1923" s="148"/>
      <c r="AZ1923" s="148"/>
      <c r="BA1923" s="148"/>
      <c r="BB1923" s="148"/>
      <c r="BC1923" s="148"/>
      <c r="BD1923" s="148"/>
      <c r="BE1923" s="148"/>
      <c r="BF1923" s="148"/>
      <c r="BG1923" s="148"/>
      <c r="BH1923" s="148"/>
    </row>
    <row r="1924" spans="1:60" outlineLevel="1" x14ac:dyDescent="0.2">
      <c r="A1924" s="155">
        <v>421</v>
      </c>
      <c r="B1924" s="156" t="s">
        <v>2558</v>
      </c>
      <c r="C1924" s="197" t="s">
        <v>2559</v>
      </c>
      <c r="D1924" s="157" t="s">
        <v>0</v>
      </c>
      <c r="E1924" s="196"/>
      <c r="F1924" s="160"/>
      <c r="G1924" s="159">
        <f>ROUND(E1924*F1924,2)</f>
        <v>0</v>
      </c>
      <c r="H1924" s="160"/>
      <c r="I1924" s="159">
        <f>ROUND(E1924*H1924,2)</f>
        <v>0</v>
      </c>
      <c r="J1924" s="160"/>
      <c r="K1924" s="159">
        <f>ROUND(E1924*J1924,2)</f>
        <v>0</v>
      </c>
      <c r="L1924" s="159">
        <v>21</v>
      </c>
      <c r="M1924" s="159">
        <f>G1924*(1+L1924/100)</f>
        <v>0</v>
      </c>
      <c r="N1924" s="158">
        <v>0</v>
      </c>
      <c r="O1924" s="158">
        <f>ROUND(E1924*N1924,2)</f>
        <v>0</v>
      </c>
      <c r="P1924" s="158">
        <v>0</v>
      </c>
      <c r="Q1924" s="158">
        <f>ROUND(E1924*P1924,2)</f>
        <v>0</v>
      </c>
      <c r="R1924" s="159" t="s">
        <v>2545</v>
      </c>
      <c r="S1924" s="159" t="s">
        <v>378</v>
      </c>
      <c r="T1924" s="159" t="s">
        <v>378</v>
      </c>
      <c r="U1924" s="159">
        <v>0</v>
      </c>
      <c r="V1924" s="159">
        <f>ROUND(E1924*U1924,2)</f>
        <v>0</v>
      </c>
      <c r="W1924" s="159"/>
      <c r="X1924" s="159" t="s">
        <v>618</v>
      </c>
      <c r="Y1924" s="159" t="s">
        <v>381</v>
      </c>
      <c r="Z1924" s="214">
        <v>0.32</v>
      </c>
      <c r="AA1924" s="215">
        <f t="shared" ref="AA1924" si="822">G1924*Z1924</f>
        <v>0</v>
      </c>
      <c r="AB1924" s="215">
        <f t="shared" ref="AB1924" si="823">G1924-AA1924</f>
        <v>0</v>
      </c>
      <c r="AC1924" s="148"/>
      <c r="AD1924" s="148"/>
      <c r="AE1924" s="148"/>
      <c r="AF1924" s="148"/>
      <c r="AG1924" s="148" t="s">
        <v>619</v>
      </c>
      <c r="AH1924" s="148"/>
      <c r="AI1924" s="148"/>
      <c r="AJ1924" s="148"/>
      <c r="AK1924" s="148"/>
      <c r="AL1924" s="148"/>
      <c r="AM1924" s="148"/>
      <c r="AN1924" s="148"/>
      <c r="AO1924" s="148"/>
      <c r="AP1924" s="148"/>
      <c r="AQ1924" s="148"/>
      <c r="AR1924" s="148"/>
      <c r="AS1924" s="148"/>
      <c r="AT1924" s="148"/>
      <c r="AU1924" s="148"/>
      <c r="AV1924" s="148"/>
      <c r="AW1924" s="148"/>
      <c r="AX1924" s="148"/>
      <c r="AY1924" s="148"/>
      <c r="AZ1924" s="148"/>
      <c r="BA1924" s="148"/>
      <c r="BB1924" s="148"/>
      <c r="BC1924" s="148"/>
      <c r="BD1924" s="148"/>
      <c r="BE1924" s="148"/>
      <c r="BF1924" s="148"/>
      <c r="BG1924" s="148"/>
      <c r="BH1924" s="148"/>
    </row>
    <row r="1925" spans="1:60" outlineLevel="2" x14ac:dyDescent="0.2">
      <c r="A1925" s="155"/>
      <c r="B1925" s="156"/>
      <c r="C1925" s="308" t="s">
        <v>2194</v>
      </c>
      <c r="D1925" s="309"/>
      <c r="E1925" s="309"/>
      <c r="F1925" s="309"/>
      <c r="G1925" s="309"/>
      <c r="H1925" s="159"/>
      <c r="I1925" s="159"/>
      <c r="J1925" s="159"/>
      <c r="K1925" s="159"/>
      <c r="L1925" s="159"/>
      <c r="M1925" s="159"/>
      <c r="N1925" s="158"/>
      <c r="O1925" s="158"/>
      <c r="P1925" s="158"/>
      <c r="Q1925" s="158"/>
      <c r="R1925" s="159"/>
      <c r="S1925" s="159"/>
      <c r="T1925" s="159"/>
      <c r="U1925" s="159"/>
      <c r="V1925" s="159"/>
      <c r="W1925" s="159"/>
      <c r="X1925" s="159"/>
      <c r="Y1925" s="159"/>
      <c r="Z1925" s="148"/>
      <c r="AA1925" s="148"/>
      <c r="AB1925" s="148"/>
      <c r="AC1925" s="148"/>
      <c r="AD1925" s="148"/>
      <c r="AE1925" s="148"/>
      <c r="AF1925" s="148"/>
      <c r="AG1925" s="148" t="s">
        <v>433</v>
      </c>
      <c r="AH1925" s="148"/>
      <c r="AI1925" s="148"/>
      <c r="AJ1925" s="148"/>
      <c r="AK1925" s="148"/>
      <c r="AL1925" s="148"/>
      <c r="AM1925" s="148"/>
      <c r="AN1925" s="148"/>
      <c r="AO1925" s="148"/>
      <c r="AP1925" s="148"/>
      <c r="AQ1925" s="148"/>
      <c r="AR1925" s="148"/>
      <c r="AS1925" s="148"/>
      <c r="AT1925" s="148"/>
      <c r="AU1925" s="148"/>
      <c r="AV1925" s="148"/>
      <c r="AW1925" s="148"/>
      <c r="AX1925" s="148"/>
      <c r="AY1925" s="148"/>
      <c r="AZ1925" s="148"/>
      <c r="BA1925" s="148"/>
      <c r="BB1925" s="148"/>
      <c r="BC1925" s="148"/>
      <c r="BD1925" s="148"/>
      <c r="BE1925" s="148"/>
      <c r="BF1925" s="148"/>
      <c r="BG1925" s="148"/>
      <c r="BH1925" s="148"/>
    </row>
    <row r="1926" spans="1:60" x14ac:dyDescent="0.2">
      <c r="A1926" s="162" t="s">
        <v>373</v>
      </c>
      <c r="B1926" s="163" t="s">
        <v>311</v>
      </c>
      <c r="C1926" s="180" t="s">
        <v>312</v>
      </c>
      <c r="D1926" s="164"/>
      <c r="E1926" s="165"/>
      <c r="F1926" s="166"/>
      <c r="G1926" s="166">
        <f>SUMIF(AG1927:AG2002,"&lt;&gt;NOR",G1927:G2002)</f>
        <v>0</v>
      </c>
      <c r="H1926" s="166"/>
      <c r="I1926" s="166">
        <f>SUM(I1927:I2002)</f>
        <v>0</v>
      </c>
      <c r="J1926" s="166"/>
      <c r="K1926" s="166">
        <f>SUM(K1927:K2002)</f>
        <v>0</v>
      </c>
      <c r="L1926" s="166"/>
      <c r="M1926" s="166">
        <f>SUM(M1927:M2002)</f>
        <v>0</v>
      </c>
      <c r="N1926" s="165"/>
      <c r="O1926" s="165">
        <f>SUM(O1927:O2002)</f>
        <v>5.9</v>
      </c>
      <c r="P1926" s="165"/>
      <c r="Q1926" s="165">
        <f>SUM(Q1927:Q2002)</f>
        <v>0</v>
      </c>
      <c r="R1926" s="166"/>
      <c r="S1926" s="166"/>
      <c r="T1926" s="167"/>
      <c r="U1926" s="161"/>
      <c r="V1926" s="161">
        <f>SUM(V1927:V2002)</f>
        <v>847.8</v>
      </c>
      <c r="W1926" s="161"/>
      <c r="X1926" s="161"/>
      <c r="Y1926" s="161"/>
      <c r="Z1926" s="166"/>
      <c r="AA1926" s="166"/>
      <c r="AB1926" s="167"/>
      <c r="AG1926" t="s">
        <v>374</v>
      </c>
    </row>
    <row r="1927" spans="1:60" outlineLevel="1" x14ac:dyDescent="0.2">
      <c r="A1927" s="172">
        <v>422</v>
      </c>
      <c r="B1927" s="173" t="s">
        <v>2560</v>
      </c>
      <c r="C1927" s="181" t="s">
        <v>2561</v>
      </c>
      <c r="D1927" s="174" t="s">
        <v>492</v>
      </c>
      <c r="E1927" s="175">
        <v>1434.2</v>
      </c>
      <c r="F1927" s="176"/>
      <c r="G1927" s="177">
        <f>ROUND(E1927*F1927,2)</f>
        <v>0</v>
      </c>
      <c r="H1927" s="176"/>
      <c r="I1927" s="177">
        <f>ROUND(E1927*H1927,2)</f>
        <v>0</v>
      </c>
      <c r="J1927" s="176"/>
      <c r="K1927" s="177">
        <f>ROUND(E1927*J1927,2)</f>
        <v>0</v>
      </c>
      <c r="L1927" s="177">
        <v>21</v>
      </c>
      <c r="M1927" s="177">
        <f>G1927*(1+L1927/100)</f>
        <v>0</v>
      </c>
      <c r="N1927" s="175">
        <v>0</v>
      </c>
      <c r="O1927" s="175">
        <f>ROUND(E1927*N1927,2)</f>
        <v>0</v>
      </c>
      <c r="P1927" s="175">
        <v>0</v>
      </c>
      <c r="Q1927" s="175">
        <f>ROUND(E1927*P1927,2)</f>
        <v>0</v>
      </c>
      <c r="R1927" s="177" t="s">
        <v>2545</v>
      </c>
      <c r="S1927" s="177" t="s">
        <v>378</v>
      </c>
      <c r="T1927" s="178" t="s">
        <v>378</v>
      </c>
      <c r="U1927" s="159">
        <v>1.6E-2</v>
      </c>
      <c r="V1927" s="159">
        <f>ROUND(E1927*U1927,2)</f>
        <v>22.95</v>
      </c>
      <c r="W1927" s="159"/>
      <c r="X1927" s="159" t="s">
        <v>429</v>
      </c>
      <c r="Y1927" s="159" t="s">
        <v>430</v>
      </c>
      <c r="Z1927" s="214">
        <v>0.32</v>
      </c>
      <c r="AA1927" s="215">
        <f t="shared" ref="AA1927" si="824">G1927*Z1927</f>
        <v>0</v>
      </c>
      <c r="AB1927" s="215">
        <f t="shared" ref="AB1927" si="825">G1927-AA1927</f>
        <v>0</v>
      </c>
      <c r="AC1927" s="148"/>
      <c r="AD1927" s="148"/>
      <c r="AE1927" s="148"/>
      <c r="AF1927" s="148"/>
      <c r="AG1927" s="148" t="s">
        <v>431</v>
      </c>
      <c r="AH1927" s="148"/>
      <c r="AI1927" s="148"/>
      <c r="AJ1927" s="148"/>
      <c r="AK1927" s="148"/>
      <c r="AL1927" s="148"/>
      <c r="AM1927" s="148"/>
      <c r="AN1927" s="148"/>
      <c r="AO1927" s="148"/>
      <c r="AP1927" s="148"/>
      <c r="AQ1927" s="148"/>
      <c r="AR1927" s="148"/>
      <c r="AS1927" s="148"/>
      <c r="AT1927" s="148"/>
      <c r="AU1927" s="148"/>
      <c r="AV1927" s="148"/>
      <c r="AW1927" s="148"/>
      <c r="AX1927" s="148"/>
      <c r="AY1927" s="148"/>
      <c r="AZ1927" s="148"/>
      <c r="BA1927" s="148"/>
      <c r="BB1927" s="148"/>
      <c r="BC1927" s="148"/>
      <c r="BD1927" s="148"/>
      <c r="BE1927" s="148"/>
      <c r="BF1927" s="148"/>
      <c r="BG1927" s="148"/>
      <c r="BH1927" s="148"/>
    </row>
    <row r="1928" spans="1:60" outlineLevel="2" x14ac:dyDescent="0.2">
      <c r="A1928" s="155"/>
      <c r="B1928" s="156"/>
      <c r="C1928" s="306" t="s">
        <v>2562</v>
      </c>
      <c r="D1928" s="307"/>
      <c r="E1928" s="307"/>
      <c r="F1928" s="307"/>
      <c r="G1928" s="307"/>
      <c r="H1928" s="159"/>
      <c r="I1928" s="159"/>
      <c r="J1928" s="159"/>
      <c r="K1928" s="159"/>
      <c r="L1928" s="159"/>
      <c r="M1928" s="159"/>
      <c r="N1928" s="158"/>
      <c r="O1928" s="158"/>
      <c r="P1928" s="158"/>
      <c r="Q1928" s="158"/>
      <c r="R1928" s="159"/>
      <c r="S1928" s="159"/>
      <c r="T1928" s="159"/>
      <c r="U1928" s="159"/>
      <c r="V1928" s="159"/>
      <c r="W1928" s="159"/>
      <c r="X1928" s="159"/>
      <c r="Y1928" s="159"/>
      <c r="Z1928" s="148"/>
      <c r="AA1928" s="148"/>
      <c r="AB1928" s="148"/>
      <c r="AC1928" s="148"/>
      <c r="AD1928" s="148"/>
      <c r="AE1928" s="148"/>
      <c r="AF1928" s="148"/>
      <c r="AG1928" s="148" t="s">
        <v>433</v>
      </c>
      <c r="AH1928" s="148"/>
      <c r="AI1928" s="148"/>
      <c r="AJ1928" s="148"/>
      <c r="AK1928" s="148"/>
      <c r="AL1928" s="148"/>
      <c r="AM1928" s="148"/>
      <c r="AN1928" s="148"/>
      <c r="AO1928" s="148"/>
      <c r="AP1928" s="148"/>
      <c r="AQ1928" s="148"/>
      <c r="AR1928" s="148"/>
      <c r="AS1928" s="148"/>
      <c r="AT1928" s="148"/>
      <c r="AU1928" s="148"/>
      <c r="AV1928" s="148"/>
      <c r="AW1928" s="148"/>
      <c r="AX1928" s="148"/>
      <c r="AY1928" s="148"/>
      <c r="AZ1928" s="148"/>
      <c r="BA1928" s="148"/>
      <c r="BB1928" s="148"/>
      <c r="BC1928" s="148"/>
      <c r="BD1928" s="148"/>
      <c r="BE1928" s="148"/>
      <c r="BF1928" s="148"/>
      <c r="BG1928" s="148"/>
      <c r="BH1928" s="148"/>
    </row>
    <row r="1929" spans="1:60" outlineLevel="2" x14ac:dyDescent="0.2">
      <c r="A1929" s="155"/>
      <c r="B1929" s="156"/>
      <c r="C1929" s="194" t="s">
        <v>2563</v>
      </c>
      <c r="D1929" s="185"/>
      <c r="E1929" s="186">
        <v>873.9</v>
      </c>
      <c r="F1929" s="159"/>
      <c r="G1929" s="159"/>
      <c r="H1929" s="159"/>
      <c r="I1929" s="159"/>
      <c r="J1929" s="159"/>
      <c r="K1929" s="159"/>
      <c r="L1929" s="159"/>
      <c r="M1929" s="159"/>
      <c r="N1929" s="158"/>
      <c r="O1929" s="158"/>
      <c r="P1929" s="158"/>
      <c r="Q1929" s="158"/>
      <c r="R1929" s="159"/>
      <c r="S1929" s="159"/>
      <c r="T1929" s="159"/>
      <c r="U1929" s="159"/>
      <c r="V1929" s="159"/>
      <c r="W1929" s="159"/>
      <c r="X1929" s="159"/>
      <c r="Y1929" s="159"/>
      <c r="Z1929" s="148"/>
      <c r="AA1929" s="148"/>
      <c r="AB1929" s="148"/>
      <c r="AC1929" s="148"/>
      <c r="AD1929" s="148"/>
      <c r="AE1929" s="148"/>
      <c r="AF1929" s="148"/>
      <c r="AG1929" s="148" t="s">
        <v>435</v>
      </c>
      <c r="AH1929" s="148">
        <v>5</v>
      </c>
      <c r="AI1929" s="148"/>
      <c r="AJ1929" s="148"/>
      <c r="AK1929" s="148"/>
      <c r="AL1929" s="148"/>
      <c r="AM1929" s="148"/>
      <c r="AN1929" s="148"/>
      <c r="AO1929" s="148"/>
      <c r="AP1929" s="148"/>
      <c r="AQ1929" s="148"/>
      <c r="AR1929" s="148"/>
      <c r="AS1929" s="148"/>
      <c r="AT1929" s="148"/>
      <c r="AU1929" s="148"/>
      <c r="AV1929" s="148"/>
      <c r="AW1929" s="148"/>
      <c r="AX1929" s="148"/>
      <c r="AY1929" s="148"/>
      <c r="AZ1929" s="148"/>
      <c r="BA1929" s="148"/>
      <c r="BB1929" s="148"/>
      <c r="BC1929" s="148"/>
      <c r="BD1929" s="148"/>
      <c r="BE1929" s="148"/>
      <c r="BF1929" s="148"/>
      <c r="BG1929" s="148"/>
      <c r="BH1929" s="148"/>
    </row>
    <row r="1930" spans="1:60" outlineLevel="3" x14ac:dyDescent="0.2">
      <c r="A1930" s="155"/>
      <c r="B1930" s="156"/>
      <c r="C1930" s="194" t="s">
        <v>2564</v>
      </c>
      <c r="D1930" s="185"/>
      <c r="E1930" s="186">
        <v>560.29999999999995</v>
      </c>
      <c r="F1930" s="159"/>
      <c r="G1930" s="159"/>
      <c r="H1930" s="159"/>
      <c r="I1930" s="159"/>
      <c r="J1930" s="159"/>
      <c r="K1930" s="159"/>
      <c r="L1930" s="159"/>
      <c r="M1930" s="159"/>
      <c r="N1930" s="158"/>
      <c r="O1930" s="158"/>
      <c r="P1930" s="158"/>
      <c r="Q1930" s="158"/>
      <c r="R1930" s="159"/>
      <c r="S1930" s="159"/>
      <c r="T1930" s="159"/>
      <c r="U1930" s="159"/>
      <c r="V1930" s="159"/>
      <c r="W1930" s="159"/>
      <c r="X1930" s="159"/>
      <c r="Y1930" s="159"/>
      <c r="Z1930" s="148"/>
      <c r="AA1930" s="148"/>
      <c r="AB1930" s="148"/>
      <c r="AC1930" s="148"/>
      <c r="AD1930" s="148"/>
      <c r="AE1930" s="148"/>
      <c r="AF1930" s="148"/>
      <c r="AG1930" s="148" t="s">
        <v>435</v>
      </c>
      <c r="AH1930" s="148">
        <v>5</v>
      </c>
      <c r="AI1930" s="148"/>
      <c r="AJ1930" s="148"/>
      <c r="AK1930" s="148"/>
      <c r="AL1930" s="148"/>
      <c r="AM1930" s="148"/>
      <c r="AN1930" s="148"/>
      <c r="AO1930" s="148"/>
      <c r="AP1930" s="148"/>
      <c r="AQ1930" s="148"/>
      <c r="AR1930" s="148"/>
      <c r="AS1930" s="148"/>
      <c r="AT1930" s="148"/>
      <c r="AU1930" s="148"/>
      <c r="AV1930" s="148"/>
      <c r="AW1930" s="148"/>
      <c r="AX1930" s="148"/>
      <c r="AY1930" s="148"/>
      <c r="AZ1930" s="148"/>
      <c r="BA1930" s="148"/>
      <c r="BB1930" s="148"/>
      <c r="BC1930" s="148"/>
      <c r="BD1930" s="148"/>
      <c r="BE1930" s="148"/>
      <c r="BF1930" s="148"/>
      <c r="BG1930" s="148"/>
      <c r="BH1930" s="148"/>
    </row>
    <row r="1931" spans="1:60" ht="22.5" outlineLevel="1" x14ac:dyDescent="0.2">
      <c r="A1931" s="172">
        <v>423</v>
      </c>
      <c r="B1931" s="173" t="s">
        <v>2565</v>
      </c>
      <c r="C1931" s="181" t="s">
        <v>2566</v>
      </c>
      <c r="D1931" s="174" t="s">
        <v>492</v>
      </c>
      <c r="E1931" s="175">
        <v>1434.2</v>
      </c>
      <c r="F1931" s="176"/>
      <c r="G1931" s="177">
        <f>ROUND(E1931*F1931,2)</f>
        <v>0</v>
      </c>
      <c r="H1931" s="176"/>
      <c r="I1931" s="177">
        <f>ROUND(E1931*H1931,2)</f>
        <v>0</v>
      </c>
      <c r="J1931" s="176"/>
      <c r="K1931" s="177">
        <f>ROUND(E1931*J1931,2)</f>
        <v>0</v>
      </c>
      <c r="L1931" s="177">
        <v>21</v>
      </c>
      <c r="M1931" s="177">
        <f>G1931*(1+L1931/100)</f>
        <v>0</v>
      </c>
      <c r="N1931" s="175">
        <v>0</v>
      </c>
      <c r="O1931" s="175">
        <f>ROUND(E1931*N1931,2)</f>
        <v>0</v>
      </c>
      <c r="P1931" s="175">
        <v>0</v>
      </c>
      <c r="Q1931" s="175">
        <f>ROUND(E1931*P1931,2)</f>
        <v>0</v>
      </c>
      <c r="R1931" s="177"/>
      <c r="S1931" s="177" t="s">
        <v>394</v>
      </c>
      <c r="T1931" s="178" t="s">
        <v>379</v>
      </c>
      <c r="U1931" s="159">
        <v>4.5999999999999999E-2</v>
      </c>
      <c r="V1931" s="159">
        <f>ROUND(E1931*U1931,2)</f>
        <v>65.97</v>
      </c>
      <c r="W1931" s="159"/>
      <c r="X1931" s="159" t="s">
        <v>429</v>
      </c>
      <c r="Y1931" s="159" t="s">
        <v>430</v>
      </c>
      <c r="Z1931" s="214">
        <v>0.32</v>
      </c>
      <c r="AA1931" s="215">
        <f t="shared" ref="AA1931" si="826">G1931*Z1931</f>
        <v>0</v>
      </c>
      <c r="AB1931" s="215">
        <f t="shared" ref="AB1931" si="827">G1931-AA1931</f>
        <v>0</v>
      </c>
      <c r="AC1931" s="148"/>
      <c r="AD1931" s="148"/>
      <c r="AE1931" s="148"/>
      <c r="AF1931" s="148"/>
      <c r="AG1931" s="148" t="s">
        <v>431</v>
      </c>
      <c r="AH1931" s="148"/>
      <c r="AI1931" s="148"/>
      <c r="AJ1931" s="148"/>
      <c r="AK1931" s="148"/>
      <c r="AL1931" s="148"/>
      <c r="AM1931" s="148"/>
      <c r="AN1931" s="148"/>
      <c r="AO1931" s="148"/>
      <c r="AP1931" s="148"/>
      <c r="AQ1931" s="148"/>
      <c r="AR1931" s="148"/>
      <c r="AS1931" s="148"/>
      <c r="AT1931" s="148"/>
      <c r="AU1931" s="148"/>
      <c r="AV1931" s="148"/>
      <c r="AW1931" s="148"/>
      <c r="AX1931" s="148"/>
      <c r="AY1931" s="148"/>
      <c r="AZ1931" s="148"/>
      <c r="BA1931" s="148"/>
      <c r="BB1931" s="148"/>
      <c r="BC1931" s="148"/>
      <c r="BD1931" s="148"/>
      <c r="BE1931" s="148"/>
      <c r="BF1931" s="148"/>
      <c r="BG1931" s="148"/>
      <c r="BH1931" s="148"/>
    </row>
    <row r="1932" spans="1:60" outlineLevel="2" x14ac:dyDescent="0.2">
      <c r="A1932" s="155"/>
      <c r="B1932" s="156"/>
      <c r="C1932" s="194" t="s">
        <v>2563</v>
      </c>
      <c r="D1932" s="185"/>
      <c r="E1932" s="186">
        <v>873.9</v>
      </c>
      <c r="F1932" s="159"/>
      <c r="G1932" s="159"/>
      <c r="H1932" s="159"/>
      <c r="I1932" s="159"/>
      <c r="J1932" s="159"/>
      <c r="K1932" s="159"/>
      <c r="L1932" s="159"/>
      <c r="M1932" s="159"/>
      <c r="N1932" s="158"/>
      <c r="O1932" s="158"/>
      <c r="P1932" s="158"/>
      <c r="Q1932" s="158"/>
      <c r="R1932" s="159"/>
      <c r="S1932" s="159"/>
      <c r="T1932" s="159"/>
      <c r="U1932" s="159"/>
      <c r="V1932" s="159"/>
      <c r="W1932" s="159"/>
      <c r="X1932" s="159"/>
      <c r="Y1932" s="159"/>
      <c r="Z1932" s="148"/>
      <c r="AA1932" s="148"/>
      <c r="AB1932" s="148"/>
      <c r="AC1932" s="148"/>
      <c r="AD1932" s="148"/>
      <c r="AE1932" s="148"/>
      <c r="AF1932" s="148"/>
      <c r="AG1932" s="148" t="s">
        <v>435</v>
      </c>
      <c r="AH1932" s="148">
        <v>5</v>
      </c>
      <c r="AI1932" s="148"/>
      <c r="AJ1932" s="148"/>
      <c r="AK1932" s="148"/>
      <c r="AL1932" s="148"/>
      <c r="AM1932" s="148"/>
      <c r="AN1932" s="148"/>
      <c r="AO1932" s="148"/>
      <c r="AP1932" s="148"/>
      <c r="AQ1932" s="148"/>
      <c r="AR1932" s="148"/>
      <c r="AS1932" s="148"/>
      <c r="AT1932" s="148"/>
      <c r="AU1932" s="148"/>
      <c r="AV1932" s="148"/>
      <c r="AW1932" s="148"/>
      <c r="AX1932" s="148"/>
      <c r="AY1932" s="148"/>
      <c r="AZ1932" s="148"/>
      <c r="BA1932" s="148"/>
      <c r="BB1932" s="148"/>
      <c r="BC1932" s="148"/>
      <c r="BD1932" s="148"/>
      <c r="BE1932" s="148"/>
      <c r="BF1932" s="148"/>
      <c r="BG1932" s="148"/>
      <c r="BH1932" s="148"/>
    </row>
    <row r="1933" spans="1:60" outlineLevel="3" x14ac:dyDescent="0.2">
      <c r="A1933" s="155"/>
      <c r="B1933" s="156"/>
      <c r="C1933" s="194" t="s">
        <v>2564</v>
      </c>
      <c r="D1933" s="185"/>
      <c r="E1933" s="186">
        <v>560.29999999999995</v>
      </c>
      <c r="F1933" s="159"/>
      <c r="G1933" s="159"/>
      <c r="H1933" s="159"/>
      <c r="I1933" s="159"/>
      <c r="J1933" s="159"/>
      <c r="K1933" s="159"/>
      <c r="L1933" s="159"/>
      <c r="M1933" s="159"/>
      <c r="N1933" s="158"/>
      <c r="O1933" s="158"/>
      <c r="P1933" s="158"/>
      <c r="Q1933" s="158"/>
      <c r="R1933" s="159"/>
      <c r="S1933" s="159"/>
      <c r="T1933" s="159"/>
      <c r="U1933" s="159"/>
      <c r="V1933" s="159"/>
      <c r="W1933" s="159"/>
      <c r="X1933" s="159"/>
      <c r="Y1933" s="159"/>
      <c r="Z1933" s="148"/>
      <c r="AA1933" s="148"/>
      <c r="AB1933" s="148"/>
      <c r="AC1933" s="148"/>
      <c r="AD1933" s="148"/>
      <c r="AE1933" s="148"/>
      <c r="AF1933" s="148"/>
      <c r="AG1933" s="148" t="s">
        <v>435</v>
      </c>
      <c r="AH1933" s="148">
        <v>5</v>
      </c>
      <c r="AI1933" s="148"/>
      <c r="AJ1933" s="148"/>
      <c r="AK1933" s="148"/>
      <c r="AL1933" s="148"/>
      <c r="AM1933" s="148"/>
      <c r="AN1933" s="148"/>
      <c r="AO1933" s="148"/>
      <c r="AP1933" s="148"/>
      <c r="AQ1933" s="148"/>
      <c r="AR1933" s="148"/>
      <c r="AS1933" s="148"/>
      <c r="AT1933" s="148"/>
      <c r="AU1933" s="148"/>
      <c r="AV1933" s="148"/>
      <c r="AW1933" s="148"/>
      <c r="AX1933" s="148"/>
      <c r="AY1933" s="148"/>
      <c r="AZ1933" s="148"/>
      <c r="BA1933" s="148"/>
      <c r="BB1933" s="148"/>
      <c r="BC1933" s="148"/>
      <c r="BD1933" s="148"/>
      <c r="BE1933" s="148"/>
      <c r="BF1933" s="148"/>
      <c r="BG1933" s="148"/>
      <c r="BH1933" s="148"/>
    </row>
    <row r="1934" spans="1:60" ht="22.5" outlineLevel="1" x14ac:dyDescent="0.2">
      <c r="A1934" s="172">
        <v>424</v>
      </c>
      <c r="B1934" s="173" t="s">
        <v>2567</v>
      </c>
      <c r="C1934" s="181" t="s">
        <v>2568</v>
      </c>
      <c r="D1934" s="174" t="s">
        <v>492</v>
      </c>
      <c r="E1934" s="175">
        <v>873.9</v>
      </c>
      <c r="F1934" s="176"/>
      <c r="G1934" s="177">
        <f>ROUND(E1934*F1934,2)</f>
        <v>0</v>
      </c>
      <c r="H1934" s="176"/>
      <c r="I1934" s="177">
        <f>ROUND(E1934*H1934,2)</f>
        <v>0</v>
      </c>
      <c r="J1934" s="176"/>
      <c r="K1934" s="177">
        <f>ROUND(E1934*J1934,2)</f>
        <v>0</v>
      </c>
      <c r="L1934" s="177">
        <v>21</v>
      </c>
      <c r="M1934" s="177">
        <f>G1934*(1+L1934/100)</f>
        <v>0</v>
      </c>
      <c r="N1934" s="175">
        <v>3.3E-4</v>
      </c>
      <c r="O1934" s="175">
        <f>ROUND(E1934*N1934,2)</f>
        <v>0.28999999999999998</v>
      </c>
      <c r="P1934" s="175">
        <v>0</v>
      </c>
      <c r="Q1934" s="175">
        <f>ROUND(E1934*P1934,2)</f>
        <v>0</v>
      </c>
      <c r="R1934" s="177" t="s">
        <v>2545</v>
      </c>
      <c r="S1934" s="177" t="s">
        <v>378</v>
      </c>
      <c r="T1934" s="178" t="s">
        <v>378</v>
      </c>
      <c r="U1934" s="159">
        <v>0.45</v>
      </c>
      <c r="V1934" s="159">
        <f>ROUND(E1934*U1934,2)</f>
        <v>393.26</v>
      </c>
      <c r="W1934" s="159"/>
      <c r="X1934" s="159" t="s">
        <v>429</v>
      </c>
      <c r="Y1934" s="159" t="s">
        <v>453</v>
      </c>
      <c r="Z1934" s="214">
        <v>0.32</v>
      </c>
      <c r="AA1934" s="215">
        <f t="shared" ref="AA1934" si="828">G1934*Z1934</f>
        <v>0</v>
      </c>
      <c r="AB1934" s="215">
        <f t="shared" ref="AB1934" si="829">G1934-AA1934</f>
        <v>0</v>
      </c>
      <c r="AC1934" s="148"/>
      <c r="AD1934" s="148"/>
      <c r="AE1934" s="148"/>
      <c r="AF1934" s="148"/>
      <c r="AG1934" s="148" t="s">
        <v>431</v>
      </c>
      <c r="AH1934" s="148"/>
      <c r="AI1934" s="148"/>
      <c r="AJ1934" s="148"/>
      <c r="AK1934" s="148"/>
      <c r="AL1934" s="148"/>
      <c r="AM1934" s="148"/>
      <c r="AN1934" s="148"/>
      <c r="AO1934" s="148"/>
      <c r="AP1934" s="148"/>
      <c r="AQ1934" s="148"/>
      <c r="AR1934" s="148"/>
      <c r="AS1934" s="148"/>
      <c r="AT1934" s="148"/>
      <c r="AU1934" s="148"/>
      <c r="AV1934" s="148"/>
      <c r="AW1934" s="148"/>
      <c r="AX1934" s="148"/>
      <c r="AY1934" s="148"/>
      <c r="AZ1934" s="148"/>
      <c r="BA1934" s="148"/>
      <c r="BB1934" s="148"/>
      <c r="BC1934" s="148"/>
      <c r="BD1934" s="148"/>
      <c r="BE1934" s="148"/>
      <c r="BF1934" s="148"/>
      <c r="BG1934" s="148"/>
      <c r="BH1934" s="148"/>
    </row>
    <row r="1935" spans="1:60" outlineLevel="2" x14ac:dyDescent="0.2">
      <c r="A1935" s="155"/>
      <c r="B1935" s="156"/>
      <c r="C1935" s="194" t="s">
        <v>1714</v>
      </c>
      <c r="D1935" s="185"/>
      <c r="E1935" s="186"/>
      <c r="F1935" s="159"/>
      <c r="G1935" s="159"/>
      <c r="H1935" s="159"/>
      <c r="I1935" s="159"/>
      <c r="J1935" s="159"/>
      <c r="K1935" s="159"/>
      <c r="L1935" s="159"/>
      <c r="M1935" s="159"/>
      <c r="N1935" s="158"/>
      <c r="O1935" s="158"/>
      <c r="P1935" s="158"/>
      <c r="Q1935" s="158"/>
      <c r="R1935" s="159"/>
      <c r="S1935" s="159"/>
      <c r="T1935" s="159"/>
      <c r="U1935" s="159"/>
      <c r="V1935" s="159"/>
      <c r="W1935" s="159"/>
      <c r="X1935" s="159"/>
      <c r="Y1935" s="159"/>
      <c r="Z1935" s="148"/>
      <c r="AA1935" s="148"/>
      <c r="AB1935" s="148"/>
      <c r="AC1935" s="148"/>
      <c r="AD1935" s="148"/>
      <c r="AE1935" s="148"/>
      <c r="AF1935" s="148"/>
      <c r="AG1935" s="148" t="s">
        <v>435</v>
      </c>
      <c r="AH1935" s="148">
        <v>0</v>
      </c>
      <c r="AI1935" s="148"/>
      <c r="AJ1935" s="148"/>
      <c r="AK1935" s="148"/>
      <c r="AL1935" s="148"/>
      <c r="AM1935" s="148"/>
      <c r="AN1935" s="148"/>
      <c r="AO1935" s="148"/>
      <c r="AP1935" s="148"/>
      <c r="AQ1935" s="148"/>
      <c r="AR1935" s="148"/>
      <c r="AS1935" s="148"/>
      <c r="AT1935" s="148"/>
      <c r="AU1935" s="148"/>
      <c r="AV1935" s="148"/>
      <c r="AW1935" s="148"/>
      <c r="AX1935" s="148"/>
      <c r="AY1935" s="148"/>
      <c r="AZ1935" s="148"/>
      <c r="BA1935" s="148"/>
      <c r="BB1935" s="148"/>
      <c r="BC1935" s="148"/>
      <c r="BD1935" s="148"/>
      <c r="BE1935" s="148"/>
      <c r="BF1935" s="148"/>
      <c r="BG1935" s="148"/>
      <c r="BH1935" s="148"/>
    </row>
    <row r="1936" spans="1:60" outlineLevel="3" x14ac:dyDescent="0.2">
      <c r="A1936" s="155"/>
      <c r="B1936" s="156"/>
      <c r="C1936" s="194" t="s">
        <v>1715</v>
      </c>
      <c r="D1936" s="185"/>
      <c r="E1936" s="186">
        <v>873.9</v>
      </c>
      <c r="F1936" s="159"/>
      <c r="G1936" s="159"/>
      <c r="H1936" s="159"/>
      <c r="I1936" s="159"/>
      <c r="J1936" s="159"/>
      <c r="K1936" s="159"/>
      <c r="L1936" s="159"/>
      <c r="M1936" s="159"/>
      <c r="N1936" s="158"/>
      <c r="O1936" s="158"/>
      <c r="P1936" s="158"/>
      <c r="Q1936" s="158"/>
      <c r="R1936" s="159"/>
      <c r="S1936" s="159"/>
      <c r="T1936" s="159"/>
      <c r="U1936" s="159"/>
      <c r="V1936" s="159"/>
      <c r="W1936" s="159"/>
      <c r="X1936" s="159"/>
      <c r="Y1936" s="159"/>
      <c r="Z1936" s="148"/>
      <c r="AA1936" s="148"/>
      <c r="AB1936" s="148"/>
      <c r="AC1936" s="148"/>
      <c r="AD1936" s="148"/>
      <c r="AE1936" s="148"/>
      <c r="AF1936" s="148"/>
      <c r="AG1936" s="148" t="s">
        <v>435</v>
      </c>
      <c r="AH1936" s="148">
        <v>0</v>
      </c>
      <c r="AI1936" s="148"/>
      <c r="AJ1936" s="148"/>
      <c r="AK1936" s="148"/>
      <c r="AL1936" s="148"/>
      <c r="AM1936" s="148"/>
      <c r="AN1936" s="148"/>
      <c r="AO1936" s="148"/>
      <c r="AP1936" s="148"/>
      <c r="AQ1936" s="148"/>
      <c r="AR1936" s="148"/>
      <c r="AS1936" s="148"/>
      <c r="AT1936" s="148"/>
      <c r="AU1936" s="148"/>
      <c r="AV1936" s="148"/>
      <c r="AW1936" s="148"/>
      <c r="AX1936" s="148"/>
      <c r="AY1936" s="148"/>
      <c r="AZ1936" s="148"/>
      <c r="BA1936" s="148"/>
      <c r="BB1936" s="148"/>
      <c r="BC1936" s="148"/>
      <c r="BD1936" s="148"/>
      <c r="BE1936" s="148"/>
      <c r="BF1936" s="148"/>
      <c r="BG1936" s="148"/>
      <c r="BH1936" s="148"/>
    </row>
    <row r="1937" spans="1:60" outlineLevel="1" x14ac:dyDescent="0.2">
      <c r="A1937" s="172">
        <v>425</v>
      </c>
      <c r="B1937" s="173" t="s">
        <v>2569</v>
      </c>
      <c r="C1937" s="181" t="s">
        <v>2570</v>
      </c>
      <c r="D1937" s="174" t="s">
        <v>492</v>
      </c>
      <c r="E1937" s="175">
        <v>917.59500000000003</v>
      </c>
      <c r="F1937" s="176"/>
      <c r="G1937" s="177">
        <f>ROUND(E1937*F1937,2)</f>
        <v>0</v>
      </c>
      <c r="H1937" s="176"/>
      <c r="I1937" s="177">
        <f>ROUND(E1937*H1937,2)</f>
        <v>0</v>
      </c>
      <c r="J1937" s="176"/>
      <c r="K1937" s="177">
        <f>ROUND(E1937*J1937,2)</f>
        <v>0</v>
      </c>
      <c r="L1937" s="177">
        <v>21</v>
      </c>
      <c r="M1937" s="177">
        <f>G1937*(1+L1937/100)</f>
        <v>0</v>
      </c>
      <c r="N1937" s="175">
        <v>3.5999999999999999E-3</v>
      </c>
      <c r="O1937" s="175">
        <f>ROUND(E1937*N1937,2)</f>
        <v>3.3</v>
      </c>
      <c r="P1937" s="175">
        <v>0</v>
      </c>
      <c r="Q1937" s="175">
        <f>ROUND(E1937*P1937,2)</f>
        <v>0</v>
      </c>
      <c r="R1937" s="177"/>
      <c r="S1937" s="177" t="s">
        <v>394</v>
      </c>
      <c r="T1937" s="178" t="s">
        <v>379</v>
      </c>
      <c r="U1937" s="159">
        <v>0</v>
      </c>
      <c r="V1937" s="159">
        <f>ROUND(E1937*U1937,2)</f>
        <v>0</v>
      </c>
      <c r="W1937" s="159"/>
      <c r="X1937" s="159" t="s">
        <v>614</v>
      </c>
      <c r="Y1937" s="159" t="s">
        <v>453</v>
      </c>
      <c r="Z1937" s="214">
        <v>0.32</v>
      </c>
      <c r="AA1937" s="215">
        <f t="shared" ref="AA1937" si="830">G1937*Z1937</f>
        <v>0</v>
      </c>
      <c r="AB1937" s="215">
        <f t="shared" ref="AB1937" si="831">G1937-AA1937</f>
        <v>0</v>
      </c>
      <c r="AC1937" s="148"/>
      <c r="AD1937" s="148"/>
      <c r="AE1937" s="148"/>
      <c r="AF1937" s="148"/>
      <c r="AG1937" s="148" t="s">
        <v>615</v>
      </c>
      <c r="AH1937" s="148"/>
      <c r="AI1937" s="148"/>
      <c r="AJ1937" s="148"/>
      <c r="AK1937" s="148"/>
      <c r="AL1937" s="148"/>
      <c r="AM1937" s="148"/>
      <c r="AN1937" s="148"/>
      <c r="AO1937" s="148"/>
      <c r="AP1937" s="148"/>
      <c r="AQ1937" s="148"/>
      <c r="AR1937" s="148"/>
      <c r="AS1937" s="148"/>
      <c r="AT1937" s="148"/>
      <c r="AU1937" s="148"/>
      <c r="AV1937" s="148"/>
      <c r="AW1937" s="148"/>
      <c r="AX1937" s="148"/>
      <c r="AY1937" s="148"/>
      <c r="AZ1937" s="148"/>
      <c r="BA1937" s="148"/>
      <c r="BB1937" s="148"/>
      <c r="BC1937" s="148"/>
      <c r="BD1937" s="148"/>
      <c r="BE1937" s="148"/>
      <c r="BF1937" s="148"/>
      <c r="BG1937" s="148"/>
      <c r="BH1937" s="148"/>
    </row>
    <row r="1938" spans="1:60" ht="22.5" outlineLevel="2" x14ac:dyDescent="0.2">
      <c r="A1938" s="155"/>
      <c r="B1938" s="156"/>
      <c r="C1938" s="295" t="s">
        <v>2571</v>
      </c>
      <c r="D1938" s="296"/>
      <c r="E1938" s="296"/>
      <c r="F1938" s="296"/>
      <c r="G1938" s="296"/>
      <c r="H1938" s="159"/>
      <c r="I1938" s="159"/>
      <c r="J1938" s="159"/>
      <c r="K1938" s="159"/>
      <c r="L1938" s="159"/>
      <c r="M1938" s="159"/>
      <c r="N1938" s="158"/>
      <c r="O1938" s="158"/>
      <c r="P1938" s="158"/>
      <c r="Q1938" s="158"/>
      <c r="R1938" s="159"/>
      <c r="S1938" s="159"/>
      <c r="T1938" s="159"/>
      <c r="U1938" s="159"/>
      <c r="V1938" s="159"/>
      <c r="W1938" s="159"/>
      <c r="X1938" s="159"/>
      <c r="Y1938" s="159"/>
      <c r="Z1938" s="148"/>
      <c r="AA1938" s="148"/>
      <c r="AB1938" s="148"/>
      <c r="AC1938" s="148"/>
      <c r="AD1938" s="148"/>
      <c r="AE1938" s="148"/>
      <c r="AF1938" s="148"/>
      <c r="AG1938" s="148" t="s">
        <v>383</v>
      </c>
      <c r="AH1938" s="148"/>
      <c r="AI1938" s="148"/>
      <c r="AJ1938" s="148"/>
      <c r="AK1938" s="148"/>
      <c r="AL1938" s="148"/>
      <c r="AM1938" s="148"/>
      <c r="AN1938" s="148"/>
      <c r="AO1938" s="148"/>
      <c r="AP1938" s="148"/>
      <c r="AQ1938" s="148"/>
      <c r="AR1938" s="148"/>
      <c r="AS1938" s="148"/>
      <c r="AT1938" s="148"/>
      <c r="AU1938" s="148"/>
      <c r="AV1938" s="148"/>
      <c r="AW1938" s="148"/>
      <c r="AX1938" s="148"/>
      <c r="AY1938" s="148"/>
      <c r="AZ1938" s="148"/>
      <c r="BA1938" s="179" t="str">
        <f>C1938</f>
        <v>vinylové dílce heterogenní bez obsahu ftalátů, tloušťka 2,00mm, nášlapná vrstva 0,40mm, PUR, třída zátěže 23/32/41, otlak 0,05mm, rozměrová stálost &lt;0,1%, protiskluznost R10, hořlavost Bfl S1, emisní certifikát INDOOR AIR COMFORD GOLD</v>
      </c>
      <c r="BB1938" s="148"/>
      <c r="BC1938" s="148"/>
      <c r="BD1938" s="148"/>
      <c r="BE1938" s="148"/>
      <c r="BF1938" s="148"/>
      <c r="BG1938" s="148"/>
      <c r="BH1938" s="148"/>
    </row>
    <row r="1939" spans="1:60" outlineLevel="2" x14ac:dyDescent="0.2">
      <c r="A1939" s="155"/>
      <c r="B1939" s="156"/>
      <c r="C1939" s="194" t="s">
        <v>2572</v>
      </c>
      <c r="D1939" s="185"/>
      <c r="E1939" s="186">
        <v>917.59500000000003</v>
      </c>
      <c r="F1939" s="159"/>
      <c r="G1939" s="159"/>
      <c r="H1939" s="159"/>
      <c r="I1939" s="159"/>
      <c r="J1939" s="159"/>
      <c r="K1939" s="159"/>
      <c r="L1939" s="159"/>
      <c r="M1939" s="159"/>
      <c r="N1939" s="158"/>
      <c r="O1939" s="158"/>
      <c r="P1939" s="158"/>
      <c r="Q1939" s="158"/>
      <c r="R1939" s="159"/>
      <c r="S1939" s="159"/>
      <c r="T1939" s="159"/>
      <c r="U1939" s="159"/>
      <c r="V1939" s="159"/>
      <c r="W1939" s="159"/>
      <c r="X1939" s="159"/>
      <c r="Y1939" s="159"/>
      <c r="Z1939" s="148"/>
      <c r="AA1939" s="148"/>
      <c r="AB1939" s="148"/>
      <c r="AC1939" s="148"/>
      <c r="AD1939" s="148"/>
      <c r="AE1939" s="148"/>
      <c r="AF1939" s="148"/>
      <c r="AG1939" s="148" t="s">
        <v>435</v>
      </c>
      <c r="AH1939" s="148">
        <v>5</v>
      </c>
      <c r="AI1939" s="148"/>
      <c r="AJ1939" s="148"/>
      <c r="AK1939" s="148"/>
      <c r="AL1939" s="148"/>
      <c r="AM1939" s="148"/>
      <c r="AN1939" s="148"/>
      <c r="AO1939" s="148"/>
      <c r="AP1939" s="148"/>
      <c r="AQ1939" s="148"/>
      <c r="AR1939" s="148"/>
      <c r="AS1939" s="148"/>
      <c r="AT1939" s="148"/>
      <c r="AU1939" s="148"/>
      <c r="AV1939" s="148"/>
      <c r="AW1939" s="148"/>
      <c r="AX1939" s="148"/>
      <c r="AY1939" s="148"/>
      <c r="AZ1939" s="148"/>
      <c r="BA1939" s="148"/>
      <c r="BB1939" s="148"/>
      <c r="BC1939" s="148"/>
      <c r="BD1939" s="148"/>
      <c r="BE1939" s="148"/>
      <c r="BF1939" s="148"/>
      <c r="BG1939" s="148"/>
      <c r="BH1939" s="148"/>
    </row>
    <row r="1940" spans="1:60" ht="22.5" outlineLevel="1" x14ac:dyDescent="0.2">
      <c r="A1940" s="172">
        <v>426</v>
      </c>
      <c r="B1940" s="173" t="s">
        <v>2573</v>
      </c>
      <c r="C1940" s="181" t="s">
        <v>2574</v>
      </c>
      <c r="D1940" s="174" t="s">
        <v>492</v>
      </c>
      <c r="E1940" s="175">
        <v>560.29999999999995</v>
      </c>
      <c r="F1940" s="176"/>
      <c r="G1940" s="177">
        <f>ROUND(E1940*F1940,2)</f>
        <v>0</v>
      </c>
      <c r="H1940" s="176"/>
      <c r="I1940" s="177">
        <f>ROUND(E1940*H1940,2)</f>
        <v>0</v>
      </c>
      <c r="J1940" s="176"/>
      <c r="K1940" s="177">
        <f>ROUND(E1940*J1940,2)</f>
        <v>0</v>
      </c>
      <c r="L1940" s="177">
        <v>21</v>
      </c>
      <c r="M1940" s="177">
        <f>G1940*(1+L1940/100)</f>
        <v>0</v>
      </c>
      <c r="N1940" s="175">
        <v>2.5000000000000001E-4</v>
      </c>
      <c r="O1940" s="175">
        <f>ROUND(E1940*N1940,2)</f>
        <v>0.14000000000000001</v>
      </c>
      <c r="P1940" s="175">
        <v>0</v>
      </c>
      <c r="Q1940" s="175">
        <f>ROUND(E1940*P1940,2)</f>
        <v>0</v>
      </c>
      <c r="R1940" s="177" t="s">
        <v>2545</v>
      </c>
      <c r="S1940" s="177" t="s">
        <v>378</v>
      </c>
      <c r="T1940" s="178" t="s">
        <v>378</v>
      </c>
      <c r="U1940" s="159">
        <v>0.38</v>
      </c>
      <c r="V1940" s="159">
        <f>ROUND(E1940*U1940,2)</f>
        <v>212.91</v>
      </c>
      <c r="W1940" s="159"/>
      <c r="X1940" s="159" t="s">
        <v>429</v>
      </c>
      <c r="Y1940" s="159" t="s">
        <v>475</v>
      </c>
      <c r="Z1940" s="214">
        <v>0.32</v>
      </c>
      <c r="AA1940" s="215">
        <f t="shared" ref="AA1940" si="832">G1940*Z1940</f>
        <v>0</v>
      </c>
      <c r="AB1940" s="215">
        <f t="shared" ref="AB1940" si="833">G1940-AA1940</f>
        <v>0</v>
      </c>
      <c r="AC1940" s="148"/>
      <c r="AD1940" s="148"/>
      <c r="AE1940" s="148"/>
      <c r="AF1940" s="148"/>
      <c r="AG1940" s="148" t="s">
        <v>431</v>
      </c>
      <c r="AH1940" s="148"/>
      <c r="AI1940" s="148"/>
      <c r="AJ1940" s="148"/>
      <c r="AK1940" s="148"/>
      <c r="AL1940" s="148"/>
      <c r="AM1940" s="148"/>
      <c r="AN1940" s="148"/>
      <c r="AO1940" s="148"/>
      <c r="AP1940" s="148"/>
      <c r="AQ1940" s="148"/>
      <c r="AR1940" s="148"/>
      <c r="AS1940" s="148"/>
      <c r="AT1940" s="148"/>
      <c r="AU1940" s="148"/>
      <c r="AV1940" s="148"/>
      <c r="AW1940" s="148"/>
      <c r="AX1940" s="148"/>
      <c r="AY1940" s="148"/>
      <c r="AZ1940" s="148"/>
      <c r="BA1940" s="148"/>
      <c r="BB1940" s="148"/>
      <c r="BC1940" s="148"/>
      <c r="BD1940" s="148"/>
      <c r="BE1940" s="148"/>
      <c r="BF1940" s="148"/>
      <c r="BG1940" s="148"/>
      <c r="BH1940" s="148"/>
    </row>
    <row r="1941" spans="1:60" outlineLevel="2" x14ac:dyDescent="0.2">
      <c r="A1941" s="155"/>
      <c r="B1941" s="156"/>
      <c r="C1941" s="194" t="s">
        <v>1716</v>
      </c>
      <c r="D1941" s="185"/>
      <c r="E1941" s="186"/>
      <c r="F1941" s="159"/>
      <c r="G1941" s="159"/>
      <c r="H1941" s="159"/>
      <c r="I1941" s="159"/>
      <c r="J1941" s="159"/>
      <c r="K1941" s="159"/>
      <c r="L1941" s="159"/>
      <c r="M1941" s="159"/>
      <c r="N1941" s="158"/>
      <c r="O1941" s="158"/>
      <c r="P1941" s="158"/>
      <c r="Q1941" s="158"/>
      <c r="R1941" s="159"/>
      <c r="S1941" s="159"/>
      <c r="T1941" s="159"/>
      <c r="U1941" s="159"/>
      <c r="V1941" s="159"/>
      <c r="W1941" s="159"/>
      <c r="X1941" s="159"/>
      <c r="Y1941" s="159"/>
      <c r="Z1941" s="148"/>
      <c r="AA1941" s="148"/>
      <c r="AB1941" s="148"/>
      <c r="AC1941" s="148"/>
      <c r="AD1941" s="148"/>
      <c r="AE1941" s="148"/>
      <c r="AF1941" s="148"/>
      <c r="AG1941" s="148" t="s">
        <v>435</v>
      </c>
      <c r="AH1941" s="148">
        <v>0</v>
      </c>
      <c r="AI1941" s="148"/>
      <c r="AJ1941" s="148"/>
      <c r="AK1941" s="148"/>
      <c r="AL1941" s="148"/>
      <c r="AM1941" s="148"/>
      <c r="AN1941" s="148"/>
      <c r="AO1941" s="148"/>
      <c r="AP1941" s="148"/>
      <c r="AQ1941" s="148"/>
      <c r="AR1941" s="148"/>
      <c r="AS1941" s="148"/>
      <c r="AT1941" s="148"/>
      <c r="AU1941" s="148"/>
      <c r="AV1941" s="148"/>
      <c r="AW1941" s="148"/>
      <c r="AX1941" s="148"/>
      <c r="AY1941" s="148"/>
      <c r="AZ1941" s="148"/>
      <c r="BA1941" s="148"/>
      <c r="BB1941" s="148"/>
      <c r="BC1941" s="148"/>
      <c r="BD1941" s="148"/>
      <c r="BE1941" s="148"/>
      <c r="BF1941" s="148"/>
      <c r="BG1941" s="148"/>
      <c r="BH1941" s="148"/>
    </row>
    <row r="1942" spans="1:60" ht="22.5" outlineLevel="3" x14ac:dyDescent="0.2">
      <c r="A1942" s="155"/>
      <c r="B1942" s="156"/>
      <c r="C1942" s="194" t="s">
        <v>1717</v>
      </c>
      <c r="D1942" s="185"/>
      <c r="E1942" s="186">
        <v>560.29999999999995</v>
      </c>
      <c r="F1942" s="159"/>
      <c r="G1942" s="159"/>
      <c r="H1942" s="159"/>
      <c r="I1942" s="159"/>
      <c r="J1942" s="159"/>
      <c r="K1942" s="159"/>
      <c r="L1942" s="159"/>
      <c r="M1942" s="159"/>
      <c r="N1942" s="158"/>
      <c r="O1942" s="158"/>
      <c r="P1942" s="158"/>
      <c r="Q1942" s="158"/>
      <c r="R1942" s="159"/>
      <c r="S1942" s="159"/>
      <c r="T1942" s="159"/>
      <c r="U1942" s="159"/>
      <c r="V1942" s="159"/>
      <c r="W1942" s="159"/>
      <c r="X1942" s="159"/>
      <c r="Y1942" s="159"/>
      <c r="Z1942" s="148"/>
      <c r="AA1942" s="148"/>
      <c r="AB1942" s="148"/>
      <c r="AC1942" s="148"/>
      <c r="AD1942" s="148"/>
      <c r="AE1942" s="148"/>
      <c r="AF1942" s="148"/>
      <c r="AG1942" s="148" t="s">
        <v>435</v>
      </c>
      <c r="AH1942" s="148">
        <v>0</v>
      </c>
      <c r="AI1942" s="148"/>
      <c r="AJ1942" s="148"/>
      <c r="AK1942" s="148"/>
      <c r="AL1942" s="148"/>
      <c r="AM1942" s="148"/>
      <c r="AN1942" s="148"/>
      <c r="AO1942" s="148"/>
      <c r="AP1942" s="148"/>
      <c r="AQ1942" s="148"/>
      <c r="AR1942" s="148"/>
      <c r="AS1942" s="148"/>
      <c r="AT1942" s="148"/>
      <c r="AU1942" s="148"/>
      <c r="AV1942" s="148"/>
      <c r="AW1942" s="148"/>
      <c r="AX1942" s="148"/>
      <c r="AY1942" s="148"/>
      <c r="AZ1942" s="148"/>
      <c r="BA1942" s="148"/>
      <c r="BB1942" s="148"/>
      <c r="BC1942" s="148"/>
      <c r="BD1942" s="148"/>
      <c r="BE1942" s="148"/>
      <c r="BF1942" s="148"/>
      <c r="BG1942" s="148"/>
      <c r="BH1942" s="148"/>
    </row>
    <row r="1943" spans="1:60" outlineLevel="1" x14ac:dyDescent="0.2">
      <c r="A1943" s="172">
        <v>427</v>
      </c>
      <c r="B1943" s="173" t="s">
        <v>2575</v>
      </c>
      <c r="C1943" s="181" t="s">
        <v>2576</v>
      </c>
      <c r="D1943" s="174" t="s">
        <v>492</v>
      </c>
      <c r="E1943" s="175">
        <v>588.31500000000005</v>
      </c>
      <c r="F1943" s="176"/>
      <c r="G1943" s="177">
        <f>ROUND(E1943*F1943,2)</f>
        <v>0</v>
      </c>
      <c r="H1943" s="176"/>
      <c r="I1943" s="177">
        <f>ROUND(E1943*H1943,2)</f>
        <v>0</v>
      </c>
      <c r="J1943" s="176"/>
      <c r="K1943" s="177">
        <f>ROUND(E1943*J1943,2)</f>
        <v>0</v>
      </c>
      <c r="L1943" s="177">
        <v>21</v>
      </c>
      <c r="M1943" s="177">
        <f>G1943*(1+L1943/100)</f>
        <v>0</v>
      </c>
      <c r="N1943" s="175">
        <v>2.3999999999999998E-3</v>
      </c>
      <c r="O1943" s="175">
        <f>ROUND(E1943*N1943,2)</f>
        <v>1.41</v>
      </c>
      <c r="P1943" s="175">
        <v>0</v>
      </c>
      <c r="Q1943" s="175">
        <f>ROUND(E1943*P1943,2)</f>
        <v>0</v>
      </c>
      <c r="R1943" s="177"/>
      <c r="S1943" s="177" t="s">
        <v>394</v>
      </c>
      <c r="T1943" s="178" t="s">
        <v>379</v>
      </c>
      <c r="U1943" s="159">
        <v>0</v>
      </c>
      <c r="V1943" s="159">
        <f>ROUND(E1943*U1943,2)</f>
        <v>0</v>
      </c>
      <c r="W1943" s="159"/>
      <c r="X1943" s="159" t="s">
        <v>614</v>
      </c>
      <c r="Y1943" s="159" t="s">
        <v>475</v>
      </c>
      <c r="Z1943" s="214">
        <v>0.32</v>
      </c>
      <c r="AA1943" s="215">
        <f t="shared" ref="AA1943" si="834">G1943*Z1943</f>
        <v>0</v>
      </c>
      <c r="AB1943" s="215">
        <f t="shared" ref="AB1943" si="835">G1943-AA1943</f>
        <v>0</v>
      </c>
      <c r="AC1943" s="148"/>
      <c r="AD1943" s="148"/>
      <c r="AE1943" s="148"/>
      <c r="AF1943" s="148"/>
      <c r="AG1943" s="148" t="s">
        <v>615</v>
      </c>
      <c r="AH1943" s="148"/>
      <c r="AI1943" s="148"/>
      <c r="AJ1943" s="148"/>
      <c r="AK1943" s="148"/>
      <c r="AL1943" s="148"/>
      <c r="AM1943" s="148"/>
      <c r="AN1943" s="148"/>
      <c r="AO1943" s="148"/>
      <c r="AP1943" s="148"/>
      <c r="AQ1943" s="148"/>
      <c r="AR1943" s="148"/>
      <c r="AS1943" s="148"/>
      <c r="AT1943" s="148"/>
      <c r="AU1943" s="148"/>
      <c r="AV1943" s="148"/>
      <c r="AW1943" s="148"/>
      <c r="AX1943" s="148"/>
      <c r="AY1943" s="148"/>
      <c r="AZ1943" s="148"/>
      <c r="BA1943" s="148"/>
      <c r="BB1943" s="148"/>
      <c r="BC1943" s="148"/>
      <c r="BD1943" s="148"/>
      <c r="BE1943" s="148"/>
      <c r="BF1943" s="148"/>
      <c r="BG1943" s="148"/>
      <c r="BH1943" s="148"/>
    </row>
    <row r="1944" spans="1:60" ht="33.75" outlineLevel="2" x14ac:dyDescent="0.2">
      <c r="A1944" s="155"/>
      <c r="B1944" s="156"/>
      <c r="C1944" s="295" t="s">
        <v>2577</v>
      </c>
      <c r="D1944" s="296"/>
      <c r="E1944" s="296"/>
      <c r="F1944" s="296"/>
      <c r="G1944" s="296"/>
      <c r="H1944" s="159"/>
      <c r="I1944" s="159"/>
      <c r="J1944" s="159"/>
      <c r="K1944" s="159"/>
      <c r="L1944" s="159"/>
      <c r="M1944" s="159"/>
      <c r="N1944" s="158"/>
      <c r="O1944" s="158"/>
      <c r="P1944" s="158"/>
      <c r="Q1944" s="158"/>
      <c r="R1944" s="159"/>
      <c r="S1944" s="159"/>
      <c r="T1944" s="159"/>
      <c r="U1944" s="159"/>
      <c r="V1944" s="159"/>
      <c r="W1944" s="159"/>
      <c r="X1944" s="159"/>
      <c r="Y1944" s="159"/>
      <c r="Z1944" s="148"/>
      <c r="AA1944" s="148"/>
      <c r="AB1944" s="148"/>
      <c r="AC1944" s="148"/>
      <c r="AD1944" s="148"/>
      <c r="AE1944" s="148"/>
      <c r="AF1944" s="148"/>
      <c r="AG1944" s="148" t="s">
        <v>383</v>
      </c>
      <c r="AH1944" s="148"/>
      <c r="AI1944" s="148"/>
      <c r="AJ1944" s="148"/>
      <c r="AK1944" s="148"/>
      <c r="AL1944" s="148"/>
      <c r="AM1944" s="148"/>
      <c r="AN1944" s="148"/>
      <c r="AO1944" s="148"/>
      <c r="AP1944" s="148"/>
      <c r="AQ1944" s="148"/>
      <c r="AR1944" s="148"/>
      <c r="AS1944" s="148"/>
      <c r="AT1944" s="148"/>
      <c r="AU1944" s="148"/>
      <c r="AV1944" s="148"/>
      <c r="AW1944" s="148"/>
      <c r="AX1944" s="148"/>
      <c r="AY1944" s="148"/>
      <c r="AZ1944" s="148"/>
      <c r="BA1944" s="179" t="str">
        <f>C1944</f>
        <v>PVC vinyl heterogenní zátěžový a akustický, role š. 2m, útlum 15dB, otlak do 0,05mm, tloušťka 2,60mm, nášlapná vrstva 0,70mm, rozměrová stálost &lt;0,1%, zátěž 34/42, Bfl S1,  protiskluz µ ? 0,6, R10, chemická odolnost vynikající, PUR úprava tvrzena laserem a UV, bez ftalátů, INDOOR AIR COMFORT GOLD</v>
      </c>
      <c r="BB1944" s="148"/>
      <c r="BC1944" s="148"/>
      <c r="BD1944" s="148"/>
      <c r="BE1944" s="148"/>
      <c r="BF1944" s="148"/>
      <c r="BG1944" s="148"/>
      <c r="BH1944" s="148"/>
    </row>
    <row r="1945" spans="1:60" outlineLevel="2" x14ac:dyDescent="0.2">
      <c r="A1945" s="155"/>
      <c r="B1945" s="156"/>
      <c r="C1945" s="194" t="s">
        <v>2578</v>
      </c>
      <c r="D1945" s="185"/>
      <c r="E1945" s="186">
        <v>588.31500000000005</v>
      </c>
      <c r="F1945" s="159"/>
      <c r="G1945" s="159"/>
      <c r="H1945" s="159"/>
      <c r="I1945" s="159"/>
      <c r="J1945" s="159"/>
      <c r="K1945" s="159"/>
      <c r="L1945" s="159"/>
      <c r="M1945" s="159"/>
      <c r="N1945" s="158"/>
      <c r="O1945" s="158"/>
      <c r="P1945" s="158"/>
      <c r="Q1945" s="158"/>
      <c r="R1945" s="159"/>
      <c r="S1945" s="159"/>
      <c r="T1945" s="159"/>
      <c r="U1945" s="159"/>
      <c r="V1945" s="159"/>
      <c r="W1945" s="159"/>
      <c r="X1945" s="159"/>
      <c r="Y1945" s="159"/>
      <c r="Z1945" s="148"/>
      <c r="AA1945" s="148"/>
      <c r="AB1945" s="148"/>
      <c r="AC1945" s="148"/>
      <c r="AD1945" s="148"/>
      <c r="AE1945" s="148"/>
      <c r="AF1945" s="148"/>
      <c r="AG1945" s="148" t="s">
        <v>435</v>
      </c>
      <c r="AH1945" s="148">
        <v>5</v>
      </c>
      <c r="AI1945" s="148"/>
      <c r="AJ1945" s="148"/>
      <c r="AK1945" s="148"/>
      <c r="AL1945" s="148"/>
      <c r="AM1945" s="148"/>
      <c r="AN1945" s="148"/>
      <c r="AO1945" s="148"/>
      <c r="AP1945" s="148"/>
      <c r="AQ1945" s="148"/>
      <c r="AR1945" s="148"/>
      <c r="AS1945" s="148"/>
      <c r="AT1945" s="148"/>
      <c r="AU1945" s="148"/>
      <c r="AV1945" s="148"/>
      <c r="AW1945" s="148"/>
      <c r="AX1945" s="148"/>
      <c r="AY1945" s="148"/>
      <c r="AZ1945" s="148"/>
      <c r="BA1945" s="148"/>
      <c r="BB1945" s="148"/>
      <c r="BC1945" s="148"/>
      <c r="BD1945" s="148"/>
      <c r="BE1945" s="148"/>
      <c r="BF1945" s="148"/>
      <c r="BG1945" s="148"/>
      <c r="BH1945" s="148"/>
    </row>
    <row r="1946" spans="1:60" outlineLevel="1" x14ac:dyDescent="0.2">
      <c r="A1946" s="172">
        <v>428</v>
      </c>
      <c r="B1946" s="173" t="s">
        <v>2579</v>
      </c>
      <c r="C1946" s="181" t="s">
        <v>2580</v>
      </c>
      <c r="D1946" s="174" t="s">
        <v>492</v>
      </c>
      <c r="E1946" s="175">
        <v>34.5</v>
      </c>
      <c r="F1946" s="176"/>
      <c r="G1946" s="177">
        <f>ROUND(E1946*F1946,2)</f>
        <v>0</v>
      </c>
      <c r="H1946" s="176"/>
      <c r="I1946" s="177">
        <f>ROUND(E1946*H1946,2)</f>
        <v>0</v>
      </c>
      <c r="J1946" s="176"/>
      <c r="K1946" s="177">
        <f>ROUND(E1946*J1946,2)</f>
        <v>0</v>
      </c>
      <c r="L1946" s="177">
        <v>21</v>
      </c>
      <c r="M1946" s="177">
        <f>G1946*(1+L1946/100)</f>
        <v>0</v>
      </c>
      <c r="N1946" s="175">
        <v>2.0000000000000002E-5</v>
      </c>
      <c r="O1946" s="175">
        <f>ROUND(E1946*N1946,2)</f>
        <v>0</v>
      </c>
      <c r="P1946" s="175">
        <v>0</v>
      </c>
      <c r="Q1946" s="175">
        <f>ROUND(E1946*P1946,2)</f>
        <v>0</v>
      </c>
      <c r="R1946" s="177" t="s">
        <v>2545</v>
      </c>
      <c r="S1946" s="177" t="s">
        <v>378</v>
      </c>
      <c r="T1946" s="178" t="s">
        <v>378</v>
      </c>
      <c r="U1946" s="159">
        <v>0.16500000000000001</v>
      </c>
      <c r="V1946" s="159">
        <f>ROUND(E1946*U1946,2)</f>
        <v>5.69</v>
      </c>
      <c r="W1946" s="159"/>
      <c r="X1946" s="159" t="s">
        <v>429</v>
      </c>
      <c r="Y1946" s="159" t="s">
        <v>481</v>
      </c>
      <c r="Z1946" s="214">
        <v>0.32</v>
      </c>
      <c r="AA1946" s="215">
        <f t="shared" ref="AA1946" si="836">G1946*Z1946</f>
        <v>0</v>
      </c>
      <c r="AB1946" s="215">
        <f t="shared" ref="AB1946" si="837">G1946-AA1946</f>
        <v>0</v>
      </c>
      <c r="AC1946" s="148"/>
      <c r="AD1946" s="148"/>
      <c r="AE1946" s="148"/>
      <c r="AF1946" s="148"/>
      <c r="AG1946" s="148" t="s">
        <v>431</v>
      </c>
      <c r="AH1946" s="148"/>
      <c r="AI1946" s="148"/>
      <c r="AJ1946" s="148"/>
      <c r="AK1946" s="148"/>
      <c r="AL1946" s="148"/>
      <c r="AM1946" s="148"/>
      <c r="AN1946" s="148"/>
      <c r="AO1946" s="148"/>
      <c r="AP1946" s="148"/>
      <c r="AQ1946" s="148"/>
      <c r="AR1946" s="148"/>
      <c r="AS1946" s="148"/>
      <c r="AT1946" s="148"/>
      <c r="AU1946" s="148"/>
      <c r="AV1946" s="148"/>
      <c r="AW1946" s="148"/>
      <c r="AX1946" s="148"/>
      <c r="AY1946" s="148"/>
      <c r="AZ1946" s="148"/>
      <c r="BA1946" s="148"/>
      <c r="BB1946" s="148"/>
      <c r="BC1946" s="148"/>
      <c r="BD1946" s="148"/>
      <c r="BE1946" s="148"/>
      <c r="BF1946" s="148"/>
      <c r="BG1946" s="148"/>
      <c r="BH1946" s="148"/>
    </row>
    <row r="1947" spans="1:60" outlineLevel="2" x14ac:dyDescent="0.2">
      <c r="A1947" s="155"/>
      <c r="B1947" s="156"/>
      <c r="C1947" s="306" t="s">
        <v>2581</v>
      </c>
      <c r="D1947" s="307"/>
      <c r="E1947" s="307"/>
      <c r="F1947" s="307"/>
      <c r="G1947" s="307"/>
      <c r="H1947" s="159"/>
      <c r="I1947" s="159"/>
      <c r="J1947" s="159"/>
      <c r="K1947" s="159"/>
      <c r="L1947" s="159"/>
      <c r="M1947" s="159"/>
      <c r="N1947" s="158"/>
      <c r="O1947" s="158"/>
      <c r="P1947" s="158"/>
      <c r="Q1947" s="158"/>
      <c r="R1947" s="159"/>
      <c r="S1947" s="159"/>
      <c r="T1947" s="159"/>
      <c r="U1947" s="159"/>
      <c r="V1947" s="159"/>
      <c r="W1947" s="159"/>
      <c r="X1947" s="159"/>
      <c r="Y1947" s="159"/>
      <c r="Z1947" s="148"/>
      <c r="AA1947" s="148"/>
      <c r="AB1947" s="148"/>
      <c r="AC1947" s="148"/>
      <c r="AD1947" s="148"/>
      <c r="AE1947" s="148"/>
      <c r="AF1947" s="148"/>
      <c r="AG1947" s="148" t="s">
        <v>433</v>
      </c>
      <c r="AH1947" s="148"/>
      <c r="AI1947" s="148"/>
      <c r="AJ1947" s="148"/>
      <c r="AK1947" s="148"/>
      <c r="AL1947" s="148"/>
      <c r="AM1947" s="148"/>
      <c r="AN1947" s="148"/>
      <c r="AO1947" s="148"/>
      <c r="AP1947" s="148"/>
      <c r="AQ1947" s="148"/>
      <c r="AR1947" s="148"/>
      <c r="AS1947" s="148"/>
      <c r="AT1947" s="148"/>
      <c r="AU1947" s="148"/>
      <c r="AV1947" s="148"/>
      <c r="AW1947" s="148"/>
      <c r="AX1947" s="148"/>
      <c r="AY1947" s="148"/>
      <c r="AZ1947" s="148"/>
      <c r="BA1947" s="148"/>
      <c r="BB1947" s="148"/>
      <c r="BC1947" s="148"/>
      <c r="BD1947" s="148"/>
      <c r="BE1947" s="148"/>
      <c r="BF1947" s="148"/>
      <c r="BG1947" s="148"/>
      <c r="BH1947" s="148"/>
    </row>
    <row r="1948" spans="1:60" outlineLevel="2" x14ac:dyDescent="0.2">
      <c r="A1948" s="155"/>
      <c r="B1948" s="156"/>
      <c r="C1948" s="194" t="s">
        <v>2582</v>
      </c>
      <c r="D1948" s="185"/>
      <c r="E1948" s="186">
        <v>34.5</v>
      </c>
      <c r="F1948" s="159"/>
      <c r="G1948" s="159"/>
      <c r="H1948" s="159"/>
      <c r="I1948" s="159"/>
      <c r="J1948" s="159"/>
      <c r="K1948" s="159"/>
      <c r="L1948" s="159"/>
      <c r="M1948" s="159"/>
      <c r="N1948" s="158"/>
      <c r="O1948" s="158"/>
      <c r="P1948" s="158"/>
      <c r="Q1948" s="158"/>
      <c r="R1948" s="159"/>
      <c r="S1948" s="159"/>
      <c r="T1948" s="159"/>
      <c r="U1948" s="159"/>
      <c r="V1948" s="159"/>
      <c r="W1948" s="159"/>
      <c r="X1948" s="159"/>
      <c r="Y1948" s="159"/>
      <c r="Z1948" s="148"/>
      <c r="AA1948" s="148"/>
      <c r="AB1948" s="148"/>
      <c r="AC1948" s="148"/>
      <c r="AD1948" s="148"/>
      <c r="AE1948" s="148"/>
      <c r="AF1948" s="148"/>
      <c r="AG1948" s="148" t="s">
        <v>435</v>
      </c>
      <c r="AH1948" s="148">
        <v>0</v>
      </c>
      <c r="AI1948" s="148"/>
      <c r="AJ1948" s="148"/>
      <c r="AK1948" s="148"/>
      <c r="AL1948" s="148"/>
      <c r="AM1948" s="148"/>
      <c r="AN1948" s="148"/>
      <c r="AO1948" s="148"/>
      <c r="AP1948" s="148"/>
      <c r="AQ1948" s="148"/>
      <c r="AR1948" s="148"/>
      <c r="AS1948" s="148"/>
      <c r="AT1948" s="148"/>
      <c r="AU1948" s="148"/>
      <c r="AV1948" s="148"/>
      <c r="AW1948" s="148"/>
      <c r="AX1948" s="148"/>
      <c r="AY1948" s="148"/>
      <c r="AZ1948" s="148"/>
      <c r="BA1948" s="148"/>
      <c r="BB1948" s="148"/>
      <c r="BC1948" s="148"/>
      <c r="BD1948" s="148"/>
      <c r="BE1948" s="148"/>
      <c r="BF1948" s="148"/>
      <c r="BG1948" s="148"/>
      <c r="BH1948" s="148"/>
    </row>
    <row r="1949" spans="1:60" outlineLevel="1" x14ac:dyDescent="0.2">
      <c r="A1949" s="172">
        <v>429</v>
      </c>
      <c r="B1949" s="173" t="s">
        <v>2583</v>
      </c>
      <c r="C1949" s="181" t="s">
        <v>2584</v>
      </c>
      <c r="D1949" s="174" t="s">
        <v>492</v>
      </c>
      <c r="E1949" s="175">
        <v>36.225000000000001</v>
      </c>
      <c r="F1949" s="176"/>
      <c r="G1949" s="177">
        <f>ROUND(E1949*F1949,2)</f>
        <v>0</v>
      </c>
      <c r="H1949" s="176"/>
      <c r="I1949" s="177">
        <f>ROUND(E1949*H1949,2)</f>
        <v>0</v>
      </c>
      <c r="J1949" s="176"/>
      <c r="K1949" s="177">
        <f>ROUND(E1949*J1949,2)</f>
        <v>0</v>
      </c>
      <c r="L1949" s="177">
        <v>21</v>
      </c>
      <c r="M1949" s="177">
        <f>G1949*(1+L1949/100)</f>
        <v>0</v>
      </c>
      <c r="N1949" s="175">
        <v>2.2000000000000001E-3</v>
      </c>
      <c r="O1949" s="175">
        <f>ROUND(E1949*N1949,2)</f>
        <v>0.08</v>
      </c>
      <c r="P1949" s="175">
        <v>0</v>
      </c>
      <c r="Q1949" s="175">
        <f>ROUND(E1949*P1949,2)</f>
        <v>0</v>
      </c>
      <c r="R1949" s="177"/>
      <c r="S1949" s="177" t="s">
        <v>394</v>
      </c>
      <c r="T1949" s="178" t="s">
        <v>379</v>
      </c>
      <c r="U1949" s="159">
        <v>0</v>
      </c>
      <c r="V1949" s="159">
        <f>ROUND(E1949*U1949,2)</f>
        <v>0</v>
      </c>
      <c r="W1949" s="159"/>
      <c r="X1949" s="159" t="s">
        <v>614</v>
      </c>
      <c r="Y1949" s="159" t="s">
        <v>481</v>
      </c>
      <c r="Z1949" s="214">
        <v>0.32</v>
      </c>
      <c r="AA1949" s="215">
        <f t="shared" ref="AA1949" si="838">G1949*Z1949</f>
        <v>0</v>
      </c>
      <c r="AB1949" s="215">
        <f t="shared" ref="AB1949" si="839">G1949-AA1949</f>
        <v>0</v>
      </c>
      <c r="AC1949" s="148"/>
      <c r="AD1949" s="148"/>
      <c r="AE1949" s="148"/>
      <c r="AF1949" s="148"/>
      <c r="AG1949" s="148" t="s">
        <v>615</v>
      </c>
      <c r="AH1949" s="148"/>
      <c r="AI1949" s="148"/>
      <c r="AJ1949" s="148"/>
      <c r="AK1949" s="148"/>
      <c r="AL1949" s="148"/>
      <c r="AM1949" s="148"/>
      <c r="AN1949" s="148"/>
      <c r="AO1949" s="148"/>
      <c r="AP1949" s="148"/>
      <c r="AQ1949" s="148"/>
      <c r="AR1949" s="148"/>
      <c r="AS1949" s="148"/>
      <c r="AT1949" s="148"/>
      <c r="AU1949" s="148"/>
      <c r="AV1949" s="148"/>
      <c r="AW1949" s="148"/>
      <c r="AX1949" s="148"/>
      <c r="AY1949" s="148"/>
      <c r="AZ1949" s="148"/>
      <c r="BA1949" s="148"/>
      <c r="BB1949" s="148"/>
      <c r="BC1949" s="148"/>
      <c r="BD1949" s="148"/>
      <c r="BE1949" s="148"/>
      <c r="BF1949" s="148"/>
      <c r="BG1949" s="148"/>
      <c r="BH1949" s="148"/>
    </row>
    <row r="1950" spans="1:60" ht="22.5" outlineLevel="2" x14ac:dyDescent="0.2">
      <c r="A1950" s="155"/>
      <c r="B1950" s="156"/>
      <c r="C1950" s="295" t="s">
        <v>2585</v>
      </c>
      <c r="D1950" s="296"/>
      <c r="E1950" s="296"/>
      <c r="F1950" s="296"/>
      <c r="G1950" s="296"/>
      <c r="H1950" s="159"/>
      <c r="I1950" s="159"/>
      <c r="J1950" s="159"/>
      <c r="K1950" s="159"/>
      <c r="L1950" s="159"/>
      <c r="M1950" s="159"/>
      <c r="N1950" s="158"/>
      <c r="O1950" s="158"/>
      <c r="P1950" s="158"/>
      <c r="Q1950" s="158"/>
      <c r="R1950" s="159"/>
      <c r="S1950" s="159"/>
      <c r="T1950" s="159"/>
      <c r="U1950" s="159"/>
      <c r="V1950" s="159"/>
      <c r="W1950" s="159"/>
      <c r="X1950" s="159"/>
      <c r="Y1950" s="159"/>
      <c r="Z1950" s="148"/>
      <c r="AA1950" s="148"/>
      <c r="AB1950" s="148"/>
      <c r="AC1950" s="148"/>
      <c r="AD1950" s="148"/>
      <c r="AE1950" s="148"/>
      <c r="AF1950" s="148"/>
      <c r="AG1950" s="148" t="s">
        <v>383</v>
      </c>
      <c r="AH1950" s="148"/>
      <c r="AI1950" s="148"/>
      <c r="AJ1950" s="148"/>
      <c r="AK1950" s="148"/>
      <c r="AL1950" s="148"/>
      <c r="AM1950" s="148"/>
      <c r="AN1950" s="148"/>
      <c r="AO1950" s="148"/>
      <c r="AP1950" s="148"/>
      <c r="AQ1950" s="148"/>
      <c r="AR1950" s="148"/>
      <c r="AS1950" s="148"/>
      <c r="AT1950" s="148"/>
      <c r="AU1950" s="148"/>
      <c r="AV1950" s="148"/>
      <c r="AW1950" s="148"/>
      <c r="AX1950" s="148"/>
      <c r="AY1950" s="148"/>
      <c r="AZ1950" s="148"/>
      <c r="BA1950" s="179" t="str">
        <f>C1950</f>
        <v>sametový hybridní vinyl textilní vyrobený systémem vločkování, role 2m, tl. 4,30mm, vlákno 100% Nylon 6.6, hustota min. 70mil./m2, útlum 20dB, protiskluz &gt; R10, Bfl-s1, zátěž 33, nepropustná spodní vrstva z PVC, bez ftalátů, INDOOR AIR COMFORD GOLD</v>
      </c>
      <c r="BB1950" s="148"/>
      <c r="BC1950" s="148"/>
      <c r="BD1950" s="148"/>
      <c r="BE1950" s="148"/>
      <c r="BF1950" s="148"/>
      <c r="BG1950" s="148"/>
      <c r="BH1950" s="148"/>
    </row>
    <row r="1951" spans="1:60" outlineLevel="2" x14ac:dyDescent="0.2">
      <c r="A1951" s="155"/>
      <c r="B1951" s="156"/>
      <c r="C1951" s="194" t="s">
        <v>2586</v>
      </c>
      <c r="D1951" s="185"/>
      <c r="E1951" s="186">
        <v>36.225000000000001</v>
      </c>
      <c r="F1951" s="159"/>
      <c r="G1951" s="159"/>
      <c r="H1951" s="159"/>
      <c r="I1951" s="159"/>
      <c r="J1951" s="159"/>
      <c r="K1951" s="159"/>
      <c r="L1951" s="159"/>
      <c r="M1951" s="159"/>
      <c r="N1951" s="158"/>
      <c r="O1951" s="158"/>
      <c r="P1951" s="158"/>
      <c r="Q1951" s="158"/>
      <c r="R1951" s="159"/>
      <c r="S1951" s="159"/>
      <c r="T1951" s="159"/>
      <c r="U1951" s="159"/>
      <c r="V1951" s="159"/>
      <c r="W1951" s="159"/>
      <c r="X1951" s="159"/>
      <c r="Y1951" s="159"/>
      <c r="Z1951" s="148"/>
      <c r="AA1951" s="148"/>
      <c r="AB1951" s="148"/>
      <c r="AC1951" s="148"/>
      <c r="AD1951" s="148"/>
      <c r="AE1951" s="148"/>
      <c r="AF1951" s="148"/>
      <c r="AG1951" s="148" t="s">
        <v>435</v>
      </c>
      <c r="AH1951" s="148">
        <v>5</v>
      </c>
      <c r="AI1951" s="148"/>
      <c r="AJ1951" s="148"/>
      <c r="AK1951" s="148"/>
      <c r="AL1951" s="148"/>
      <c r="AM1951" s="148"/>
      <c r="AN1951" s="148"/>
      <c r="AO1951" s="148"/>
      <c r="AP1951" s="148"/>
      <c r="AQ1951" s="148"/>
      <c r="AR1951" s="148"/>
      <c r="AS1951" s="148"/>
      <c r="AT1951" s="148"/>
      <c r="AU1951" s="148"/>
      <c r="AV1951" s="148"/>
      <c r="AW1951" s="148"/>
      <c r="AX1951" s="148"/>
      <c r="AY1951" s="148"/>
      <c r="AZ1951" s="148"/>
      <c r="BA1951" s="148"/>
      <c r="BB1951" s="148"/>
      <c r="BC1951" s="148"/>
      <c r="BD1951" s="148"/>
      <c r="BE1951" s="148"/>
      <c r="BF1951" s="148"/>
      <c r="BG1951" s="148"/>
      <c r="BH1951" s="148"/>
    </row>
    <row r="1952" spans="1:60" outlineLevel="1" x14ac:dyDescent="0.2">
      <c r="A1952" s="172">
        <v>430</v>
      </c>
      <c r="B1952" s="173" t="s">
        <v>2587</v>
      </c>
      <c r="C1952" s="181" t="s">
        <v>2588</v>
      </c>
      <c r="D1952" s="174" t="s">
        <v>492</v>
      </c>
      <c r="E1952" s="175">
        <v>17.12</v>
      </c>
      <c r="F1952" s="176"/>
      <c r="G1952" s="177">
        <f>ROUND(E1952*F1952,2)</f>
        <v>0</v>
      </c>
      <c r="H1952" s="176"/>
      <c r="I1952" s="177">
        <f>ROUND(E1952*H1952,2)</f>
        <v>0</v>
      </c>
      <c r="J1952" s="176"/>
      <c r="K1952" s="177">
        <f>ROUND(E1952*J1952,2)</f>
        <v>0</v>
      </c>
      <c r="L1952" s="177">
        <v>21</v>
      </c>
      <c r="M1952" s="177">
        <f>G1952*(1+L1952/100)</f>
        <v>0</v>
      </c>
      <c r="N1952" s="175">
        <v>2.5000000000000001E-3</v>
      </c>
      <c r="O1952" s="175">
        <f>ROUND(E1952*N1952,2)</f>
        <v>0.04</v>
      </c>
      <c r="P1952" s="175">
        <v>0</v>
      </c>
      <c r="Q1952" s="175">
        <f>ROUND(E1952*P1952,2)</f>
        <v>0</v>
      </c>
      <c r="R1952" s="177" t="s">
        <v>2545</v>
      </c>
      <c r="S1952" s="177" t="s">
        <v>378</v>
      </c>
      <c r="T1952" s="178" t="s">
        <v>378</v>
      </c>
      <c r="U1952" s="159">
        <v>0.05</v>
      </c>
      <c r="V1952" s="159">
        <f>ROUND(E1952*U1952,2)</f>
        <v>0.86</v>
      </c>
      <c r="W1952" s="159"/>
      <c r="X1952" s="159" t="s">
        <v>429</v>
      </c>
      <c r="Y1952" s="159" t="s">
        <v>656</v>
      </c>
      <c r="Z1952" s="214">
        <v>0.32</v>
      </c>
      <c r="AA1952" s="215">
        <f t="shared" ref="AA1952" si="840">G1952*Z1952</f>
        <v>0</v>
      </c>
      <c r="AB1952" s="215">
        <f t="shared" ref="AB1952" si="841">G1952-AA1952</f>
        <v>0</v>
      </c>
      <c r="AC1952" s="148"/>
      <c r="AD1952" s="148"/>
      <c r="AE1952" s="148"/>
      <c r="AF1952" s="148"/>
      <c r="AG1952" s="148" t="s">
        <v>431</v>
      </c>
      <c r="AH1952" s="148"/>
      <c r="AI1952" s="148"/>
      <c r="AJ1952" s="148"/>
      <c r="AK1952" s="148"/>
      <c r="AL1952" s="148"/>
      <c r="AM1952" s="148"/>
      <c r="AN1952" s="148"/>
      <c r="AO1952" s="148"/>
      <c r="AP1952" s="148"/>
      <c r="AQ1952" s="148"/>
      <c r="AR1952" s="148"/>
      <c r="AS1952" s="148"/>
      <c r="AT1952" s="148"/>
      <c r="AU1952" s="148"/>
      <c r="AV1952" s="148"/>
      <c r="AW1952" s="148"/>
      <c r="AX1952" s="148"/>
      <c r="AY1952" s="148"/>
      <c r="AZ1952" s="148"/>
      <c r="BA1952" s="148"/>
      <c r="BB1952" s="148"/>
      <c r="BC1952" s="148"/>
      <c r="BD1952" s="148"/>
      <c r="BE1952" s="148"/>
      <c r="BF1952" s="148"/>
      <c r="BG1952" s="148"/>
      <c r="BH1952" s="148"/>
    </row>
    <row r="1953" spans="1:60" outlineLevel="2" x14ac:dyDescent="0.2">
      <c r="A1953" s="155"/>
      <c r="B1953" s="156"/>
      <c r="C1953" s="295" t="s">
        <v>2589</v>
      </c>
      <c r="D1953" s="296"/>
      <c r="E1953" s="296"/>
      <c r="F1953" s="296"/>
      <c r="G1953" s="296"/>
      <c r="H1953" s="159"/>
      <c r="I1953" s="159"/>
      <c r="J1953" s="159"/>
      <c r="K1953" s="159"/>
      <c r="L1953" s="159"/>
      <c r="M1953" s="159"/>
      <c r="N1953" s="158"/>
      <c r="O1953" s="158"/>
      <c r="P1953" s="158"/>
      <c r="Q1953" s="158"/>
      <c r="R1953" s="159"/>
      <c r="S1953" s="159"/>
      <c r="T1953" s="159"/>
      <c r="U1953" s="159"/>
      <c r="V1953" s="159"/>
      <c r="W1953" s="159"/>
      <c r="X1953" s="159"/>
      <c r="Y1953" s="159"/>
      <c r="Z1953" s="148"/>
      <c r="AA1953" s="148"/>
      <c r="AB1953" s="148"/>
      <c r="AC1953" s="148"/>
      <c r="AD1953" s="148"/>
      <c r="AE1953" s="148"/>
      <c r="AF1953" s="148"/>
      <c r="AG1953" s="148" t="s">
        <v>383</v>
      </c>
      <c r="AH1953" s="148"/>
      <c r="AI1953" s="148"/>
      <c r="AJ1953" s="148"/>
      <c r="AK1953" s="148"/>
      <c r="AL1953" s="148"/>
      <c r="AM1953" s="148"/>
      <c r="AN1953" s="148"/>
      <c r="AO1953" s="148"/>
      <c r="AP1953" s="148"/>
      <c r="AQ1953" s="148"/>
      <c r="AR1953" s="148"/>
      <c r="AS1953" s="148"/>
      <c r="AT1953" s="148"/>
      <c r="AU1953" s="148"/>
      <c r="AV1953" s="148"/>
      <c r="AW1953" s="148"/>
      <c r="AX1953" s="148"/>
      <c r="AY1953" s="148"/>
      <c r="AZ1953" s="148"/>
      <c r="BA1953" s="148"/>
      <c r="BB1953" s="148"/>
      <c r="BC1953" s="148"/>
      <c r="BD1953" s="148"/>
      <c r="BE1953" s="148"/>
      <c r="BF1953" s="148"/>
      <c r="BG1953" s="148"/>
      <c r="BH1953" s="148"/>
    </row>
    <row r="1954" spans="1:60" ht="22.5" outlineLevel="3" x14ac:dyDescent="0.2">
      <c r="A1954" s="155"/>
      <c r="B1954" s="156"/>
      <c r="C1954" s="304" t="s">
        <v>2590</v>
      </c>
      <c r="D1954" s="305"/>
      <c r="E1954" s="305"/>
      <c r="F1954" s="305"/>
      <c r="G1954" s="305"/>
      <c r="H1954" s="159"/>
      <c r="I1954" s="159"/>
      <c r="J1954" s="159"/>
      <c r="K1954" s="159"/>
      <c r="L1954" s="159"/>
      <c r="M1954" s="159"/>
      <c r="N1954" s="158"/>
      <c r="O1954" s="158"/>
      <c r="P1954" s="158"/>
      <c r="Q1954" s="158"/>
      <c r="R1954" s="159"/>
      <c r="S1954" s="159"/>
      <c r="T1954" s="159"/>
      <c r="U1954" s="159"/>
      <c r="V1954" s="159"/>
      <c r="W1954" s="159"/>
      <c r="X1954" s="159"/>
      <c r="Y1954" s="159"/>
      <c r="Z1954" s="148"/>
      <c r="AA1954" s="148"/>
      <c r="AB1954" s="148"/>
      <c r="AC1954" s="148"/>
      <c r="AD1954" s="148"/>
      <c r="AE1954" s="148"/>
      <c r="AF1954" s="148"/>
      <c r="AG1954" s="148" t="s">
        <v>383</v>
      </c>
      <c r="AH1954" s="148"/>
      <c r="AI1954" s="148"/>
      <c r="AJ1954" s="148"/>
      <c r="AK1954" s="148"/>
      <c r="AL1954" s="148"/>
      <c r="AM1954" s="148"/>
      <c r="AN1954" s="148"/>
      <c r="AO1954" s="148"/>
      <c r="AP1954" s="148"/>
      <c r="AQ1954" s="148"/>
      <c r="AR1954" s="148"/>
      <c r="AS1954" s="148"/>
      <c r="AT1954" s="148"/>
      <c r="AU1954" s="148"/>
      <c r="AV1954" s="148"/>
      <c r="AW1954" s="148"/>
      <c r="AX1954" s="148"/>
      <c r="AY1954" s="148"/>
      <c r="AZ1954" s="148"/>
      <c r="BA1954" s="179" t="str">
        <f>C1954</f>
        <v>koberec čistící zóna střižená smyčka, role š. 155cm, 205cm, vlákno 920g/m2, 100 % Polyamide 6 Econyl, tloušťka 9mm, třída zátěže 33, hořlavost Bfl-s1, zadní strana nepromokavá vinyl bez obsahu ftalátů, pojme 6litrů vody/m2</v>
      </c>
      <c r="BB1954" s="148"/>
      <c r="BC1954" s="148"/>
      <c r="BD1954" s="148"/>
      <c r="BE1954" s="148"/>
      <c r="BF1954" s="148"/>
      <c r="BG1954" s="148"/>
      <c r="BH1954" s="148"/>
    </row>
    <row r="1955" spans="1:60" outlineLevel="2" x14ac:dyDescent="0.2">
      <c r="A1955" s="155"/>
      <c r="B1955" s="156"/>
      <c r="C1955" s="194" t="s">
        <v>2591</v>
      </c>
      <c r="D1955" s="185"/>
      <c r="E1955" s="186">
        <v>17.12</v>
      </c>
      <c r="F1955" s="159"/>
      <c r="G1955" s="159"/>
      <c r="H1955" s="159"/>
      <c r="I1955" s="159"/>
      <c r="J1955" s="159"/>
      <c r="K1955" s="159"/>
      <c r="L1955" s="159"/>
      <c r="M1955" s="159"/>
      <c r="N1955" s="158"/>
      <c r="O1955" s="158"/>
      <c r="P1955" s="158"/>
      <c r="Q1955" s="158"/>
      <c r="R1955" s="159"/>
      <c r="S1955" s="159"/>
      <c r="T1955" s="159"/>
      <c r="U1955" s="159"/>
      <c r="V1955" s="159"/>
      <c r="W1955" s="159"/>
      <c r="X1955" s="159"/>
      <c r="Y1955" s="159"/>
      <c r="Z1955" s="148"/>
      <c r="AA1955" s="148"/>
      <c r="AB1955" s="148"/>
      <c r="AC1955" s="148"/>
      <c r="AD1955" s="148"/>
      <c r="AE1955" s="148"/>
      <c r="AF1955" s="148"/>
      <c r="AG1955" s="148" t="s">
        <v>435</v>
      </c>
      <c r="AH1955" s="148">
        <v>0</v>
      </c>
      <c r="AI1955" s="148"/>
      <c r="AJ1955" s="148"/>
      <c r="AK1955" s="148"/>
      <c r="AL1955" s="148"/>
      <c r="AM1955" s="148"/>
      <c r="AN1955" s="148"/>
      <c r="AO1955" s="148"/>
      <c r="AP1955" s="148"/>
      <c r="AQ1955" s="148"/>
      <c r="AR1955" s="148"/>
      <c r="AS1955" s="148"/>
      <c r="AT1955" s="148"/>
      <c r="AU1955" s="148"/>
      <c r="AV1955" s="148"/>
      <c r="AW1955" s="148"/>
      <c r="AX1955" s="148"/>
      <c r="AY1955" s="148"/>
      <c r="AZ1955" s="148"/>
      <c r="BA1955" s="148"/>
      <c r="BB1955" s="148"/>
      <c r="BC1955" s="148"/>
      <c r="BD1955" s="148"/>
      <c r="BE1955" s="148"/>
      <c r="BF1955" s="148"/>
      <c r="BG1955" s="148"/>
      <c r="BH1955" s="148"/>
    </row>
    <row r="1956" spans="1:60" ht="22.5" outlineLevel="1" x14ac:dyDescent="0.2">
      <c r="A1956" s="172">
        <v>431</v>
      </c>
      <c r="B1956" s="173" t="s">
        <v>2592</v>
      </c>
      <c r="C1956" s="181" t="s">
        <v>2593</v>
      </c>
      <c r="D1956" s="174" t="s">
        <v>492</v>
      </c>
      <c r="E1956" s="175">
        <v>10.8</v>
      </c>
      <c r="F1956" s="176"/>
      <c r="G1956" s="177">
        <f>ROUND(E1956*F1956,2)</f>
        <v>0</v>
      </c>
      <c r="H1956" s="176"/>
      <c r="I1956" s="177">
        <f>ROUND(E1956*H1956,2)</f>
        <v>0</v>
      </c>
      <c r="J1956" s="176"/>
      <c r="K1956" s="177">
        <f>ROUND(E1956*J1956,2)</f>
        <v>0</v>
      </c>
      <c r="L1956" s="177">
        <v>21</v>
      </c>
      <c r="M1956" s="177">
        <f>G1956*(1+L1956/100)</f>
        <v>0</v>
      </c>
      <c r="N1956" s="175">
        <v>0.01</v>
      </c>
      <c r="O1956" s="175">
        <f>ROUND(E1956*N1956,2)</f>
        <v>0.11</v>
      </c>
      <c r="P1956" s="175">
        <v>0</v>
      </c>
      <c r="Q1956" s="175">
        <f>ROUND(E1956*P1956,2)</f>
        <v>0</v>
      </c>
      <c r="R1956" s="177" t="s">
        <v>2545</v>
      </c>
      <c r="S1956" s="177" t="s">
        <v>378</v>
      </c>
      <c r="T1956" s="178" t="s">
        <v>378</v>
      </c>
      <c r="U1956" s="159">
        <v>0.05</v>
      </c>
      <c r="V1956" s="159">
        <f>ROUND(E1956*U1956,2)</f>
        <v>0.54</v>
      </c>
      <c r="W1956" s="159"/>
      <c r="X1956" s="159" t="s">
        <v>429</v>
      </c>
      <c r="Y1956" s="159" t="s">
        <v>656</v>
      </c>
      <c r="Z1956" s="214">
        <v>0.32</v>
      </c>
      <c r="AA1956" s="215">
        <f t="shared" ref="AA1956" si="842">G1956*Z1956</f>
        <v>0</v>
      </c>
      <c r="AB1956" s="215">
        <f t="shared" ref="AB1956" si="843">G1956-AA1956</f>
        <v>0</v>
      </c>
      <c r="AC1956" s="148"/>
      <c r="AD1956" s="148"/>
      <c r="AE1956" s="148"/>
      <c r="AF1956" s="148"/>
      <c r="AG1956" s="148" t="s">
        <v>431</v>
      </c>
      <c r="AH1956" s="148"/>
      <c r="AI1956" s="148"/>
      <c r="AJ1956" s="148"/>
      <c r="AK1956" s="148"/>
      <c r="AL1956" s="148"/>
      <c r="AM1956" s="148"/>
      <c r="AN1956" s="148"/>
      <c r="AO1956" s="148"/>
      <c r="AP1956" s="148"/>
      <c r="AQ1956" s="148"/>
      <c r="AR1956" s="148"/>
      <c r="AS1956" s="148"/>
      <c r="AT1956" s="148"/>
      <c r="AU1956" s="148"/>
      <c r="AV1956" s="148"/>
      <c r="AW1956" s="148"/>
      <c r="AX1956" s="148"/>
      <c r="AY1956" s="148"/>
      <c r="AZ1956" s="148"/>
      <c r="BA1956" s="148"/>
      <c r="BB1956" s="148"/>
      <c r="BC1956" s="148"/>
      <c r="BD1956" s="148"/>
      <c r="BE1956" s="148"/>
      <c r="BF1956" s="148"/>
      <c r="BG1956" s="148"/>
      <c r="BH1956" s="148"/>
    </row>
    <row r="1957" spans="1:60" outlineLevel="2" x14ac:dyDescent="0.2">
      <c r="A1957" s="155"/>
      <c r="B1957" s="156"/>
      <c r="C1957" s="194" t="s">
        <v>2594</v>
      </c>
      <c r="D1957" s="185"/>
      <c r="E1957" s="186">
        <v>10.8</v>
      </c>
      <c r="F1957" s="159"/>
      <c r="G1957" s="159"/>
      <c r="H1957" s="159"/>
      <c r="I1957" s="159"/>
      <c r="J1957" s="159"/>
      <c r="K1957" s="159"/>
      <c r="L1957" s="159"/>
      <c r="M1957" s="159"/>
      <c r="N1957" s="158"/>
      <c r="O1957" s="158"/>
      <c r="P1957" s="158"/>
      <c r="Q1957" s="158"/>
      <c r="R1957" s="159"/>
      <c r="S1957" s="159"/>
      <c r="T1957" s="159"/>
      <c r="U1957" s="159"/>
      <c r="V1957" s="159"/>
      <c r="W1957" s="159"/>
      <c r="X1957" s="159"/>
      <c r="Y1957" s="159"/>
      <c r="Z1957" s="148"/>
      <c r="AA1957" s="148"/>
      <c r="AB1957" s="148"/>
      <c r="AC1957" s="148"/>
      <c r="AD1957" s="148"/>
      <c r="AE1957" s="148"/>
      <c r="AF1957" s="148"/>
      <c r="AG1957" s="148" t="s">
        <v>435</v>
      </c>
      <c r="AH1957" s="148">
        <v>0</v>
      </c>
      <c r="AI1957" s="148"/>
      <c r="AJ1957" s="148"/>
      <c r="AK1957" s="148"/>
      <c r="AL1957" s="148"/>
      <c r="AM1957" s="148"/>
      <c r="AN1957" s="148"/>
      <c r="AO1957" s="148"/>
      <c r="AP1957" s="148"/>
      <c r="AQ1957" s="148"/>
      <c r="AR1957" s="148"/>
      <c r="AS1957" s="148"/>
      <c r="AT1957" s="148"/>
      <c r="AU1957" s="148"/>
      <c r="AV1957" s="148"/>
      <c r="AW1957" s="148"/>
      <c r="AX1957" s="148"/>
      <c r="AY1957" s="148"/>
      <c r="AZ1957" s="148"/>
      <c r="BA1957" s="148"/>
      <c r="BB1957" s="148"/>
      <c r="BC1957" s="148"/>
      <c r="BD1957" s="148"/>
      <c r="BE1957" s="148"/>
      <c r="BF1957" s="148"/>
      <c r="BG1957" s="148"/>
      <c r="BH1957" s="148"/>
    </row>
    <row r="1958" spans="1:60" outlineLevel="1" x14ac:dyDescent="0.2">
      <c r="A1958" s="172">
        <v>432</v>
      </c>
      <c r="B1958" s="173" t="s">
        <v>2595</v>
      </c>
      <c r="C1958" s="181" t="s">
        <v>2596</v>
      </c>
      <c r="D1958" s="174" t="s">
        <v>2597</v>
      </c>
      <c r="E1958" s="175">
        <v>23.4</v>
      </c>
      <c r="F1958" s="176"/>
      <c r="G1958" s="177">
        <f>ROUND(E1958*F1958,2)</f>
        <v>0</v>
      </c>
      <c r="H1958" s="176"/>
      <c r="I1958" s="177">
        <f>ROUND(E1958*H1958,2)</f>
        <v>0</v>
      </c>
      <c r="J1958" s="176"/>
      <c r="K1958" s="177">
        <f>ROUND(E1958*J1958,2)</f>
        <v>0</v>
      </c>
      <c r="L1958" s="177">
        <v>21</v>
      </c>
      <c r="M1958" s="177">
        <f>G1958*(1+L1958/100)</f>
        <v>0</v>
      </c>
      <c r="N1958" s="175">
        <v>5.2999999999999998E-4</v>
      </c>
      <c r="O1958" s="175">
        <f>ROUND(E1958*N1958,2)</f>
        <v>0.01</v>
      </c>
      <c r="P1958" s="175">
        <v>0</v>
      </c>
      <c r="Q1958" s="175">
        <f>ROUND(E1958*P1958,2)</f>
        <v>0</v>
      </c>
      <c r="R1958" s="177" t="s">
        <v>2545</v>
      </c>
      <c r="S1958" s="177" t="s">
        <v>378</v>
      </c>
      <c r="T1958" s="178" t="s">
        <v>378</v>
      </c>
      <c r="U1958" s="159">
        <v>0.2</v>
      </c>
      <c r="V1958" s="159">
        <f>ROUND(E1958*U1958,2)</f>
        <v>4.68</v>
      </c>
      <c r="W1958" s="159"/>
      <c r="X1958" s="159" t="s">
        <v>429</v>
      </c>
      <c r="Y1958" s="159" t="s">
        <v>656</v>
      </c>
      <c r="Z1958" s="214">
        <v>0.32</v>
      </c>
      <c r="AA1958" s="215">
        <f t="shared" ref="AA1958" si="844">G1958*Z1958</f>
        <v>0</v>
      </c>
      <c r="AB1958" s="215">
        <f t="shared" ref="AB1958" si="845">G1958-AA1958</f>
        <v>0</v>
      </c>
      <c r="AC1958" s="148"/>
      <c r="AD1958" s="148"/>
      <c r="AE1958" s="148"/>
      <c r="AF1958" s="148"/>
      <c r="AG1958" s="148" t="s">
        <v>431</v>
      </c>
      <c r="AH1958" s="148"/>
      <c r="AI1958" s="148"/>
      <c r="AJ1958" s="148"/>
      <c r="AK1958" s="148"/>
      <c r="AL1958" s="148"/>
      <c r="AM1958" s="148"/>
      <c r="AN1958" s="148"/>
      <c r="AO1958" s="148"/>
      <c r="AP1958" s="148"/>
      <c r="AQ1958" s="148"/>
      <c r="AR1958" s="148"/>
      <c r="AS1958" s="148"/>
      <c r="AT1958" s="148"/>
      <c r="AU1958" s="148"/>
      <c r="AV1958" s="148"/>
      <c r="AW1958" s="148"/>
      <c r="AX1958" s="148"/>
      <c r="AY1958" s="148"/>
      <c r="AZ1958" s="148"/>
      <c r="BA1958" s="148"/>
      <c r="BB1958" s="148"/>
      <c r="BC1958" s="148"/>
      <c r="BD1958" s="148"/>
      <c r="BE1958" s="148"/>
      <c r="BF1958" s="148"/>
      <c r="BG1958" s="148"/>
      <c r="BH1958" s="148"/>
    </row>
    <row r="1959" spans="1:60" outlineLevel="2" x14ac:dyDescent="0.2">
      <c r="A1959" s="155"/>
      <c r="B1959" s="156"/>
      <c r="C1959" s="194" t="s">
        <v>2598</v>
      </c>
      <c r="D1959" s="185"/>
      <c r="E1959" s="186">
        <v>23.4</v>
      </c>
      <c r="F1959" s="159"/>
      <c r="G1959" s="159"/>
      <c r="H1959" s="159"/>
      <c r="I1959" s="159"/>
      <c r="J1959" s="159"/>
      <c r="K1959" s="159"/>
      <c r="L1959" s="159"/>
      <c r="M1959" s="159"/>
      <c r="N1959" s="158"/>
      <c r="O1959" s="158"/>
      <c r="P1959" s="158"/>
      <c r="Q1959" s="158"/>
      <c r="R1959" s="159"/>
      <c r="S1959" s="159"/>
      <c r="T1959" s="159"/>
      <c r="U1959" s="159"/>
      <c r="V1959" s="159"/>
      <c r="W1959" s="159"/>
      <c r="X1959" s="159"/>
      <c r="Y1959" s="159"/>
      <c r="Z1959" s="148"/>
      <c r="AA1959" s="148"/>
      <c r="AB1959" s="148"/>
      <c r="AC1959" s="148"/>
      <c r="AD1959" s="148"/>
      <c r="AE1959" s="148"/>
      <c r="AF1959" s="148"/>
      <c r="AG1959" s="148" t="s">
        <v>435</v>
      </c>
      <c r="AH1959" s="148">
        <v>0</v>
      </c>
      <c r="AI1959" s="148"/>
      <c r="AJ1959" s="148"/>
      <c r="AK1959" s="148"/>
      <c r="AL1959" s="148"/>
      <c r="AM1959" s="148"/>
      <c r="AN1959" s="148"/>
      <c r="AO1959" s="148"/>
      <c r="AP1959" s="148"/>
      <c r="AQ1959" s="148"/>
      <c r="AR1959" s="148"/>
      <c r="AS1959" s="148"/>
      <c r="AT1959" s="148"/>
      <c r="AU1959" s="148"/>
      <c r="AV1959" s="148"/>
      <c r="AW1959" s="148"/>
      <c r="AX1959" s="148"/>
      <c r="AY1959" s="148"/>
      <c r="AZ1959" s="148"/>
      <c r="BA1959" s="148"/>
      <c r="BB1959" s="148"/>
      <c r="BC1959" s="148"/>
      <c r="BD1959" s="148"/>
      <c r="BE1959" s="148"/>
      <c r="BF1959" s="148"/>
      <c r="BG1959" s="148"/>
      <c r="BH1959" s="148"/>
    </row>
    <row r="1960" spans="1:60" outlineLevel="1" x14ac:dyDescent="0.2">
      <c r="A1960" s="172">
        <v>433</v>
      </c>
      <c r="B1960" s="173" t="s">
        <v>2599</v>
      </c>
      <c r="C1960" s="181" t="s">
        <v>2600</v>
      </c>
      <c r="D1960" s="174" t="s">
        <v>671</v>
      </c>
      <c r="E1960" s="175">
        <v>661.5</v>
      </c>
      <c r="F1960" s="176"/>
      <c r="G1960" s="177">
        <f>ROUND(E1960*F1960,2)</f>
        <v>0</v>
      </c>
      <c r="H1960" s="176"/>
      <c r="I1960" s="177">
        <f>ROUND(E1960*H1960,2)</f>
        <v>0</v>
      </c>
      <c r="J1960" s="176"/>
      <c r="K1960" s="177">
        <f>ROUND(E1960*J1960,2)</f>
        <v>0</v>
      </c>
      <c r="L1960" s="177">
        <v>21</v>
      </c>
      <c r="M1960" s="177">
        <f>G1960*(1+L1960/100)</f>
        <v>0</v>
      </c>
      <c r="N1960" s="175">
        <v>5.4000000000000001E-4</v>
      </c>
      <c r="O1960" s="175">
        <f>ROUND(E1960*N1960,2)</f>
        <v>0.36</v>
      </c>
      <c r="P1960" s="175">
        <v>0</v>
      </c>
      <c r="Q1960" s="175">
        <f>ROUND(E1960*P1960,2)</f>
        <v>0</v>
      </c>
      <c r="R1960" s="177"/>
      <c r="S1960" s="177" t="s">
        <v>394</v>
      </c>
      <c r="T1960" s="178" t="s">
        <v>379</v>
      </c>
      <c r="U1960" s="159">
        <v>0.13719999999999999</v>
      </c>
      <c r="V1960" s="159">
        <f>ROUND(E1960*U1960,2)</f>
        <v>90.76</v>
      </c>
      <c r="W1960" s="159"/>
      <c r="X1960" s="159" t="s">
        <v>429</v>
      </c>
      <c r="Y1960" s="159" t="s">
        <v>1209</v>
      </c>
      <c r="Z1960" s="214">
        <v>0.32</v>
      </c>
      <c r="AA1960" s="215">
        <f t="shared" ref="AA1960" si="846">G1960*Z1960</f>
        <v>0</v>
      </c>
      <c r="AB1960" s="215">
        <f t="shared" ref="AB1960" si="847">G1960-AA1960</f>
        <v>0</v>
      </c>
      <c r="AC1960" s="148"/>
      <c r="AD1960" s="148"/>
      <c r="AE1960" s="148"/>
      <c r="AF1960" s="148"/>
      <c r="AG1960" s="148" t="s">
        <v>431</v>
      </c>
      <c r="AH1960" s="148"/>
      <c r="AI1960" s="148"/>
      <c r="AJ1960" s="148"/>
      <c r="AK1960" s="148"/>
      <c r="AL1960" s="148"/>
      <c r="AM1960" s="148"/>
      <c r="AN1960" s="148"/>
      <c r="AO1960" s="148"/>
      <c r="AP1960" s="148"/>
      <c r="AQ1960" s="148"/>
      <c r="AR1960" s="148"/>
      <c r="AS1960" s="148"/>
      <c r="AT1960" s="148"/>
      <c r="AU1960" s="148"/>
      <c r="AV1960" s="148"/>
      <c r="AW1960" s="148"/>
      <c r="AX1960" s="148"/>
      <c r="AY1960" s="148"/>
      <c r="AZ1960" s="148"/>
      <c r="BA1960" s="148"/>
      <c r="BB1960" s="148"/>
      <c r="BC1960" s="148"/>
      <c r="BD1960" s="148"/>
      <c r="BE1960" s="148"/>
      <c r="BF1960" s="148"/>
      <c r="BG1960" s="148"/>
      <c r="BH1960" s="148"/>
    </row>
    <row r="1961" spans="1:60" outlineLevel="2" x14ac:dyDescent="0.2">
      <c r="A1961" s="155"/>
      <c r="B1961" s="156"/>
      <c r="C1961" s="295" t="s">
        <v>2601</v>
      </c>
      <c r="D1961" s="296"/>
      <c r="E1961" s="296"/>
      <c r="F1961" s="296"/>
      <c r="G1961" s="296"/>
      <c r="H1961" s="159"/>
      <c r="I1961" s="159"/>
      <c r="J1961" s="159"/>
      <c r="K1961" s="159"/>
      <c r="L1961" s="159"/>
      <c r="M1961" s="159"/>
      <c r="N1961" s="158"/>
      <c r="O1961" s="158"/>
      <c r="P1961" s="158"/>
      <c r="Q1961" s="158"/>
      <c r="R1961" s="159"/>
      <c r="S1961" s="159"/>
      <c r="T1961" s="159"/>
      <c r="U1961" s="159"/>
      <c r="V1961" s="159"/>
      <c r="W1961" s="159"/>
      <c r="X1961" s="159"/>
      <c r="Y1961" s="159"/>
      <c r="Z1961" s="148"/>
      <c r="AA1961" s="148"/>
      <c r="AB1961" s="148"/>
      <c r="AC1961" s="148"/>
      <c r="AD1961" s="148"/>
      <c r="AE1961" s="148"/>
      <c r="AF1961" s="148"/>
      <c r="AG1961" s="148" t="s">
        <v>383</v>
      </c>
      <c r="AH1961" s="148"/>
      <c r="AI1961" s="148"/>
      <c r="AJ1961" s="148"/>
      <c r="AK1961" s="148"/>
      <c r="AL1961" s="148"/>
      <c r="AM1961" s="148"/>
      <c r="AN1961" s="148"/>
      <c r="AO1961" s="148"/>
      <c r="AP1961" s="148"/>
      <c r="AQ1961" s="148"/>
      <c r="AR1961" s="148"/>
      <c r="AS1961" s="148"/>
      <c r="AT1961" s="148"/>
      <c r="AU1961" s="148"/>
      <c r="AV1961" s="148"/>
      <c r="AW1961" s="148"/>
      <c r="AX1961" s="148"/>
      <c r="AY1961" s="148"/>
      <c r="AZ1961" s="148"/>
      <c r="BA1961" s="179" t="str">
        <f>C1961</f>
        <v>soklová lišta bílá s plastovým jádrem, ohebná, úprava proti poškrábání, výška 60 mm, šířka 15 mm, délka lišty 2200 mm</v>
      </c>
      <c r="BB1961" s="148"/>
      <c r="BC1961" s="148"/>
      <c r="BD1961" s="148"/>
      <c r="BE1961" s="148"/>
      <c r="BF1961" s="148"/>
      <c r="BG1961" s="148"/>
      <c r="BH1961" s="148"/>
    </row>
    <row r="1962" spans="1:60" outlineLevel="2" x14ac:dyDescent="0.2">
      <c r="A1962" s="155"/>
      <c r="B1962" s="156"/>
      <c r="C1962" s="194" t="s">
        <v>2602</v>
      </c>
      <c r="D1962" s="185"/>
      <c r="E1962" s="186"/>
      <c r="F1962" s="159"/>
      <c r="G1962" s="159"/>
      <c r="H1962" s="159"/>
      <c r="I1962" s="159"/>
      <c r="J1962" s="159"/>
      <c r="K1962" s="159"/>
      <c r="L1962" s="159"/>
      <c r="M1962" s="159"/>
      <c r="N1962" s="158"/>
      <c r="O1962" s="158"/>
      <c r="P1962" s="158"/>
      <c r="Q1962" s="158"/>
      <c r="R1962" s="159"/>
      <c r="S1962" s="159"/>
      <c r="T1962" s="159"/>
      <c r="U1962" s="159"/>
      <c r="V1962" s="159"/>
      <c r="W1962" s="159"/>
      <c r="X1962" s="159"/>
      <c r="Y1962" s="159"/>
      <c r="Z1962" s="148"/>
      <c r="AA1962" s="148"/>
      <c r="AB1962" s="148"/>
      <c r="AC1962" s="148"/>
      <c r="AD1962" s="148"/>
      <c r="AE1962" s="148"/>
      <c r="AF1962" s="148"/>
      <c r="AG1962" s="148" t="s">
        <v>435</v>
      </c>
      <c r="AH1962" s="148">
        <v>0</v>
      </c>
      <c r="AI1962" s="148"/>
      <c r="AJ1962" s="148"/>
      <c r="AK1962" s="148"/>
      <c r="AL1962" s="148"/>
      <c r="AM1962" s="148"/>
      <c r="AN1962" s="148"/>
      <c r="AO1962" s="148"/>
      <c r="AP1962" s="148"/>
      <c r="AQ1962" s="148"/>
      <c r="AR1962" s="148"/>
      <c r="AS1962" s="148"/>
      <c r="AT1962" s="148"/>
      <c r="AU1962" s="148"/>
      <c r="AV1962" s="148"/>
      <c r="AW1962" s="148"/>
      <c r="AX1962" s="148"/>
      <c r="AY1962" s="148"/>
      <c r="AZ1962" s="148"/>
      <c r="BA1962" s="148"/>
      <c r="BB1962" s="148"/>
      <c r="BC1962" s="148"/>
      <c r="BD1962" s="148"/>
      <c r="BE1962" s="148"/>
      <c r="BF1962" s="148"/>
      <c r="BG1962" s="148"/>
      <c r="BH1962" s="148"/>
    </row>
    <row r="1963" spans="1:60" outlineLevel="3" x14ac:dyDescent="0.2">
      <c r="A1963" s="155"/>
      <c r="B1963" s="156"/>
      <c r="C1963" s="194" t="s">
        <v>2603</v>
      </c>
      <c r="D1963" s="185"/>
      <c r="E1963" s="186">
        <v>71.819999999999993</v>
      </c>
      <c r="F1963" s="159"/>
      <c r="G1963" s="159"/>
      <c r="H1963" s="159"/>
      <c r="I1963" s="159"/>
      <c r="J1963" s="159"/>
      <c r="K1963" s="159"/>
      <c r="L1963" s="159"/>
      <c r="M1963" s="159"/>
      <c r="N1963" s="158"/>
      <c r="O1963" s="158"/>
      <c r="P1963" s="158"/>
      <c r="Q1963" s="158"/>
      <c r="R1963" s="159"/>
      <c r="S1963" s="159"/>
      <c r="T1963" s="159"/>
      <c r="U1963" s="159"/>
      <c r="V1963" s="159"/>
      <c r="W1963" s="159"/>
      <c r="X1963" s="159"/>
      <c r="Y1963" s="159"/>
      <c r="Z1963" s="148"/>
      <c r="AA1963" s="148"/>
      <c r="AB1963" s="148"/>
      <c r="AC1963" s="148"/>
      <c r="AD1963" s="148"/>
      <c r="AE1963" s="148"/>
      <c r="AF1963" s="148"/>
      <c r="AG1963" s="148" t="s">
        <v>435</v>
      </c>
      <c r="AH1963" s="148">
        <v>0</v>
      </c>
      <c r="AI1963" s="148"/>
      <c r="AJ1963" s="148"/>
      <c r="AK1963" s="148"/>
      <c r="AL1963" s="148"/>
      <c r="AM1963" s="148"/>
      <c r="AN1963" s="148"/>
      <c r="AO1963" s="148"/>
      <c r="AP1963" s="148"/>
      <c r="AQ1963" s="148"/>
      <c r="AR1963" s="148"/>
      <c r="AS1963" s="148"/>
      <c r="AT1963" s="148"/>
      <c r="AU1963" s="148"/>
      <c r="AV1963" s="148"/>
      <c r="AW1963" s="148"/>
      <c r="AX1963" s="148"/>
      <c r="AY1963" s="148"/>
      <c r="AZ1963" s="148"/>
      <c r="BA1963" s="148"/>
      <c r="BB1963" s="148"/>
      <c r="BC1963" s="148"/>
      <c r="BD1963" s="148"/>
      <c r="BE1963" s="148"/>
      <c r="BF1963" s="148"/>
      <c r="BG1963" s="148"/>
      <c r="BH1963" s="148"/>
    </row>
    <row r="1964" spans="1:60" outlineLevel="3" x14ac:dyDescent="0.2">
      <c r="A1964" s="155"/>
      <c r="B1964" s="156"/>
      <c r="C1964" s="194" t="s">
        <v>2604</v>
      </c>
      <c r="D1964" s="185"/>
      <c r="E1964" s="186">
        <v>45.54</v>
      </c>
      <c r="F1964" s="159"/>
      <c r="G1964" s="159"/>
      <c r="H1964" s="159"/>
      <c r="I1964" s="159"/>
      <c r="J1964" s="159"/>
      <c r="K1964" s="159"/>
      <c r="L1964" s="159"/>
      <c r="M1964" s="159"/>
      <c r="N1964" s="158"/>
      <c r="O1964" s="158"/>
      <c r="P1964" s="158"/>
      <c r="Q1964" s="158"/>
      <c r="R1964" s="159"/>
      <c r="S1964" s="159"/>
      <c r="T1964" s="159"/>
      <c r="U1964" s="159"/>
      <c r="V1964" s="159"/>
      <c r="W1964" s="159"/>
      <c r="X1964" s="159"/>
      <c r="Y1964" s="159"/>
      <c r="Z1964" s="148"/>
      <c r="AA1964" s="148"/>
      <c r="AB1964" s="148"/>
      <c r="AC1964" s="148"/>
      <c r="AD1964" s="148"/>
      <c r="AE1964" s="148"/>
      <c r="AF1964" s="148"/>
      <c r="AG1964" s="148" t="s">
        <v>435</v>
      </c>
      <c r="AH1964" s="148">
        <v>0</v>
      </c>
      <c r="AI1964" s="148"/>
      <c r="AJ1964" s="148"/>
      <c r="AK1964" s="148"/>
      <c r="AL1964" s="148"/>
      <c r="AM1964" s="148"/>
      <c r="AN1964" s="148"/>
      <c r="AO1964" s="148"/>
      <c r="AP1964" s="148"/>
      <c r="AQ1964" s="148"/>
      <c r="AR1964" s="148"/>
      <c r="AS1964" s="148"/>
      <c r="AT1964" s="148"/>
      <c r="AU1964" s="148"/>
      <c r="AV1964" s="148"/>
      <c r="AW1964" s="148"/>
      <c r="AX1964" s="148"/>
      <c r="AY1964" s="148"/>
      <c r="AZ1964" s="148"/>
      <c r="BA1964" s="148"/>
      <c r="BB1964" s="148"/>
      <c r="BC1964" s="148"/>
      <c r="BD1964" s="148"/>
      <c r="BE1964" s="148"/>
      <c r="BF1964" s="148"/>
      <c r="BG1964" s="148"/>
      <c r="BH1964" s="148"/>
    </row>
    <row r="1965" spans="1:60" outlineLevel="3" x14ac:dyDescent="0.2">
      <c r="A1965" s="155"/>
      <c r="B1965" s="156"/>
      <c r="C1965" s="194" t="s">
        <v>2605</v>
      </c>
      <c r="D1965" s="185"/>
      <c r="E1965" s="186">
        <v>9.9600000000000009</v>
      </c>
      <c r="F1965" s="159"/>
      <c r="G1965" s="159"/>
      <c r="H1965" s="159"/>
      <c r="I1965" s="159"/>
      <c r="J1965" s="159"/>
      <c r="K1965" s="159"/>
      <c r="L1965" s="159"/>
      <c r="M1965" s="159"/>
      <c r="N1965" s="158"/>
      <c r="O1965" s="158"/>
      <c r="P1965" s="158"/>
      <c r="Q1965" s="158"/>
      <c r="R1965" s="159"/>
      <c r="S1965" s="159"/>
      <c r="T1965" s="159"/>
      <c r="U1965" s="159"/>
      <c r="V1965" s="159"/>
      <c r="W1965" s="159"/>
      <c r="X1965" s="159"/>
      <c r="Y1965" s="159"/>
      <c r="Z1965" s="148"/>
      <c r="AA1965" s="148"/>
      <c r="AB1965" s="148"/>
      <c r="AC1965" s="148"/>
      <c r="AD1965" s="148"/>
      <c r="AE1965" s="148"/>
      <c r="AF1965" s="148"/>
      <c r="AG1965" s="148" t="s">
        <v>435</v>
      </c>
      <c r="AH1965" s="148">
        <v>0</v>
      </c>
      <c r="AI1965" s="148"/>
      <c r="AJ1965" s="148"/>
      <c r="AK1965" s="148"/>
      <c r="AL1965" s="148"/>
      <c r="AM1965" s="148"/>
      <c r="AN1965" s="148"/>
      <c r="AO1965" s="148"/>
      <c r="AP1965" s="148"/>
      <c r="AQ1965" s="148"/>
      <c r="AR1965" s="148"/>
      <c r="AS1965" s="148"/>
      <c r="AT1965" s="148"/>
      <c r="AU1965" s="148"/>
      <c r="AV1965" s="148"/>
      <c r="AW1965" s="148"/>
      <c r="AX1965" s="148"/>
      <c r="AY1965" s="148"/>
      <c r="AZ1965" s="148"/>
      <c r="BA1965" s="148"/>
      <c r="BB1965" s="148"/>
      <c r="BC1965" s="148"/>
      <c r="BD1965" s="148"/>
      <c r="BE1965" s="148"/>
      <c r="BF1965" s="148"/>
      <c r="BG1965" s="148"/>
      <c r="BH1965" s="148"/>
    </row>
    <row r="1966" spans="1:60" outlineLevel="3" x14ac:dyDescent="0.2">
      <c r="A1966" s="155"/>
      <c r="B1966" s="156"/>
      <c r="C1966" s="194" t="s">
        <v>2606</v>
      </c>
      <c r="D1966" s="185"/>
      <c r="E1966" s="186">
        <v>15.9</v>
      </c>
      <c r="F1966" s="159"/>
      <c r="G1966" s="159"/>
      <c r="H1966" s="159"/>
      <c r="I1966" s="159"/>
      <c r="J1966" s="159"/>
      <c r="K1966" s="159"/>
      <c r="L1966" s="159"/>
      <c r="M1966" s="159"/>
      <c r="N1966" s="158"/>
      <c r="O1966" s="158"/>
      <c r="P1966" s="158"/>
      <c r="Q1966" s="158"/>
      <c r="R1966" s="159"/>
      <c r="S1966" s="159"/>
      <c r="T1966" s="159"/>
      <c r="U1966" s="159"/>
      <c r="V1966" s="159"/>
      <c r="W1966" s="159"/>
      <c r="X1966" s="159"/>
      <c r="Y1966" s="159"/>
      <c r="Z1966" s="148"/>
      <c r="AA1966" s="148"/>
      <c r="AB1966" s="148"/>
      <c r="AC1966" s="148"/>
      <c r="AD1966" s="148"/>
      <c r="AE1966" s="148"/>
      <c r="AF1966" s="148"/>
      <c r="AG1966" s="148" t="s">
        <v>435</v>
      </c>
      <c r="AH1966" s="148">
        <v>0</v>
      </c>
      <c r="AI1966" s="148"/>
      <c r="AJ1966" s="148"/>
      <c r="AK1966" s="148"/>
      <c r="AL1966" s="148"/>
      <c r="AM1966" s="148"/>
      <c r="AN1966" s="148"/>
      <c r="AO1966" s="148"/>
      <c r="AP1966" s="148"/>
      <c r="AQ1966" s="148"/>
      <c r="AR1966" s="148"/>
      <c r="AS1966" s="148"/>
      <c r="AT1966" s="148"/>
      <c r="AU1966" s="148"/>
      <c r="AV1966" s="148"/>
      <c r="AW1966" s="148"/>
      <c r="AX1966" s="148"/>
      <c r="AY1966" s="148"/>
      <c r="AZ1966" s="148"/>
      <c r="BA1966" s="148"/>
      <c r="BB1966" s="148"/>
      <c r="BC1966" s="148"/>
      <c r="BD1966" s="148"/>
      <c r="BE1966" s="148"/>
      <c r="BF1966" s="148"/>
      <c r="BG1966" s="148"/>
      <c r="BH1966" s="148"/>
    </row>
    <row r="1967" spans="1:60" outlineLevel="3" x14ac:dyDescent="0.2">
      <c r="A1967" s="155"/>
      <c r="B1967" s="156"/>
      <c r="C1967" s="194" t="s">
        <v>2607</v>
      </c>
      <c r="D1967" s="185"/>
      <c r="E1967" s="186">
        <v>49.02</v>
      </c>
      <c r="F1967" s="159"/>
      <c r="G1967" s="159"/>
      <c r="H1967" s="159"/>
      <c r="I1967" s="159"/>
      <c r="J1967" s="159"/>
      <c r="K1967" s="159"/>
      <c r="L1967" s="159"/>
      <c r="M1967" s="159"/>
      <c r="N1967" s="158"/>
      <c r="O1967" s="158"/>
      <c r="P1967" s="158"/>
      <c r="Q1967" s="158"/>
      <c r="R1967" s="159"/>
      <c r="S1967" s="159"/>
      <c r="T1967" s="159"/>
      <c r="U1967" s="159"/>
      <c r="V1967" s="159"/>
      <c r="W1967" s="159"/>
      <c r="X1967" s="159"/>
      <c r="Y1967" s="159"/>
      <c r="Z1967" s="148"/>
      <c r="AA1967" s="148"/>
      <c r="AB1967" s="148"/>
      <c r="AC1967" s="148"/>
      <c r="AD1967" s="148"/>
      <c r="AE1967" s="148"/>
      <c r="AF1967" s="148"/>
      <c r="AG1967" s="148" t="s">
        <v>435</v>
      </c>
      <c r="AH1967" s="148">
        <v>0</v>
      </c>
      <c r="AI1967" s="148"/>
      <c r="AJ1967" s="148"/>
      <c r="AK1967" s="148"/>
      <c r="AL1967" s="148"/>
      <c r="AM1967" s="148"/>
      <c r="AN1967" s="148"/>
      <c r="AO1967" s="148"/>
      <c r="AP1967" s="148"/>
      <c r="AQ1967" s="148"/>
      <c r="AR1967" s="148"/>
      <c r="AS1967" s="148"/>
      <c r="AT1967" s="148"/>
      <c r="AU1967" s="148"/>
      <c r="AV1967" s="148"/>
      <c r="AW1967" s="148"/>
      <c r="AX1967" s="148"/>
      <c r="AY1967" s="148"/>
      <c r="AZ1967" s="148"/>
      <c r="BA1967" s="148"/>
      <c r="BB1967" s="148"/>
      <c r="BC1967" s="148"/>
      <c r="BD1967" s="148"/>
      <c r="BE1967" s="148"/>
      <c r="BF1967" s="148"/>
      <c r="BG1967" s="148"/>
      <c r="BH1967" s="148"/>
    </row>
    <row r="1968" spans="1:60" outlineLevel="3" x14ac:dyDescent="0.2">
      <c r="A1968" s="155"/>
      <c r="B1968" s="156"/>
      <c r="C1968" s="194" t="s">
        <v>2608</v>
      </c>
      <c r="D1968" s="185"/>
      <c r="E1968" s="186">
        <v>79.319999999999993</v>
      </c>
      <c r="F1968" s="159"/>
      <c r="G1968" s="159"/>
      <c r="H1968" s="159"/>
      <c r="I1968" s="159"/>
      <c r="J1968" s="159"/>
      <c r="K1968" s="159"/>
      <c r="L1968" s="159"/>
      <c r="M1968" s="159"/>
      <c r="N1968" s="158"/>
      <c r="O1968" s="158"/>
      <c r="P1968" s="158"/>
      <c r="Q1968" s="158"/>
      <c r="R1968" s="159"/>
      <c r="S1968" s="159"/>
      <c r="T1968" s="159"/>
      <c r="U1968" s="159"/>
      <c r="V1968" s="159"/>
      <c r="W1968" s="159"/>
      <c r="X1968" s="159"/>
      <c r="Y1968" s="159"/>
      <c r="Z1968" s="148"/>
      <c r="AA1968" s="148"/>
      <c r="AB1968" s="148"/>
      <c r="AC1968" s="148"/>
      <c r="AD1968" s="148"/>
      <c r="AE1968" s="148"/>
      <c r="AF1968" s="148"/>
      <c r="AG1968" s="148" t="s">
        <v>435</v>
      </c>
      <c r="AH1968" s="148">
        <v>0</v>
      </c>
      <c r="AI1968" s="148"/>
      <c r="AJ1968" s="148"/>
      <c r="AK1968" s="148"/>
      <c r="AL1968" s="148"/>
      <c r="AM1968" s="148"/>
      <c r="AN1968" s="148"/>
      <c r="AO1968" s="148"/>
      <c r="AP1968" s="148"/>
      <c r="AQ1968" s="148"/>
      <c r="AR1968" s="148"/>
      <c r="AS1968" s="148"/>
      <c r="AT1968" s="148"/>
      <c r="AU1968" s="148"/>
      <c r="AV1968" s="148"/>
      <c r="AW1968" s="148"/>
      <c r="AX1968" s="148"/>
      <c r="AY1968" s="148"/>
      <c r="AZ1968" s="148"/>
      <c r="BA1968" s="148"/>
      <c r="BB1968" s="148"/>
      <c r="BC1968" s="148"/>
      <c r="BD1968" s="148"/>
      <c r="BE1968" s="148"/>
      <c r="BF1968" s="148"/>
      <c r="BG1968" s="148"/>
      <c r="BH1968" s="148"/>
    </row>
    <row r="1969" spans="1:60" outlineLevel="3" x14ac:dyDescent="0.2">
      <c r="A1969" s="155"/>
      <c r="B1969" s="156"/>
      <c r="C1969" s="194" t="s">
        <v>2609</v>
      </c>
      <c r="D1969" s="185"/>
      <c r="E1969" s="186">
        <v>45.54</v>
      </c>
      <c r="F1969" s="159"/>
      <c r="G1969" s="159"/>
      <c r="H1969" s="159"/>
      <c r="I1969" s="159"/>
      <c r="J1969" s="159"/>
      <c r="K1969" s="159"/>
      <c r="L1969" s="159"/>
      <c r="M1969" s="159"/>
      <c r="N1969" s="158"/>
      <c r="O1969" s="158"/>
      <c r="P1969" s="158"/>
      <c r="Q1969" s="158"/>
      <c r="R1969" s="159"/>
      <c r="S1969" s="159"/>
      <c r="T1969" s="159"/>
      <c r="U1969" s="159"/>
      <c r="V1969" s="159"/>
      <c r="W1969" s="159"/>
      <c r="X1969" s="159"/>
      <c r="Y1969" s="159"/>
      <c r="Z1969" s="148"/>
      <c r="AA1969" s="148"/>
      <c r="AB1969" s="148"/>
      <c r="AC1969" s="148"/>
      <c r="AD1969" s="148"/>
      <c r="AE1969" s="148"/>
      <c r="AF1969" s="148"/>
      <c r="AG1969" s="148" t="s">
        <v>435</v>
      </c>
      <c r="AH1969" s="148">
        <v>0</v>
      </c>
      <c r="AI1969" s="148"/>
      <c r="AJ1969" s="148"/>
      <c r="AK1969" s="148"/>
      <c r="AL1969" s="148"/>
      <c r="AM1969" s="148"/>
      <c r="AN1969" s="148"/>
      <c r="AO1969" s="148"/>
      <c r="AP1969" s="148"/>
      <c r="AQ1969" s="148"/>
      <c r="AR1969" s="148"/>
      <c r="AS1969" s="148"/>
      <c r="AT1969" s="148"/>
      <c r="AU1969" s="148"/>
      <c r="AV1969" s="148"/>
      <c r="AW1969" s="148"/>
      <c r="AX1969" s="148"/>
      <c r="AY1969" s="148"/>
      <c r="AZ1969" s="148"/>
      <c r="BA1969" s="148"/>
      <c r="BB1969" s="148"/>
      <c r="BC1969" s="148"/>
      <c r="BD1969" s="148"/>
      <c r="BE1969" s="148"/>
      <c r="BF1969" s="148"/>
      <c r="BG1969" s="148"/>
      <c r="BH1969" s="148"/>
    </row>
    <row r="1970" spans="1:60" outlineLevel="3" x14ac:dyDescent="0.2">
      <c r="A1970" s="155"/>
      <c r="B1970" s="156"/>
      <c r="C1970" s="194" t="s">
        <v>2610</v>
      </c>
      <c r="D1970" s="185"/>
      <c r="E1970" s="186">
        <v>9.9600000000000009</v>
      </c>
      <c r="F1970" s="159"/>
      <c r="G1970" s="159"/>
      <c r="H1970" s="159"/>
      <c r="I1970" s="159"/>
      <c r="J1970" s="159"/>
      <c r="K1970" s="159"/>
      <c r="L1970" s="159"/>
      <c r="M1970" s="159"/>
      <c r="N1970" s="158"/>
      <c r="O1970" s="158"/>
      <c r="P1970" s="158"/>
      <c r="Q1970" s="158"/>
      <c r="R1970" s="159"/>
      <c r="S1970" s="159"/>
      <c r="T1970" s="159"/>
      <c r="U1970" s="159"/>
      <c r="V1970" s="159"/>
      <c r="W1970" s="159"/>
      <c r="X1970" s="159"/>
      <c r="Y1970" s="159"/>
      <c r="Z1970" s="148"/>
      <c r="AA1970" s="148"/>
      <c r="AB1970" s="148"/>
      <c r="AC1970" s="148"/>
      <c r="AD1970" s="148"/>
      <c r="AE1970" s="148"/>
      <c r="AF1970" s="148"/>
      <c r="AG1970" s="148" t="s">
        <v>435</v>
      </c>
      <c r="AH1970" s="148">
        <v>0</v>
      </c>
      <c r="AI1970" s="148"/>
      <c r="AJ1970" s="148"/>
      <c r="AK1970" s="148"/>
      <c r="AL1970" s="148"/>
      <c r="AM1970" s="148"/>
      <c r="AN1970" s="148"/>
      <c r="AO1970" s="148"/>
      <c r="AP1970" s="148"/>
      <c r="AQ1970" s="148"/>
      <c r="AR1970" s="148"/>
      <c r="AS1970" s="148"/>
      <c r="AT1970" s="148"/>
      <c r="AU1970" s="148"/>
      <c r="AV1970" s="148"/>
      <c r="AW1970" s="148"/>
      <c r="AX1970" s="148"/>
      <c r="AY1970" s="148"/>
      <c r="AZ1970" s="148"/>
      <c r="BA1970" s="148"/>
      <c r="BB1970" s="148"/>
      <c r="BC1970" s="148"/>
      <c r="BD1970" s="148"/>
      <c r="BE1970" s="148"/>
      <c r="BF1970" s="148"/>
      <c r="BG1970" s="148"/>
      <c r="BH1970" s="148"/>
    </row>
    <row r="1971" spans="1:60" outlineLevel="3" x14ac:dyDescent="0.2">
      <c r="A1971" s="155"/>
      <c r="B1971" s="156"/>
      <c r="C1971" s="194" t="s">
        <v>2611</v>
      </c>
      <c r="D1971" s="185"/>
      <c r="E1971" s="186">
        <v>15.9</v>
      </c>
      <c r="F1971" s="159"/>
      <c r="G1971" s="159"/>
      <c r="H1971" s="159"/>
      <c r="I1971" s="159"/>
      <c r="J1971" s="159"/>
      <c r="K1971" s="159"/>
      <c r="L1971" s="159"/>
      <c r="M1971" s="159"/>
      <c r="N1971" s="158"/>
      <c r="O1971" s="158"/>
      <c r="P1971" s="158"/>
      <c r="Q1971" s="158"/>
      <c r="R1971" s="159"/>
      <c r="S1971" s="159"/>
      <c r="T1971" s="159"/>
      <c r="U1971" s="159"/>
      <c r="V1971" s="159"/>
      <c r="W1971" s="159"/>
      <c r="X1971" s="159"/>
      <c r="Y1971" s="159"/>
      <c r="Z1971" s="148"/>
      <c r="AA1971" s="148"/>
      <c r="AB1971" s="148"/>
      <c r="AC1971" s="148"/>
      <c r="AD1971" s="148"/>
      <c r="AE1971" s="148"/>
      <c r="AF1971" s="148"/>
      <c r="AG1971" s="148" t="s">
        <v>435</v>
      </c>
      <c r="AH1971" s="148">
        <v>0</v>
      </c>
      <c r="AI1971" s="148"/>
      <c r="AJ1971" s="148"/>
      <c r="AK1971" s="148"/>
      <c r="AL1971" s="148"/>
      <c r="AM1971" s="148"/>
      <c r="AN1971" s="148"/>
      <c r="AO1971" s="148"/>
      <c r="AP1971" s="148"/>
      <c r="AQ1971" s="148"/>
      <c r="AR1971" s="148"/>
      <c r="AS1971" s="148"/>
      <c r="AT1971" s="148"/>
      <c r="AU1971" s="148"/>
      <c r="AV1971" s="148"/>
      <c r="AW1971" s="148"/>
      <c r="AX1971" s="148"/>
      <c r="AY1971" s="148"/>
      <c r="AZ1971" s="148"/>
      <c r="BA1971" s="148"/>
      <c r="BB1971" s="148"/>
      <c r="BC1971" s="148"/>
      <c r="BD1971" s="148"/>
      <c r="BE1971" s="148"/>
      <c r="BF1971" s="148"/>
      <c r="BG1971" s="148"/>
      <c r="BH1971" s="148"/>
    </row>
    <row r="1972" spans="1:60" outlineLevel="3" x14ac:dyDescent="0.2">
      <c r="A1972" s="155"/>
      <c r="B1972" s="156"/>
      <c r="C1972" s="194" t="s">
        <v>2612</v>
      </c>
      <c r="D1972" s="185"/>
      <c r="E1972" s="186">
        <v>49.02</v>
      </c>
      <c r="F1972" s="159"/>
      <c r="G1972" s="159"/>
      <c r="H1972" s="159"/>
      <c r="I1972" s="159"/>
      <c r="J1972" s="159"/>
      <c r="K1972" s="159"/>
      <c r="L1972" s="159"/>
      <c r="M1972" s="159"/>
      <c r="N1972" s="158"/>
      <c r="O1972" s="158"/>
      <c r="P1972" s="158"/>
      <c r="Q1972" s="158"/>
      <c r="R1972" s="159"/>
      <c r="S1972" s="159"/>
      <c r="T1972" s="159"/>
      <c r="U1972" s="159"/>
      <c r="V1972" s="159"/>
      <c r="W1972" s="159"/>
      <c r="X1972" s="159"/>
      <c r="Y1972" s="159"/>
      <c r="Z1972" s="148"/>
      <c r="AA1972" s="148"/>
      <c r="AB1972" s="148"/>
      <c r="AC1972" s="148"/>
      <c r="AD1972" s="148"/>
      <c r="AE1972" s="148"/>
      <c r="AF1972" s="148"/>
      <c r="AG1972" s="148" t="s">
        <v>435</v>
      </c>
      <c r="AH1972" s="148">
        <v>0</v>
      </c>
      <c r="AI1972" s="148"/>
      <c r="AJ1972" s="148"/>
      <c r="AK1972" s="148"/>
      <c r="AL1972" s="148"/>
      <c r="AM1972" s="148"/>
      <c r="AN1972" s="148"/>
      <c r="AO1972" s="148"/>
      <c r="AP1972" s="148"/>
      <c r="AQ1972" s="148"/>
      <c r="AR1972" s="148"/>
      <c r="AS1972" s="148"/>
      <c r="AT1972" s="148"/>
      <c r="AU1972" s="148"/>
      <c r="AV1972" s="148"/>
      <c r="AW1972" s="148"/>
      <c r="AX1972" s="148"/>
      <c r="AY1972" s="148"/>
      <c r="AZ1972" s="148"/>
      <c r="BA1972" s="148"/>
      <c r="BB1972" s="148"/>
      <c r="BC1972" s="148"/>
      <c r="BD1972" s="148"/>
      <c r="BE1972" s="148"/>
      <c r="BF1972" s="148"/>
      <c r="BG1972" s="148"/>
      <c r="BH1972" s="148"/>
    </row>
    <row r="1973" spans="1:60" outlineLevel="3" x14ac:dyDescent="0.2">
      <c r="A1973" s="155"/>
      <c r="B1973" s="156"/>
      <c r="C1973" s="194" t="s">
        <v>2613</v>
      </c>
      <c r="D1973" s="185"/>
      <c r="E1973" s="186">
        <v>105.76</v>
      </c>
      <c r="F1973" s="159"/>
      <c r="G1973" s="159"/>
      <c r="H1973" s="159"/>
      <c r="I1973" s="159"/>
      <c r="J1973" s="159"/>
      <c r="K1973" s="159"/>
      <c r="L1973" s="159"/>
      <c r="M1973" s="159"/>
      <c r="N1973" s="158"/>
      <c r="O1973" s="158"/>
      <c r="P1973" s="158"/>
      <c r="Q1973" s="158"/>
      <c r="R1973" s="159"/>
      <c r="S1973" s="159"/>
      <c r="T1973" s="159"/>
      <c r="U1973" s="159"/>
      <c r="V1973" s="159"/>
      <c r="W1973" s="159"/>
      <c r="X1973" s="159"/>
      <c r="Y1973" s="159"/>
      <c r="Z1973" s="148"/>
      <c r="AA1973" s="148"/>
      <c r="AB1973" s="148"/>
      <c r="AC1973" s="148"/>
      <c r="AD1973" s="148"/>
      <c r="AE1973" s="148"/>
      <c r="AF1973" s="148"/>
      <c r="AG1973" s="148" t="s">
        <v>435</v>
      </c>
      <c r="AH1973" s="148">
        <v>0</v>
      </c>
      <c r="AI1973" s="148"/>
      <c r="AJ1973" s="148"/>
      <c r="AK1973" s="148"/>
      <c r="AL1973" s="148"/>
      <c r="AM1973" s="148"/>
      <c r="AN1973" s="148"/>
      <c r="AO1973" s="148"/>
      <c r="AP1973" s="148"/>
      <c r="AQ1973" s="148"/>
      <c r="AR1973" s="148"/>
      <c r="AS1973" s="148"/>
      <c r="AT1973" s="148"/>
      <c r="AU1973" s="148"/>
      <c r="AV1973" s="148"/>
      <c r="AW1973" s="148"/>
      <c r="AX1973" s="148"/>
      <c r="AY1973" s="148"/>
      <c r="AZ1973" s="148"/>
      <c r="BA1973" s="148"/>
      <c r="BB1973" s="148"/>
      <c r="BC1973" s="148"/>
      <c r="BD1973" s="148"/>
      <c r="BE1973" s="148"/>
      <c r="BF1973" s="148"/>
      <c r="BG1973" s="148"/>
      <c r="BH1973" s="148"/>
    </row>
    <row r="1974" spans="1:60" outlineLevel="3" x14ac:dyDescent="0.2">
      <c r="A1974" s="155"/>
      <c r="B1974" s="156"/>
      <c r="C1974" s="194" t="s">
        <v>2614</v>
      </c>
      <c r="D1974" s="185"/>
      <c r="E1974" s="186">
        <v>60.72</v>
      </c>
      <c r="F1974" s="159"/>
      <c r="G1974" s="159"/>
      <c r="H1974" s="159"/>
      <c r="I1974" s="159"/>
      <c r="J1974" s="159"/>
      <c r="K1974" s="159"/>
      <c r="L1974" s="159"/>
      <c r="M1974" s="159"/>
      <c r="N1974" s="158"/>
      <c r="O1974" s="158"/>
      <c r="P1974" s="158"/>
      <c r="Q1974" s="158"/>
      <c r="R1974" s="159"/>
      <c r="S1974" s="159"/>
      <c r="T1974" s="159"/>
      <c r="U1974" s="159"/>
      <c r="V1974" s="159"/>
      <c r="W1974" s="159"/>
      <c r="X1974" s="159"/>
      <c r="Y1974" s="159"/>
      <c r="Z1974" s="148"/>
      <c r="AA1974" s="148"/>
      <c r="AB1974" s="148"/>
      <c r="AC1974" s="148"/>
      <c r="AD1974" s="148"/>
      <c r="AE1974" s="148"/>
      <c r="AF1974" s="148"/>
      <c r="AG1974" s="148" t="s">
        <v>435</v>
      </c>
      <c r="AH1974" s="148">
        <v>0</v>
      </c>
      <c r="AI1974" s="148"/>
      <c r="AJ1974" s="148"/>
      <c r="AK1974" s="148"/>
      <c r="AL1974" s="148"/>
      <c r="AM1974" s="148"/>
      <c r="AN1974" s="148"/>
      <c r="AO1974" s="148"/>
      <c r="AP1974" s="148"/>
      <c r="AQ1974" s="148"/>
      <c r="AR1974" s="148"/>
      <c r="AS1974" s="148"/>
      <c r="AT1974" s="148"/>
      <c r="AU1974" s="148"/>
      <c r="AV1974" s="148"/>
      <c r="AW1974" s="148"/>
      <c r="AX1974" s="148"/>
      <c r="AY1974" s="148"/>
      <c r="AZ1974" s="148"/>
      <c r="BA1974" s="148"/>
      <c r="BB1974" s="148"/>
      <c r="BC1974" s="148"/>
      <c r="BD1974" s="148"/>
      <c r="BE1974" s="148"/>
      <c r="BF1974" s="148"/>
      <c r="BG1974" s="148"/>
      <c r="BH1974" s="148"/>
    </row>
    <row r="1975" spans="1:60" outlineLevel="3" x14ac:dyDescent="0.2">
      <c r="A1975" s="155"/>
      <c r="B1975" s="156"/>
      <c r="C1975" s="194" t="s">
        <v>2615</v>
      </c>
      <c r="D1975" s="185"/>
      <c r="E1975" s="186">
        <v>13.28</v>
      </c>
      <c r="F1975" s="159"/>
      <c r="G1975" s="159"/>
      <c r="H1975" s="159"/>
      <c r="I1975" s="159"/>
      <c r="J1975" s="159"/>
      <c r="K1975" s="159"/>
      <c r="L1975" s="159"/>
      <c r="M1975" s="159"/>
      <c r="N1975" s="158"/>
      <c r="O1975" s="158"/>
      <c r="P1975" s="158"/>
      <c r="Q1975" s="158"/>
      <c r="R1975" s="159"/>
      <c r="S1975" s="159"/>
      <c r="T1975" s="159"/>
      <c r="U1975" s="159"/>
      <c r="V1975" s="159"/>
      <c r="W1975" s="159"/>
      <c r="X1975" s="159"/>
      <c r="Y1975" s="159"/>
      <c r="Z1975" s="148"/>
      <c r="AA1975" s="148"/>
      <c r="AB1975" s="148"/>
      <c r="AC1975" s="148"/>
      <c r="AD1975" s="148"/>
      <c r="AE1975" s="148"/>
      <c r="AF1975" s="148"/>
      <c r="AG1975" s="148" t="s">
        <v>435</v>
      </c>
      <c r="AH1975" s="148">
        <v>0</v>
      </c>
      <c r="AI1975" s="148"/>
      <c r="AJ1975" s="148"/>
      <c r="AK1975" s="148"/>
      <c r="AL1975" s="148"/>
      <c r="AM1975" s="148"/>
      <c r="AN1975" s="148"/>
      <c r="AO1975" s="148"/>
      <c r="AP1975" s="148"/>
      <c r="AQ1975" s="148"/>
      <c r="AR1975" s="148"/>
      <c r="AS1975" s="148"/>
      <c r="AT1975" s="148"/>
      <c r="AU1975" s="148"/>
      <c r="AV1975" s="148"/>
      <c r="AW1975" s="148"/>
      <c r="AX1975" s="148"/>
      <c r="AY1975" s="148"/>
      <c r="AZ1975" s="148"/>
      <c r="BA1975" s="148"/>
      <c r="BB1975" s="148"/>
      <c r="BC1975" s="148"/>
      <c r="BD1975" s="148"/>
      <c r="BE1975" s="148"/>
      <c r="BF1975" s="148"/>
      <c r="BG1975" s="148"/>
      <c r="BH1975" s="148"/>
    </row>
    <row r="1976" spans="1:60" outlineLevel="3" x14ac:dyDescent="0.2">
      <c r="A1976" s="155"/>
      <c r="B1976" s="156"/>
      <c r="C1976" s="194" t="s">
        <v>2616</v>
      </c>
      <c r="D1976" s="185"/>
      <c r="E1976" s="186">
        <v>24.4</v>
      </c>
      <c r="F1976" s="159"/>
      <c r="G1976" s="159"/>
      <c r="H1976" s="159"/>
      <c r="I1976" s="159"/>
      <c r="J1976" s="159"/>
      <c r="K1976" s="159"/>
      <c r="L1976" s="159"/>
      <c r="M1976" s="159"/>
      <c r="N1976" s="158"/>
      <c r="O1976" s="158"/>
      <c r="P1976" s="158"/>
      <c r="Q1976" s="158"/>
      <c r="R1976" s="159"/>
      <c r="S1976" s="159"/>
      <c r="T1976" s="159"/>
      <c r="U1976" s="159"/>
      <c r="V1976" s="159"/>
      <c r="W1976" s="159"/>
      <c r="X1976" s="159"/>
      <c r="Y1976" s="159"/>
      <c r="Z1976" s="148"/>
      <c r="AA1976" s="148"/>
      <c r="AB1976" s="148"/>
      <c r="AC1976" s="148"/>
      <c r="AD1976" s="148"/>
      <c r="AE1976" s="148"/>
      <c r="AF1976" s="148"/>
      <c r="AG1976" s="148" t="s">
        <v>435</v>
      </c>
      <c r="AH1976" s="148">
        <v>0</v>
      </c>
      <c r="AI1976" s="148"/>
      <c r="AJ1976" s="148"/>
      <c r="AK1976" s="148"/>
      <c r="AL1976" s="148"/>
      <c r="AM1976" s="148"/>
      <c r="AN1976" s="148"/>
      <c r="AO1976" s="148"/>
      <c r="AP1976" s="148"/>
      <c r="AQ1976" s="148"/>
      <c r="AR1976" s="148"/>
      <c r="AS1976" s="148"/>
      <c r="AT1976" s="148"/>
      <c r="AU1976" s="148"/>
      <c r="AV1976" s="148"/>
      <c r="AW1976" s="148"/>
      <c r="AX1976" s="148"/>
      <c r="AY1976" s="148"/>
      <c r="AZ1976" s="148"/>
      <c r="BA1976" s="148"/>
      <c r="BB1976" s="148"/>
      <c r="BC1976" s="148"/>
      <c r="BD1976" s="148"/>
      <c r="BE1976" s="148"/>
      <c r="BF1976" s="148"/>
      <c r="BG1976" s="148"/>
      <c r="BH1976" s="148"/>
    </row>
    <row r="1977" spans="1:60" outlineLevel="3" x14ac:dyDescent="0.2">
      <c r="A1977" s="155"/>
      <c r="B1977" s="156"/>
      <c r="C1977" s="194" t="s">
        <v>2617</v>
      </c>
      <c r="D1977" s="185"/>
      <c r="E1977" s="186">
        <v>65.36</v>
      </c>
      <c r="F1977" s="159"/>
      <c r="G1977" s="159"/>
      <c r="H1977" s="159"/>
      <c r="I1977" s="159"/>
      <c r="J1977" s="159"/>
      <c r="K1977" s="159"/>
      <c r="L1977" s="159"/>
      <c r="M1977" s="159"/>
      <c r="N1977" s="158"/>
      <c r="O1977" s="158"/>
      <c r="P1977" s="158"/>
      <c r="Q1977" s="158"/>
      <c r="R1977" s="159"/>
      <c r="S1977" s="159"/>
      <c r="T1977" s="159"/>
      <c r="U1977" s="159"/>
      <c r="V1977" s="159"/>
      <c r="W1977" s="159"/>
      <c r="X1977" s="159"/>
      <c r="Y1977" s="159"/>
      <c r="Z1977" s="148"/>
      <c r="AA1977" s="148"/>
      <c r="AB1977" s="148"/>
      <c r="AC1977" s="148"/>
      <c r="AD1977" s="148"/>
      <c r="AE1977" s="148"/>
      <c r="AF1977" s="148"/>
      <c r="AG1977" s="148" t="s">
        <v>435</v>
      </c>
      <c r="AH1977" s="148">
        <v>0</v>
      </c>
      <c r="AI1977" s="148"/>
      <c r="AJ1977" s="148"/>
      <c r="AK1977" s="148"/>
      <c r="AL1977" s="148"/>
      <c r="AM1977" s="148"/>
      <c r="AN1977" s="148"/>
      <c r="AO1977" s="148"/>
      <c r="AP1977" s="148"/>
      <c r="AQ1977" s="148"/>
      <c r="AR1977" s="148"/>
      <c r="AS1977" s="148"/>
      <c r="AT1977" s="148"/>
      <c r="AU1977" s="148"/>
      <c r="AV1977" s="148"/>
      <c r="AW1977" s="148"/>
      <c r="AX1977" s="148"/>
      <c r="AY1977" s="148"/>
      <c r="AZ1977" s="148"/>
      <c r="BA1977" s="148"/>
      <c r="BB1977" s="148"/>
      <c r="BC1977" s="148"/>
      <c r="BD1977" s="148"/>
      <c r="BE1977" s="148"/>
      <c r="BF1977" s="148"/>
      <c r="BG1977" s="148"/>
      <c r="BH1977" s="148"/>
    </row>
    <row r="1978" spans="1:60" outlineLevel="1" x14ac:dyDescent="0.2">
      <c r="A1978" s="172">
        <v>434</v>
      </c>
      <c r="B1978" s="173" t="s">
        <v>2618</v>
      </c>
      <c r="C1978" s="181" t="s">
        <v>2619</v>
      </c>
      <c r="D1978" s="174" t="s">
        <v>671</v>
      </c>
      <c r="E1978" s="175">
        <v>270.3</v>
      </c>
      <c r="F1978" s="176"/>
      <c r="G1978" s="177">
        <f>ROUND(E1978*F1978,2)</f>
        <v>0</v>
      </c>
      <c r="H1978" s="176"/>
      <c r="I1978" s="177">
        <f>ROUND(E1978*H1978,2)</f>
        <v>0</v>
      </c>
      <c r="J1978" s="176"/>
      <c r="K1978" s="177">
        <f>ROUND(E1978*J1978,2)</f>
        <v>0</v>
      </c>
      <c r="L1978" s="177">
        <v>21</v>
      </c>
      <c r="M1978" s="177">
        <f>G1978*(1+L1978/100)</f>
        <v>0</v>
      </c>
      <c r="N1978" s="175">
        <v>5.4000000000000001E-4</v>
      </c>
      <c r="O1978" s="175">
        <f>ROUND(E1978*N1978,2)</f>
        <v>0.15</v>
      </c>
      <c r="P1978" s="175">
        <v>0</v>
      </c>
      <c r="Q1978" s="175">
        <f>ROUND(E1978*P1978,2)</f>
        <v>0</v>
      </c>
      <c r="R1978" s="177"/>
      <c r="S1978" s="177" t="s">
        <v>394</v>
      </c>
      <c r="T1978" s="178" t="s">
        <v>379</v>
      </c>
      <c r="U1978" s="159">
        <v>0.13719999999999999</v>
      </c>
      <c r="V1978" s="159">
        <f>ROUND(E1978*U1978,2)</f>
        <v>37.090000000000003</v>
      </c>
      <c r="W1978" s="159"/>
      <c r="X1978" s="159" t="s">
        <v>429</v>
      </c>
      <c r="Y1978" s="159" t="s">
        <v>1209</v>
      </c>
      <c r="Z1978" s="214">
        <v>0.32</v>
      </c>
      <c r="AA1978" s="215">
        <f t="shared" ref="AA1978" si="848">G1978*Z1978</f>
        <v>0</v>
      </c>
      <c r="AB1978" s="215">
        <f t="shared" ref="AB1978" si="849">G1978-AA1978</f>
        <v>0</v>
      </c>
      <c r="AC1978" s="148"/>
      <c r="AD1978" s="148"/>
      <c r="AE1978" s="148"/>
      <c r="AF1978" s="148"/>
      <c r="AG1978" s="148" t="s">
        <v>431</v>
      </c>
      <c r="AH1978" s="148"/>
      <c r="AI1978" s="148"/>
      <c r="AJ1978" s="148"/>
      <c r="AK1978" s="148"/>
      <c r="AL1978" s="148"/>
      <c r="AM1978" s="148"/>
      <c r="AN1978" s="148"/>
      <c r="AO1978" s="148"/>
      <c r="AP1978" s="148"/>
      <c r="AQ1978" s="148"/>
      <c r="AR1978" s="148"/>
      <c r="AS1978" s="148"/>
      <c r="AT1978" s="148"/>
      <c r="AU1978" s="148"/>
      <c r="AV1978" s="148"/>
      <c r="AW1978" s="148"/>
      <c r="AX1978" s="148"/>
      <c r="AY1978" s="148"/>
      <c r="AZ1978" s="148"/>
      <c r="BA1978" s="148"/>
      <c r="BB1978" s="148"/>
      <c r="BC1978" s="148"/>
      <c r="BD1978" s="148"/>
      <c r="BE1978" s="148"/>
      <c r="BF1978" s="148"/>
      <c r="BG1978" s="148"/>
      <c r="BH1978" s="148"/>
    </row>
    <row r="1979" spans="1:60" outlineLevel="2" x14ac:dyDescent="0.2">
      <c r="A1979" s="155"/>
      <c r="B1979" s="156"/>
      <c r="C1979" s="295" t="s">
        <v>2601</v>
      </c>
      <c r="D1979" s="296"/>
      <c r="E1979" s="296"/>
      <c r="F1979" s="296"/>
      <c r="G1979" s="296"/>
      <c r="H1979" s="159"/>
      <c r="I1979" s="159"/>
      <c r="J1979" s="159"/>
      <c r="K1979" s="159"/>
      <c r="L1979" s="159"/>
      <c r="M1979" s="159"/>
      <c r="N1979" s="158"/>
      <c r="O1979" s="158"/>
      <c r="P1979" s="158"/>
      <c r="Q1979" s="158"/>
      <c r="R1979" s="159"/>
      <c r="S1979" s="159"/>
      <c r="T1979" s="159"/>
      <c r="U1979" s="159"/>
      <c r="V1979" s="159"/>
      <c r="W1979" s="159"/>
      <c r="X1979" s="159"/>
      <c r="Y1979" s="159"/>
      <c r="Z1979" s="148"/>
      <c r="AA1979" s="148"/>
      <c r="AB1979" s="148"/>
      <c r="AC1979" s="148"/>
      <c r="AD1979" s="148"/>
      <c r="AE1979" s="148"/>
      <c r="AF1979" s="148"/>
      <c r="AG1979" s="148" t="s">
        <v>383</v>
      </c>
      <c r="AH1979" s="148"/>
      <c r="AI1979" s="148"/>
      <c r="AJ1979" s="148"/>
      <c r="AK1979" s="148"/>
      <c r="AL1979" s="148"/>
      <c r="AM1979" s="148"/>
      <c r="AN1979" s="148"/>
      <c r="AO1979" s="148"/>
      <c r="AP1979" s="148"/>
      <c r="AQ1979" s="148"/>
      <c r="AR1979" s="148"/>
      <c r="AS1979" s="148"/>
      <c r="AT1979" s="148"/>
      <c r="AU1979" s="148"/>
      <c r="AV1979" s="148"/>
      <c r="AW1979" s="148"/>
      <c r="AX1979" s="148"/>
      <c r="AY1979" s="148"/>
      <c r="AZ1979" s="148"/>
      <c r="BA1979" s="179" t="str">
        <f>C1979</f>
        <v>soklová lišta bílá s plastovým jádrem, ohebná, úprava proti poškrábání, výška 60 mm, šířka 15 mm, délka lišty 2200 mm</v>
      </c>
      <c r="BB1979" s="148"/>
      <c r="BC1979" s="148"/>
      <c r="BD1979" s="148"/>
      <c r="BE1979" s="148"/>
      <c r="BF1979" s="148"/>
      <c r="BG1979" s="148"/>
      <c r="BH1979" s="148"/>
    </row>
    <row r="1980" spans="1:60" outlineLevel="2" x14ac:dyDescent="0.2">
      <c r="A1980" s="155"/>
      <c r="B1980" s="156"/>
      <c r="C1980" s="194" t="s">
        <v>2620</v>
      </c>
      <c r="D1980" s="185"/>
      <c r="E1980" s="186"/>
      <c r="F1980" s="159"/>
      <c r="G1980" s="159"/>
      <c r="H1980" s="159"/>
      <c r="I1980" s="159"/>
      <c r="J1980" s="159"/>
      <c r="K1980" s="159"/>
      <c r="L1980" s="159"/>
      <c r="M1980" s="159"/>
      <c r="N1980" s="158"/>
      <c r="O1980" s="158"/>
      <c r="P1980" s="158"/>
      <c r="Q1980" s="158"/>
      <c r="R1980" s="159"/>
      <c r="S1980" s="159"/>
      <c r="T1980" s="159"/>
      <c r="U1980" s="159"/>
      <c r="V1980" s="159"/>
      <c r="W1980" s="159"/>
      <c r="X1980" s="159"/>
      <c r="Y1980" s="159"/>
      <c r="Z1980" s="148"/>
      <c r="AA1980" s="148"/>
      <c r="AB1980" s="148"/>
      <c r="AC1980" s="148"/>
      <c r="AD1980" s="148"/>
      <c r="AE1980" s="148"/>
      <c r="AF1980" s="148"/>
      <c r="AG1980" s="148" t="s">
        <v>435</v>
      </c>
      <c r="AH1980" s="148">
        <v>0</v>
      </c>
      <c r="AI1980" s="148"/>
      <c r="AJ1980" s="148"/>
      <c r="AK1980" s="148"/>
      <c r="AL1980" s="148"/>
      <c r="AM1980" s="148"/>
      <c r="AN1980" s="148"/>
      <c r="AO1980" s="148"/>
      <c r="AP1980" s="148"/>
      <c r="AQ1980" s="148"/>
      <c r="AR1980" s="148"/>
      <c r="AS1980" s="148"/>
      <c r="AT1980" s="148"/>
      <c r="AU1980" s="148"/>
      <c r="AV1980" s="148"/>
      <c r="AW1980" s="148"/>
      <c r="AX1980" s="148"/>
      <c r="AY1980" s="148"/>
      <c r="AZ1980" s="148"/>
      <c r="BA1980" s="148"/>
      <c r="BB1980" s="148"/>
      <c r="BC1980" s="148"/>
      <c r="BD1980" s="148"/>
      <c r="BE1980" s="148"/>
      <c r="BF1980" s="148"/>
      <c r="BG1980" s="148"/>
      <c r="BH1980" s="148"/>
    </row>
    <row r="1981" spans="1:60" outlineLevel="3" x14ac:dyDescent="0.2">
      <c r="A1981" s="155"/>
      <c r="B1981" s="156"/>
      <c r="C1981" s="194" t="s">
        <v>2621</v>
      </c>
      <c r="D1981" s="185"/>
      <c r="E1981" s="186">
        <v>80.88</v>
      </c>
      <c r="F1981" s="159"/>
      <c r="G1981" s="159"/>
      <c r="H1981" s="159"/>
      <c r="I1981" s="159"/>
      <c r="J1981" s="159"/>
      <c r="K1981" s="159"/>
      <c r="L1981" s="159"/>
      <c r="M1981" s="159"/>
      <c r="N1981" s="158"/>
      <c r="O1981" s="158"/>
      <c r="P1981" s="158"/>
      <c r="Q1981" s="158"/>
      <c r="R1981" s="159"/>
      <c r="S1981" s="159"/>
      <c r="T1981" s="159"/>
      <c r="U1981" s="159"/>
      <c r="V1981" s="159"/>
      <c r="W1981" s="159"/>
      <c r="X1981" s="159"/>
      <c r="Y1981" s="159"/>
      <c r="Z1981" s="148"/>
      <c r="AA1981" s="148"/>
      <c r="AB1981" s="148"/>
      <c r="AC1981" s="148"/>
      <c r="AD1981" s="148"/>
      <c r="AE1981" s="148"/>
      <c r="AF1981" s="148"/>
      <c r="AG1981" s="148" t="s">
        <v>435</v>
      </c>
      <c r="AH1981" s="148">
        <v>0</v>
      </c>
      <c r="AI1981" s="148"/>
      <c r="AJ1981" s="148"/>
      <c r="AK1981" s="148"/>
      <c r="AL1981" s="148"/>
      <c r="AM1981" s="148"/>
      <c r="AN1981" s="148"/>
      <c r="AO1981" s="148"/>
      <c r="AP1981" s="148"/>
      <c r="AQ1981" s="148"/>
      <c r="AR1981" s="148"/>
      <c r="AS1981" s="148"/>
      <c r="AT1981" s="148"/>
      <c r="AU1981" s="148"/>
      <c r="AV1981" s="148"/>
      <c r="AW1981" s="148"/>
      <c r="AX1981" s="148"/>
      <c r="AY1981" s="148"/>
      <c r="AZ1981" s="148"/>
      <c r="BA1981" s="148"/>
      <c r="BB1981" s="148"/>
      <c r="BC1981" s="148"/>
      <c r="BD1981" s="148"/>
      <c r="BE1981" s="148"/>
      <c r="BF1981" s="148"/>
      <c r="BG1981" s="148"/>
      <c r="BH1981" s="148"/>
    </row>
    <row r="1982" spans="1:60" outlineLevel="3" x14ac:dyDescent="0.2">
      <c r="A1982" s="155"/>
      <c r="B1982" s="156"/>
      <c r="C1982" s="194" t="s">
        <v>2622</v>
      </c>
      <c r="D1982" s="185"/>
      <c r="E1982" s="186">
        <v>14.56</v>
      </c>
      <c r="F1982" s="159"/>
      <c r="G1982" s="159"/>
      <c r="H1982" s="159"/>
      <c r="I1982" s="159"/>
      <c r="J1982" s="159"/>
      <c r="K1982" s="159"/>
      <c r="L1982" s="159"/>
      <c r="M1982" s="159"/>
      <c r="N1982" s="158"/>
      <c r="O1982" s="158"/>
      <c r="P1982" s="158"/>
      <c r="Q1982" s="158"/>
      <c r="R1982" s="159"/>
      <c r="S1982" s="159"/>
      <c r="T1982" s="159"/>
      <c r="U1982" s="159"/>
      <c r="V1982" s="159"/>
      <c r="W1982" s="159"/>
      <c r="X1982" s="159"/>
      <c r="Y1982" s="159"/>
      <c r="Z1982" s="148"/>
      <c r="AA1982" s="148"/>
      <c r="AB1982" s="148"/>
      <c r="AC1982" s="148"/>
      <c r="AD1982" s="148"/>
      <c r="AE1982" s="148"/>
      <c r="AF1982" s="148"/>
      <c r="AG1982" s="148" t="s">
        <v>435</v>
      </c>
      <c r="AH1982" s="148">
        <v>0</v>
      </c>
      <c r="AI1982" s="148"/>
      <c r="AJ1982" s="148"/>
      <c r="AK1982" s="148"/>
      <c r="AL1982" s="148"/>
      <c r="AM1982" s="148"/>
      <c r="AN1982" s="148"/>
      <c r="AO1982" s="148"/>
      <c r="AP1982" s="148"/>
      <c r="AQ1982" s="148"/>
      <c r="AR1982" s="148"/>
      <c r="AS1982" s="148"/>
      <c r="AT1982" s="148"/>
      <c r="AU1982" s="148"/>
      <c r="AV1982" s="148"/>
      <c r="AW1982" s="148"/>
      <c r="AX1982" s="148"/>
      <c r="AY1982" s="148"/>
      <c r="AZ1982" s="148"/>
      <c r="BA1982" s="148"/>
      <c r="BB1982" s="148"/>
      <c r="BC1982" s="148"/>
      <c r="BD1982" s="148"/>
      <c r="BE1982" s="148"/>
      <c r="BF1982" s="148"/>
      <c r="BG1982" s="148"/>
      <c r="BH1982" s="148"/>
    </row>
    <row r="1983" spans="1:60" outlineLevel="3" x14ac:dyDescent="0.2">
      <c r="A1983" s="155"/>
      <c r="B1983" s="156"/>
      <c r="C1983" s="194" t="s">
        <v>2623</v>
      </c>
      <c r="D1983" s="185"/>
      <c r="E1983" s="186">
        <v>12.118</v>
      </c>
      <c r="F1983" s="159"/>
      <c r="G1983" s="159"/>
      <c r="H1983" s="159"/>
      <c r="I1983" s="159"/>
      <c r="J1983" s="159"/>
      <c r="K1983" s="159"/>
      <c r="L1983" s="159"/>
      <c r="M1983" s="159"/>
      <c r="N1983" s="158"/>
      <c r="O1983" s="158"/>
      <c r="P1983" s="158"/>
      <c r="Q1983" s="158"/>
      <c r="R1983" s="159"/>
      <c r="S1983" s="159"/>
      <c r="T1983" s="159"/>
      <c r="U1983" s="159"/>
      <c r="V1983" s="159"/>
      <c r="W1983" s="159"/>
      <c r="X1983" s="159"/>
      <c r="Y1983" s="159"/>
      <c r="Z1983" s="148"/>
      <c r="AA1983" s="148"/>
      <c r="AB1983" s="148"/>
      <c r="AC1983" s="148"/>
      <c r="AD1983" s="148"/>
      <c r="AE1983" s="148"/>
      <c r="AF1983" s="148"/>
      <c r="AG1983" s="148" t="s">
        <v>435</v>
      </c>
      <c r="AH1983" s="148">
        <v>0</v>
      </c>
      <c r="AI1983" s="148"/>
      <c r="AJ1983" s="148"/>
      <c r="AK1983" s="148"/>
      <c r="AL1983" s="148"/>
      <c r="AM1983" s="148"/>
      <c r="AN1983" s="148"/>
      <c r="AO1983" s="148"/>
      <c r="AP1983" s="148"/>
      <c r="AQ1983" s="148"/>
      <c r="AR1983" s="148"/>
      <c r="AS1983" s="148"/>
      <c r="AT1983" s="148"/>
      <c r="AU1983" s="148"/>
      <c r="AV1983" s="148"/>
      <c r="AW1983" s="148"/>
      <c r="AX1983" s="148"/>
      <c r="AY1983" s="148"/>
      <c r="AZ1983" s="148"/>
      <c r="BA1983" s="148"/>
      <c r="BB1983" s="148"/>
      <c r="BC1983" s="148"/>
      <c r="BD1983" s="148"/>
      <c r="BE1983" s="148"/>
      <c r="BF1983" s="148"/>
      <c r="BG1983" s="148"/>
      <c r="BH1983" s="148"/>
    </row>
    <row r="1984" spans="1:60" outlineLevel="3" x14ac:dyDescent="0.2">
      <c r="A1984" s="155"/>
      <c r="B1984" s="156"/>
      <c r="C1984" s="194" t="s">
        <v>2624</v>
      </c>
      <c r="D1984" s="185"/>
      <c r="E1984" s="186">
        <v>10.542</v>
      </c>
      <c r="F1984" s="159"/>
      <c r="G1984" s="159"/>
      <c r="H1984" s="159"/>
      <c r="I1984" s="159"/>
      <c r="J1984" s="159"/>
      <c r="K1984" s="159"/>
      <c r="L1984" s="159"/>
      <c r="M1984" s="159"/>
      <c r="N1984" s="158"/>
      <c r="O1984" s="158"/>
      <c r="P1984" s="158"/>
      <c r="Q1984" s="158"/>
      <c r="R1984" s="159"/>
      <c r="S1984" s="159"/>
      <c r="T1984" s="159"/>
      <c r="U1984" s="159"/>
      <c r="V1984" s="159"/>
      <c r="W1984" s="159"/>
      <c r="X1984" s="159"/>
      <c r="Y1984" s="159"/>
      <c r="Z1984" s="148"/>
      <c r="AA1984" s="148"/>
      <c r="AB1984" s="148"/>
      <c r="AC1984" s="148"/>
      <c r="AD1984" s="148"/>
      <c r="AE1984" s="148"/>
      <c r="AF1984" s="148"/>
      <c r="AG1984" s="148" t="s">
        <v>435</v>
      </c>
      <c r="AH1984" s="148">
        <v>0</v>
      </c>
      <c r="AI1984" s="148"/>
      <c r="AJ1984" s="148"/>
      <c r="AK1984" s="148"/>
      <c r="AL1984" s="148"/>
      <c r="AM1984" s="148"/>
      <c r="AN1984" s="148"/>
      <c r="AO1984" s="148"/>
      <c r="AP1984" s="148"/>
      <c r="AQ1984" s="148"/>
      <c r="AR1984" s="148"/>
      <c r="AS1984" s="148"/>
      <c r="AT1984" s="148"/>
      <c r="AU1984" s="148"/>
      <c r="AV1984" s="148"/>
      <c r="AW1984" s="148"/>
      <c r="AX1984" s="148"/>
      <c r="AY1984" s="148"/>
      <c r="AZ1984" s="148"/>
      <c r="BA1984" s="148"/>
      <c r="BB1984" s="148"/>
      <c r="BC1984" s="148"/>
      <c r="BD1984" s="148"/>
      <c r="BE1984" s="148"/>
      <c r="BF1984" s="148"/>
      <c r="BG1984" s="148"/>
      <c r="BH1984" s="148"/>
    </row>
    <row r="1985" spans="1:60" outlineLevel="3" x14ac:dyDescent="0.2">
      <c r="A1985" s="155"/>
      <c r="B1985" s="156"/>
      <c r="C1985" s="194" t="s">
        <v>2625</v>
      </c>
      <c r="D1985" s="185"/>
      <c r="E1985" s="186">
        <v>21.6</v>
      </c>
      <c r="F1985" s="159"/>
      <c r="G1985" s="159"/>
      <c r="H1985" s="159"/>
      <c r="I1985" s="159"/>
      <c r="J1985" s="159"/>
      <c r="K1985" s="159"/>
      <c r="L1985" s="159"/>
      <c r="M1985" s="159"/>
      <c r="N1985" s="158"/>
      <c r="O1985" s="158"/>
      <c r="P1985" s="158"/>
      <c r="Q1985" s="158"/>
      <c r="R1985" s="159"/>
      <c r="S1985" s="159"/>
      <c r="T1985" s="159"/>
      <c r="U1985" s="159"/>
      <c r="V1985" s="159"/>
      <c r="W1985" s="159"/>
      <c r="X1985" s="159"/>
      <c r="Y1985" s="159"/>
      <c r="Z1985" s="148"/>
      <c r="AA1985" s="148"/>
      <c r="AB1985" s="148"/>
      <c r="AC1985" s="148"/>
      <c r="AD1985" s="148"/>
      <c r="AE1985" s="148"/>
      <c r="AF1985" s="148"/>
      <c r="AG1985" s="148" t="s">
        <v>435</v>
      </c>
      <c r="AH1985" s="148">
        <v>0</v>
      </c>
      <c r="AI1985" s="148"/>
      <c r="AJ1985" s="148"/>
      <c r="AK1985" s="148"/>
      <c r="AL1985" s="148"/>
      <c r="AM1985" s="148"/>
      <c r="AN1985" s="148"/>
      <c r="AO1985" s="148"/>
      <c r="AP1985" s="148"/>
      <c r="AQ1985" s="148"/>
      <c r="AR1985" s="148"/>
      <c r="AS1985" s="148"/>
      <c r="AT1985" s="148"/>
      <c r="AU1985" s="148"/>
      <c r="AV1985" s="148"/>
      <c r="AW1985" s="148"/>
      <c r="AX1985" s="148"/>
      <c r="AY1985" s="148"/>
      <c r="AZ1985" s="148"/>
      <c r="BA1985" s="148"/>
      <c r="BB1985" s="148"/>
      <c r="BC1985" s="148"/>
      <c r="BD1985" s="148"/>
      <c r="BE1985" s="148"/>
      <c r="BF1985" s="148"/>
      <c r="BG1985" s="148"/>
      <c r="BH1985" s="148"/>
    </row>
    <row r="1986" spans="1:60" outlineLevel="3" x14ac:dyDescent="0.2">
      <c r="A1986" s="155"/>
      <c r="B1986" s="156"/>
      <c r="C1986" s="194" t="s">
        <v>2626</v>
      </c>
      <c r="D1986" s="185"/>
      <c r="E1986" s="186">
        <v>19.12</v>
      </c>
      <c r="F1986" s="159"/>
      <c r="G1986" s="159"/>
      <c r="H1986" s="159"/>
      <c r="I1986" s="159"/>
      <c r="J1986" s="159"/>
      <c r="K1986" s="159"/>
      <c r="L1986" s="159"/>
      <c r="M1986" s="159"/>
      <c r="N1986" s="158"/>
      <c r="O1986" s="158"/>
      <c r="P1986" s="158"/>
      <c r="Q1986" s="158"/>
      <c r="R1986" s="159"/>
      <c r="S1986" s="159"/>
      <c r="T1986" s="159"/>
      <c r="U1986" s="159"/>
      <c r="V1986" s="159"/>
      <c r="W1986" s="159"/>
      <c r="X1986" s="159"/>
      <c r="Y1986" s="159"/>
      <c r="Z1986" s="148"/>
      <c r="AA1986" s="148"/>
      <c r="AB1986" s="148"/>
      <c r="AC1986" s="148"/>
      <c r="AD1986" s="148"/>
      <c r="AE1986" s="148"/>
      <c r="AF1986" s="148"/>
      <c r="AG1986" s="148" t="s">
        <v>435</v>
      </c>
      <c r="AH1986" s="148">
        <v>0</v>
      </c>
      <c r="AI1986" s="148"/>
      <c r="AJ1986" s="148"/>
      <c r="AK1986" s="148"/>
      <c r="AL1986" s="148"/>
      <c r="AM1986" s="148"/>
      <c r="AN1986" s="148"/>
      <c r="AO1986" s="148"/>
      <c r="AP1986" s="148"/>
      <c r="AQ1986" s="148"/>
      <c r="AR1986" s="148"/>
      <c r="AS1986" s="148"/>
      <c r="AT1986" s="148"/>
      <c r="AU1986" s="148"/>
      <c r="AV1986" s="148"/>
      <c r="AW1986" s="148"/>
      <c r="AX1986" s="148"/>
      <c r="AY1986" s="148"/>
      <c r="AZ1986" s="148"/>
      <c r="BA1986" s="148"/>
      <c r="BB1986" s="148"/>
      <c r="BC1986" s="148"/>
      <c r="BD1986" s="148"/>
      <c r="BE1986" s="148"/>
      <c r="BF1986" s="148"/>
      <c r="BG1986" s="148"/>
      <c r="BH1986" s="148"/>
    </row>
    <row r="1987" spans="1:60" outlineLevel="3" x14ac:dyDescent="0.2">
      <c r="A1987" s="155"/>
      <c r="B1987" s="156"/>
      <c r="C1987" s="194" t="s">
        <v>2627</v>
      </c>
      <c r="D1987" s="185"/>
      <c r="E1987" s="186">
        <v>7.42</v>
      </c>
      <c r="F1987" s="159"/>
      <c r="G1987" s="159"/>
      <c r="H1987" s="159"/>
      <c r="I1987" s="159"/>
      <c r="J1987" s="159"/>
      <c r="K1987" s="159"/>
      <c r="L1987" s="159"/>
      <c r="M1987" s="159"/>
      <c r="N1987" s="158"/>
      <c r="O1987" s="158"/>
      <c r="P1987" s="158"/>
      <c r="Q1987" s="158"/>
      <c r="R1987" s="159"/>
      <c r="S1987" s="159"/>
      <c r="T1987" s="159"/>
      <c r="U1987" s="159"/>
      <c r="V1987" s="159"/>
      <c r="W1987" s="159"/>
      <c r="X1987" s="159"/>
      <c r="Y1987" s="159"/>
      <c r="Z1987" s="148"/>
      <c r="AA1987" s="148"/>
      <c r="AB1987" s="148"/>
      <c r="AC1987" s="148"/>
      <c r="AD1987" s="148"/>
      <c r="AE1987" s="148"/>
      <c r="AF1987" s="148"/>
      <c r="AG1987" s="148" t="s">
        <v>435</v>
      </c>
      <c r="AH1987" s="148">
        <v>0</v>
      </c>
      <c r="AI1987" s="148"/>
      <c r="AJ1987" s="148"/>
      <c r="AK1987" s="148"/>
      <c r="AL1987" s="148"/>
      <c r="AM1987" s="148"/>
      <c r="AN1987" s="148"/>
      <c r="AO1987" s="148"/>
      <c r="AP1987" s="148"/>
      <c r="AQ1987" s="148"/>
      <c r="AR1987" s="148"/>
      <c r="AS1987" s="148"/>
      <c r="AT1987" s="148"/>
      <c r="AU1987" s="148"/>
      <c r="AV1987" s="148"/>
      <c r="AW1987" s="148"/>
      <c r="AX1987" s="148"/>
      <c r="AY1987" s="148"/>
      <c r="AZ1987" s="148"/>
      <c r="BA1987" s="148"/>
      <c r="BB1987" s="148"/>
      <c r="BC1987" s="148"/>
      <c r="BD1987" s="148"/>
      <c r="BE1987" s="148"/>
      <c r="BF1987" s="148"/>
      <c r="BG1987" s="148"/>
      <c r="BH1987" s="148"/>
    </row>
    <row r="1988" spans="1:60" outlineLevel="3" x14ac:dyDescent="0.2">
      <c r="A1988" s="155"/>
      <c r="B1988" s="156"/>
      <c r="C1988" s="194" t="s">
        <v>2628</v>
      </c>
      <c r="D1988" s="185"/>
      <c r="E1988" s="186">
        <v>7.12</v>
      </c>
      <c r="F1988" s="159"/>
      <c r="G1988" s="159"/>
      <c r="H1988" s="159"/>
      <c r="I1988" s="159"/>
      <c r="J1988" s="159"/>
      <c r="K1988" s="159"/>
      <c r="L1988" s="159"/>
      <c r="M1988" s="159"/>
      <c r="N1988" s="158"/>
      <c r="O1988" s="158"/>
      <c r="P1988" s="158"/>
      <c r="Q1988" s="158"/>
      <c r="R1988" s="159"/>
      <c r="S1988" s="159"/>
      <c r="T1988" s="159"/>
      <c r="U1988" s="159"/>
      <c r="V1988" s="159"/>
      <c r="W1988" s="159"/>
      <c r="X1988" s="159"/>
      <c r="Y1988" s="159"/>
      <c r="Z1988" s="148"/>
      <c r="AA1988" s="148"/>
      <c r="AB1988" s="148"/>
      <c r="AC1988" s="148"/>
      <c r="AD1988" s="148"/>
      <c r="AE1988" s="148"/>
      <c r="AF1988" s="148"/>
      <c r="AG1988" s="148" t="s">
        <v>435</v>
      </c>
      <c r="AH1988" s="148">
        <v>0</v>
      </c>
      <c r="AI1988" s="148"/>
      <c r="AJ1988" s="148"/>
      <c r="AK1988" s="148"/>
      <c r="AL1988" s="148"/>
      <c r="AM1988" s="148"/>
      <c r="AN1988" s="148"/>
      <c r="AO1988" s="148"/>
      <c r="AP1988" s="148"/>
      <c r="AQ1988" s="148"/>
      <c r="AR1988" s="148"/>
      <c r="AS1988" s="148"/>
      <c r="AT1988" s="148"/>
      <c r="AU1988" s="148"/>
      <c r="AV1988" s="148"/>
      <c r="AW1988" s="148"/>
      <c r="AX1988" s="148"/>
      <c r="AY1988" s="148"/>
      <c r="AZ1988" s="148"/>
      <c r="BA1988" s="148"/>
      <c r="BB1988" s="148"/>
      <c r="BC1988" s="148"/>
      <c r="BD1988" s="148"/>
      <c r="BE1988" s="148"/>
      <c r="BF1988" s="148"/>
      <c r="BG1988" s="148"/>
      <c r="BH1988" s="148"/>
    </row>
    <row r="1989" spans="1:60" outlineLevel="3" x14ac:dyDescent="0.2">
      <c r="A1989" s="155"/>
      <c r="B1989" s="156"/>
      <c r="C1989" s="194" t="s">
        <v>2629</v>
      </c>
      <c r="D1989" s="185"/>
      <c r="E1989" s="186">
        <v>8.06</v>
      </c>
      <c r="F1989" s="159"/>
      <c r="G1989" s="159"/>
      <c r="H1989" s="159"/>
      <c r="I1989" s="159"/>
      <c r="J1989" s="159"/>
      <c r="K1989" s="159"/>
      <c r="L1989" s="159"/>
      <c r="M1989" s="159"/>
      <c r="N1989" s="158"/>
      <c r="O1989" s="158"/>
      <c r="P1989" s="158"/>
      <c r="Q1989" s="158"/>
      <c r="R1989" s="159"/>
      <c r="S1989" s="159"/>
      <c r="T1989" s="159"/>
      <c r="U1989" s="159"/>
      <c r="V1989" s="159"/>
      <c r="W1989" s="159"/>
      <c r="X1989" s="159"/>
      <c r="Y1989" s="159"/>
      <c r="Z1989" s="148"/>
      <c r="AA1989" s="148"/>
      <c r="AB1989" s="148"/>
      <c r="AC1989" s="148"/>
      <c r="AD1989" s="148"/>
      <c r="AE1989" s="148"/>
      <c r="AF1989" s="148"/>
      <c r="AG1989" s="148" t="s">
        <v>435</v>
      </c>
      <c r="AH1989" s="148">
        <v>0</v>
      </c>
      <c r="AI1989" s="148"/>
      <c r="AJ1989" s="148"/>
      <c r="AK1989" s="148"/>
      <c r="AL1989" s="148"/>
      <c r="AM1989" s="148"/>
      <c r="AN1989" s="148"/>
      <c r="AO1989" s="148"/>
      <c r="AP1989" s="148"/>
      <c r="AQ1989" s="148"/>
      <c r="AR1989" s="148"/>
      <c r="AS1989" s="148"/>
      <c r="AT1989" s="148"/>
      <c r="AU1989" s="148"/>
      <c r="AV1989" s="148"/>
      <c r="AW1989" s="148"/>
      <c r="AX1989" s="148"/>
      <c r="AY1989" s="148"/>
      <c r="AZ1989" s="148"/>
      <c r="BA1989" s="148"/>
      <c r="BB1989" s="148"/>
      <c r="BC1989" s="148"/>
      <c r="BD1989" s="148"/>
      <c r="BE1989" s="148"/>
      <c r="BF1989" s="148"/>
      <c r="BG1989" s="148"/>
      <c r="BH1989" s="148"/>
    </row>
    <row r="1990" spans="1:60" outlineLevel="3" x14ac:dyDescent="0.2">
      <c r="A1990" s="155"/>
      <c r="B1990" s="156"/>
      <c r="C1990" s="194" t="s">
        <v>2630</v>
      </c>
      <c r="D1990" s="185"/>
      <c r="E1990" s="186">
        <v>12.56</v>
      </c>
      <c r="F1990" s="159"/>
      <c r="G1990" s="159"/>
      <c r="H1990" s="159"/>
      <c r="I1990" s="159"/>
      <c r="J1990" s="159"/>
      <c r="K1990" s="159"/>
      <c r="L1990" s="159"/>
      <c r="M1990" s="159"/>
      <c r="N1990" s="158"/>
      <c r="O1990" s="158"/>
      <c r="P1990" s="158"/>
      <c r="Q1990" s="158"/>
      <c r="R1990" s="159"/>
      <c r="S1990" s="159"/>
      <c r="T1990" s="159"/>
      <c r="U1990" s="159"/>
      <c r="V1990" s="159"/>
      <c r="W1990" s="159"/>
      <c r="X1990" s="159"/>
      <c r="Y1990" s="159"/>
      <c r="Z1990" s="148"/>
      <c r="AA1990" s="148"/>
      <c r="AB1990" s="148"/>
      <c r="AC1990" s="148"/>
      <c r="AD1990" s="148"/>
      <c r="AE1990" s="148"/>
      <c r="AF1990" s="148"/>
      <c r="AG1990" s="148" t="s">
        <v>435</v>
      </c>
      <c r="AH1990" s="148">
        <v>0</v>
      </c>
      <c r="AI1990" s="148"/>
      <c r="AJ1990" s="148"/>
      <c r="AK1990" s="148"/>
      <c r="AL1990" s="148"/>
      <c r="AM1990" s="148"/>
      <c r="AN1990" s="148"/>
      <c r="AO1990" s="148"/>
      <c r="AP1990" s="148"/>
      <c r="AQ1990" s="148"/>
      <c r="AR1990" s="148"/>
      <c r="AS1990" s="148"/>
      <c r="AT1990" s="148"/>
      <c r="AU1990" s="148"/>
      <c r="AV1990" s="148"/>
      <c r="AW1990" s="148"/>
      <c r="AX1990" s="148"/>
      <c r="AY1990" s="148"/>
      <c r="AZ1990" s="148"/>
      <c r="BA1990" s="148"/>
      <c r="BB1990" s="148"/>
      <c r="BC1990" s="148"/>
      <c r="BD1990" s="148"/>
      <c r="BE1990" s="148"/>
      <c r="BF1990" s="148"/>
      <c r="BG1990" s="148"/>
      <c r="BH1990" s="148"/>
    </row>
    <row r="1991" spans="1:60" outlineLevel="3" x14ac:dyDescent="0.2">
      <c r="A1991" s="155"/>
      <c r="B1991" s="156"/>
      <c r="C1991" s="194" t="s">
        <v>2631</v>
      </c>
      <c r="D1991" s="185"/>
      <c r="E1991" s="186">
        <v>13.92</v>
      </c>
      <c r="F1991" s="159"/>
      <c r="G1991" s="159"/>
      <c r="H1991" s="159"/>
      <c r="I1991" s="159"/>
      <c r="J1991" s="159"/>
      <c r="K1991" s="159"/>
      <c r="L1991" s="159"/>
      <c r="M1991" s="159"/>
      <c r="N1991" s="158"/>
      <c r="O1991" s="158"/>
      <c r="P1991" s="158"/>
      <c r="Q1991" s="158"/>
      <c r="R1991" s="159"/>
      <c r="S1991" s="159"/>
      <c r="T1991" s="159"/>
      <c r="U1991" s="159"/>
      <c r="V1991" s="159"/>
      <c r="W1991" s="159"/>
      <c r="X1991" s="159"/>
      <c r="Y1991" s="159"/>
      <c r="Z1991" s="148"/>
      <c r="AA1991" s="148"/>
      <c r="AB1991" s="148"/>
      <c r="AC1991" s="148"/>
      <c r="AD1991" s="148"/>
      <c r="AE1991" s="148"/>
      <c r="AF1991" s="148"/>
      <c r="AG1991" s="148" t="s">
        <v>435</v>
      </c>
      <c r="AH1991" s="148">
        <v>0</v>
      </c>
      <c r="AI1991" s="148"/>
      <c r="AJ1991" s="148"/>
      <c r="AK1991" s="148"/>
      <c r="AL1991" s="148"/>
      <c r="AM1991" s="148"/>
      <c r="AN1991" s="148"/>
      <c r="AO1991" s="148"/>
      <c r="AP1991" s="148"/>
      <c r="AQ1991" s="148"/>
      <c r="AR1991" s="148"/>
      <c r="AS1991" s="148"/>
      <c r="AT1991" s="148"/>
      <c r="AU1991" s="148"/>
      <c r="AV1991" s="148"/>
      <c r="AW1991" s="148"/>
      <c r="AX1991" s="148"/>
      <c r="AY1991" s="148"/>
      <c r="AZ1991" s="148"/>
      <c r="BA1991" s="148"/>
      <c r="BB1991" s="148"/>
      <c r="BC1991" s="148"/>
      <c r="BD1991" s="148"/>
      <c r="BE1991" s="148"/>
      <c r="BF1991" s="148"/>
      <c r="BG1991" s="148"/>
      <c r="BH1991" s="148"/>
    </row>
    <row r="1992" spans="1:60" outlineLevel="3" x14ac:dyDescent="0.2">
      <c r="A1992" s="155"/>
      <c r="B1992" s="156"/>
      <c r="C1992" s="194" t="s">
        <v>2632</v>
      </c>
      <c r="D1992" s="185"/>
      <c r="E1992" s="186">
        <v>11.42</v>
      </c>
      <c r="F1992" s="159"/>
      <c r="G1992" s="159"/>
      <c r="H1992" s="159"/>
      <c r="I1992" s="159"/>
      <c r="J1992" s="159"/>
      <c r="K1992" s="159"/>
      <c r="L1992" s="159"/>
      <c r="M1992" s="159"/>
      <c r="N1992" s="158"/>
      <c r="O1992" s="158"/>
      <c r="P1992" s="158"/>
      <c r="Q1992" s="158"/>
      <c r="R1992" s="159"/>
      <c r="S1992" s="159"/>
      <c r="T1992" s="159"/>
      <c r="U1992" s="159"/>
      <c r="V1992" s="159"/>
      <c r="W1992" s="159"/>
      <c r="X1992" s="159"/>
      <c r="Y1992" s="159"/>
      <c r="Z1992" s="148"/>
      <c r="AA1992" s="148"/>
      <c r="AB1992" s="148"/>
      <c r="AC1992" s="148"/>
      <c r="AD1992" s="148"/>
      <c r="AE1992" s="148"/>
      <c r="AF1992" s="148"/>
      <c r="AG1992" s="148" t="s">
        <v>435</v>
      </c>
      <c r="AH1992" s="148">
        <v>0</v>
      </c>
      <c r="AI1992" s="148"/>
      <c r="AJ1992" s="148"/>
      <c r="AK1992" s="148"/>
      <c r="AL1992" s="148"/>
      <c r="AM1992" s="148"/>
      <c r="AN1992" s="148"/>
      <c r="AO1992" s="148"/>
      <c r="AP1992" s="148"/>
      <c r="AQ1992" s="148"/>
      <c r="AR1992" s="148"/>
      <c r="AS1992" s="148"/>
      <c r="AT1992" s="148"/>
      <c r="AU1992" s="148"/>
      <c r="AV1992" s="148"/>
      <c r="AW1992" s="148"/>
      <c r="AX1992" s="148"/>
      <c r="AY1992" s="148"/>
      <c r="AZ1992" s="148"/>
      <c r="BA1992" s="148"/>
      <c r="BB1992" s="148"/>
      <c r="BC1992" s="148"/>
      <c r="BD1992" s="148"/>
      <c r="BE1992" s="148"/>
      <c r="BF1992" s="148"/>
      <c r="BG1992" s="148"/>
      <c r="BH1992" s="148"/>
    </row>
    <row r="1993" spans="1:60" outlineLevel="3" x14ac:dyDescent="0.2">
      <c r="A1993" s="155"/>
      <c r="B1993" s="156"/>
      <c r="C1993" s="194" t="s">
        <v>2633</v>
      </c>
      <c r="D1993" s="185"/>
      <c r="E1993" s="186">
        <v>30.6</v>
      </c>
      <c r="F1993" s="159"/>
      <c r="G1993" s="159"/>
      <c r="H1993" s="159"/>
      <c r="I1993" s="159"/>
      <c r="J1993" s="159"/>
      <c r="K1993" s="159"/>
      <c r="L1993" s="159"/>
      <c r="M1993" s="159"/>
      <c r="N1993" s="158"/>
      <c r="O1993" s="158"/>
      <c r="P1993" s="158"/>
      <c r="Q1993" s="158"/>
      <c r="R1993" s="159"/>
      <c r="S1993" s="159"/>
      <c r="T1993" s="159"/>
      <c r="U1993" s="159"/>
      <c r="V1993" s="159"/>
      <c r="W1993" s="159"/>
      <c r="X1993" s="159"/>
      <c r="Y1993" s="159"/>
      <c r="Z1993" s="148"/>
      <c r="AA1993" s="148"/>
      <c r="AB1993" s="148"/>
      <c r="AC1993" s="148"/>
      <c r="AD1993" s="148"/>
      <c r="AE1993" s="148"/>
      <c r="AF1993" s="148"/>
      <c r="AG1993" s="148" t="s">
        <v>435</v>
      </c>
      <c r="AH1993" s="148">
        <v>0</v>
      </c>
      <c r="AI1993" s="148"/>
      <c r="AJ1993" s="148"/>
      <c r="AK1993" s="148"/>
      <c r="AL1993" s="148"/>
      <c r="AM1993" s="148"/>
      <c r="AN1993" s="148"/>
      <c r="AO1993" s="148"/>
      <c r="AP1993" s="148"/>
      <c r="AQ1993" s="148"/>
      <c r="AR1993" s="148"/>
      <c r="AS1993" s="148"/>
      <c r="AT1993" s="148"/>
      <c r="AU1993" s="148"/>
      <c r="AV1993" s="148"/>
      <c r="AW1993" s="148"/>
      <c r="AX1993" s="148"/>
      <c r="AY1993" s="148"/>
      <c r="AZ1993" s="148"/>
      <c r="BA1993" s="148"/>
      <c r="BB1993" s="148"/>
      <c r="BC1993" s="148"/>
      <c r="BD1993" s="148"/>
      <c r="BE1993" s="148"/>
      <c r="BF1993" s="148"/>
      <c r="BG1993" s="148"/>
      <c r="BH1993" s="148"/>
    </row>
    <row r="1994" spans="1:60" outlineLevel="3" x14ac:dyDescent="0.2">
      <c r="A1994" s="155"/>
      <c r="B1994" s="156"/>
      <c r="C1994" s="194" t="s">
        <v>2634</v>
      </c>
      <c r="D1994" s="185"/>
      <c r="E1994" s="186">
        <v>5.56</v>
      </c>
      <c r="F1994" s="159"/>
      <c r="G1994" s="159"/>
      <c r="H1994" s="159"/>
      <c r="I1994" s="159"/>
      <c r="J1994" s="159"/>
      <c r="K1994" s="159"/>
      <c r="L1994" s="159"/>
      <c r="M1994" s="159"/>
      <c r="N1994" s="158"/>
      <c r="O1994" s="158"/>
      <c r="P1994" s="158"/>
      <c r="Q1994" s="158"/>
      <c r="R1994" s="159"/>
      <c r="S1994" s="159"/>
      <c r="T1994" s="159"/>
      <c r="U1994" s="159"/>
      <c r="V1994" s="159"/>
      <c r="W1994" s="159"/>
      <c r="X1994" s="159"/>
      <c r="Y1994" s="159"/>
      <c r="Z1994" s="148"/>
      <c r="AA1994" s="148"/>
      <c r="AB1994" s="148"/>
      <c r="AC1994" s="148"/>
      <c r="AD1994" s="148"/>
      <c r="AE1994" s="148"/>
      <c r="AF1994" s="148"/>
      <c r="AG1994" s="148" t="s">
        <v>435</v>
      </c>
      <c r="AH1994" s="148">
        <v>0</v>
      </c>
      <c r="AI1994" s="148"/>
      <c r="AJ1994" s="148"/>
      <c r="AK1994" s="148"/>
      <c r="AL1994" s="148"/>
      <c r="AM1994" s="148"/>
      <c r="AN1994" s="148"/>
      <c r="AO1994" s="148"/>
      <c r="AP1994" s="148"/>
      <c r="AQ1994" s="148"/>
      <c r="AR1994" s="148"/>
      <c r="AS1994" s="148"/>
      <c r="AT1994" s="148"/>
      <c r="AU1994" s="148"/>
      <c r="AV1994" s="148"/>
      <c r="AW1994" s="148"/>
      <c r="AX1994" s="148"/>
      <c r="AY1994" s="148"/>
      <c r="AZ1994" s="148"/>
      <c r="BA1994" s="148"/>
      <c r="BB1994" s="148"/>
      <c r="BC1994" s="148"/>
      <c r="BD1994" s="148"/>
      <c r="BE1994" s="148"/>
      <c r="BF1994" s="148"/>
      <c r="BG1994" s="148"/>
      <c r="BH1994" s="148"/>
    </row>
    <row r="1995" spans="1:60" outlineLevel="3" x14ac:dyDescent="0.2">
      <c r="A1995" s="155"/>
      <c r="B1995" s="156"/>
      <c r="C1995" s="194" t="s">
        <v>2635</v>
      </c>
      <c r="D1995" s="185"/>
      <c r="E1995" s="186">
        <v>14.82</v>
      </c>
      <c r="F1995" s="159"/>
      <c r="G1995" s="159"/>
      <c r="H1995" s="159"/>
      <c r="I1995" s="159"/>
      <c r="J1995" s="159"/>
      <c r="K1995" s="159"/>
      <c r="L1995" s="159"/>
      <c r="M1995" s="159"/>
      <c r="N1995" s="158"/>
      <c r="O1995" s="158"/>
      <c r="P1995" s="158"/>
      <c r="Q1995" s="158"/>
      <c r="R1995" s="159"/>
      <c r="S1995" s="159"/>
      <c r="T1995" s="159"/>
      <c r="U1995" s="159"/>
      <c r="V1995" s="159"/>
      <c r="W1995" s="159"/>
      <c r="X1995" s="159"/>
      <c r="Y1995" s="159"/>
      <c r="Z1995" s="148"/>
      <c r="AA1995" s="148"/>
      <c r="AB1995" s="148"/>
      <c r="AC1995" s="148"/>
      <c r="AD1995" s="148"/>
      <c r="AE1995" s="148"/>
      <c r="AF1995" s="148"/>
      <c r="AG1995" s="148" t="s">
        <v>435</v>
      </c>
      <c r="AH1995" s="148">
        <v>0</v>
      </c>
      <c r="AI1995" s="148"/>
      <c r="AJ1995" s="148"/>
      <c r="AK1995" s="148"/>
      <c r="AL1995" s="148"/>
      <c r="AM1995" s="148"/>
      <c r="AN1995" s="148"/>
      <c r="AO1995" s="148"/>
      <c r="AP1995" s="148"/>
      <c r="AQ1995" s="148"/>
      <c r="AR1995" s="148"/>
      <c r="AS1995" s="148"/>
      <c r="AT1995" s="148"/>
      <c r="AU1995" s="148"/>
      <c r="AV1995" s="148"/>
      <c r="AW1995" s="148"/>
      <c r="AX1995" s="148"/>
      <c r="AY1995" s="148"/>
      <c r="AZ1995" s="148"/>
      <c r="BA1995" s="148"/>
      <c r="BB1995" s="148"/>
      <c r="BC1995" s="148"/>
      <c r="BD1995" s="148"/>
      <c r="BE1995" s="148"/>
      <c r="BF1995" s="148"/>
      <c r="BG1995" s="148"/>
      <c r="BH1995" s="148"/>
    </row>
    <row r="1996" spans="1:60" outlineLevel="1" x14ac:dyDescent="0.2">
      <c r="A1996" s="172">
        <v>435</v>
      </c>
      <c r="B1996" s="173" t="s">
        <v>2636</v>
      </c>
      <c r="C1996" s="181" t="s">
        <v>2637</v>
      </c>
      <c r="D1996" s="174" t="s">
        <v>671</v>
      </c>
      <c r="E1996" s="175">
        <v>6.8</v>
      </c>
      <c r="F1996" s="176"/>
      <c r="G1996" s="177">
        <f>ROUND(E1996*F1996,2)</f>
        <v>0</v>
      </c>
      <c r="H1996" s="176"/>
      <c r="I1996" s="177">
        <f>ROUND(E1996*H1996,2)</f>
        <v>0</v>
      </c>
      <c r="J1996" s="176"/>
      <c r="K1996" s="177">
        <f>ROUND(E1996*J1996,2)</f>
        <v>0</v>
      </c>
      <c r="L1996" s="177">
        <v>21</v>
      </c>
      <c r="M1996" s="177">
        <f>G1996*(1+L1996/100)</f>
        <v>0</v>
      </c>
      <c r="N1996" s="175">
        <v>5.4000000000000001E-4</v>
      </c>
      <c r="O1996" s="175">
        <f>ROUND(E1996*N1996,2)</f>
        <v>0</v>
      </c>
      <c r="P1996" s="175">
        <v>0</v>
      </c>
      <c r="Q1996" s="175">
        <f>ROUND(E1996*P1996,2)</f>
        <v>0</v>
      </c>
      <c r="R1996" s="177"/>
      <c r="S1996" s="177" t="s">
        <v>394</v>
      </c>
      <c r="T1996" s="178" t="s">
        <v>379</v>
      </c>
      <c r="U1996" s="159">
        <v>0.13719999999999999</v>
      </c>
      <c r="V1996" s="159">
        <f>ROUND(E1996*U1996,2)</f>
        <v>0.93</v>
      </c>
      <c r="W1996" s="159"/>
      <c r="X1996" s="159" t="s">
        <v>429</v>
      </c>
      <c r="Y1996" s="159" t="s">
        <v>1209</v>
      </c>
      <c r="Z1996" s="214">
        <v>0.32</v>
      </c>
      <c r="AA1996" s="215">
        <f t="shared" ref="AA1996" si="850">G1996*Z1996</f>
        <v>0</v>
      </c>
      <c r="AB1996" s="215">
        <f t="shared" ref="AB1996" si="851">G1996-AA1996</f>
        <v>0</v>
      </c>
      <c r="AC1996" s="148"/>
      <c r="AD1996" s="148"/>
      <c r="AE1996" s="148"/>
      <c r="AF1996" s="148"/>
      <c r="AG1996" s="148" t="s">
        <v>431</v>
      </c>
      <c r="AH1996" s="148"/>
      <c r="AI1996" s="148"/>
      <c r="AJ1996" s="148"/>
      <c r="AK1996" s="148"/>
      <c r="AL1996" s="148"/>
      <c r="AM1996" s="148"/>
      <c r="AN1996" s="148"/>
      <c r="AO1996" s="148"/>
      <c r="AP1996" s="148"/>
      <c r="AQ1996" s="148"/>
      <c r="AR1996" s="148"/>
      <c r="AS1996" s="148"/>
      <c r="AT1996" s="148"/>
      <c r="AU1996" s="148"/>
      <c r="AV1996" s="148"/>
      <c r="AW1996" s="148"/>
      <c r="AX1996" s="148"/>
      <c r="AY1996" s="148"/>
      <c r="AZ1996" s="148"/>
      <c r="BA1996" s="148"/>
      <c r="BB1996" s="148"/>
      <c r="BC1996" s="148"/>
      <c r="BD1996" s="148"/>
      <c r="BE1996" s="148"/>
      <c r="BF1996" s="148"/>
      <c r="BG1996" s="148"/>
      <c r="BH1996" s="148"/>
    </row>
    <row r="1997" spans="1:60" outlineLevel="2" x14ac:dyDescent="0.2">
      <c r="A1997" s="155"/>
      <c r="B1997" s="156"/>
      <c r="C1997" s="295" t="s">
        <v>2601</v>
      </c>
      <c r="D1997" s="296"/>
      <c r="E1997" s="296"/>
      <c r="F1997" s="296"/>
      <c r="G1997" s="296"/>
      <c r="H1997" s="159"/>
      <c r="I1997" s="159"/>
      <c r="J1997" s="159"/>
      <c r="K1997" s="159"/>
      <c r="L1997" s="159"/>
      <c r="M1997" s="159"/>
      <c r="N1997" s="158"/>
      <c r="O1997" s="158"/>
      <c r="P1997" s="158"/>
      <c r="Q1997" s="158"/>
      <c r="R1997" s="159"/>
      <c r="S1997" s="159"/>
      <c r="T1997" s="159"/>
      <c r="U1997" s="159"/>
      <c r="V1997" s="159"/>
      <c r="W1997" s="159"/>
      <c r="X1997" s="159"/>
      <c r="Y1997" s="159"/>
      <c r="Z1997" s="148"/>
      <c r="AA1997" s="148"/>
      <c r="AB1997" s="148"/>
      <c r="AC1997" s="148"/>
      <c r="AD1997" s="148"/>
      <c r="AE1997" s="148"/>
      <c r="AF1997" s="148"/>
      <c r="AG1997" s="148" t="s">
        <v>383</v>
      </c>
      <c r="AH1997" s="148"/>
      <c r="AI1997" s="148"/>
      <c r="AJ1997" s="148"/>
      <c r="AK1997" s="148"/>
      <c r="AL1997" s="148"/>
      <c r="AM1997" s="148"/>
      <c r="AN1997" s="148"/>
      <c r="AO1997" s="148"/>
      <c r="AP1997" s="148"/>
      <c r="AQ1997" s="148"/>
      <c r="AR1997" s="148"/>
      <c r="AS1997" s="148"/>
      <c r="AT1997" s="148"/>
      <c r="AU1997" s="148"/>
      <c r="AV1997" s="148"/>
      <c r="AW1997" s="148"/>
      <c r="AX1997" s="148"/>
      <c r="AY1997" s="148"/>
      <c r="AZ1997" s="148"/>
      <c r="BA1997" s="179" t="str">
        <f>C1997</f>
        <v>soklová lišta bílá s plastovým jádrem, ohebná, úprava proti poškrábání, výška 60 mm, šířka 15 mm, délka lišty 2200 mm</v>
      </c>
      <c r="BB1997" s="148"/>
      <c r="BC1997" s="148"/>
      <c r="BD1997" s="148"/>
      <c r="BE1997" s="148"/>
      <c r="BF1997" s="148"/>
      <c r="BG1997" s="148"/>
      <c r="BH1997" s="148"/>
    </row>
    <row r="1998" spans="1:60" outlineLevel="2" x14ac:dyDescent="0.2">
      <c r="A1998" s="155"/>
      <c r="B1998" s="156"/>
      <c r="C1998" s="194" t="s">
        <v>2638</v>
      </c>
      <c r="D1998" s="185"/>
      <c r="E1998" s="186"/>
      <c r="F1998" s="159"/>
      <c r="G1998" s="159"/>
      <c r="H1998" s="159"/>
      <c r="I1998" s="159"/>
      <c r="J1998" s="159"/>
      <c r="K1998" s="159"/>
      <c r="L1998" s="159"/>
      <c r="M1998" s="159"/>
      <c r="N1998" s="158"/>
      <c r="O1998" s="158"/>
      <c r="P1998" s="158"/>
      <c r="Q1998" s="158"/>
      <c r="R1998" s="159"/>
      <c r="S1998" s="159"/>
      <c r="T1998" s="159"/>
      <c r="U1998" s="159"/>
      <c r="V1998" s="159"/>
      <c r="W1998" s="159"/>
      <c r="X1998" s="159"/>
      <c r="Y1998" s="159"/>
      <c r="Z1998" s="148"/>
      <c r="AA1998" s="148"/>
      <c r="AB1998" s="148"/>
      <c r="AC1998" s="148"/>
      <c r="AD1998" s="148"/>
      <c r="AE1998" s="148"/>
      <c r="AF1998" s="148"/>
      <c r="AG1998" s="148" t="s">
        <v>435</v>
      </c>
      <c r="AH1998" s="148">
        <v>0</v>
      </c>
      <c r="AI1998" s="148"/>
      <c r="AJ1998" s="148"/>
      <c r="AK1998" s="148"/>
      <c r="AL1998" s="148"/>
      <c r="AM1998" s="148"/>
      <c r="AN1998" s="148"/>
      <c r="AO1998" s="148"/>
      <c r="AP1998" s="148"/>
      <c r="AQ1998" s="148"/>
      <c r="AR1998" s="148"/>
      <c r="AS1998" s="148"/>
      <c r="AT1998" s="148"/>
      <c r="AU1998" s="148"/>
      <c r="AV1998" s="148"/>
      <c r="AW1998" s="148"/>
      <c r="AX1998" s="148"/>
      <c r="AY1998" s="148"/>
      <c r="AZ1998" s="148"/>
      <c r="BA1998" s="148"/>
      <c r="BB1998" s="148"/>
      <c r="BC1998" s="148"/>
      <c r="BD1998" s="148"/>
      <c r="BE1998" s="148"/>
      <c r="BF1998" s="148"/>
      <c r="BG1998" s="148"/>
      <c r="BH1998" s="148"/>
    </row>
    <row r="1999" spans="1:60" outlineLevel="3" x14ac:dyDescent="0.2">
      <c r="A1999" s="155"/>
      <c r="B1999" s="156"/>
      <c r="C1999" s="194" t="s">
        <v>2639</v>
      </c>
      <c r="D1999" s="185"/>
      <c r="E1999" s="186">
        <v>6.8</v>
      </c>
      <c r="F1999" s="159"/>
      <c r="G1999" s="159"/>
      <c r="H1999" s="159"/>
      <c r="I1999" s="159"/>
      <c r="J1999" s="159"/>
      <c r="K1999" s="159"/>
      <c r="L1999" s="159"/>
      <c r="M1999" s="159"/>
      <c r="N1999" s="158"/>
      <c r="O1999" s="158"/>
      <c r="P1999" s="158"/>
      <c r="Q1999" s="158"/>
      <c r="R1999" s="159"/>
      <c r="S1999" s="159"/>
      <c r="T1999" s="159"/>
      <c r="U1999" s="159"/>
      <c r="V1999" s="159"/>
      <c r="W1999" s="159"/>
      <c r="X1999" s="159"/>
      <c r="Y1999" s="159"/>
      <c r="Z1999" s="148"/>
      <c r="AA1999" s="148"/>
      <c r="AB1999" s="148"/>
      <c r="AC1999" s="148"/>
      <c r="AD1999" s="148"/>
      <c r="AE1999" s="148"/>
      <c r="AF1999" s="148"/>
      <c r="AG1999" s="148" t="s">
        <v>435</v>
      </c>
      <c r="AH1999" s="148">
        <v>0</v>
      </c>
      <c r="AI1999" s="148"/>
      <c r="AJ1999" s="148"/>
      <c r="AK1999" s="148"/>
      <c r="AL1999" s="148"/>
      <c r="AM1999" s="148"/>
      <c r="AN1999" s="148"/>
      <c r="AO1999" s="148"/>
      <c r="AP1999" s="148"/>
      <c r="AQ1999" s="148"/>
      <c r="AR1999" s="148"/>
      <c r="AS1999" s="148"/>
      <c r="AT1999" s="148"/>
      <c r="AU1999" s="148"/>
      <c r="AV1999" s="148"/>
      <c r="AW1999" s="148"/>
      <c r="AX1999" s="148"/>
      <c r="AY1999" s="148"/>
      <c r="AZ1999" s="148"/>
      <c r="BA1999" s="148"/>
      <c r="BB1999" s="148"/>
      <c r="BC1999" s="148"/>
      <c r="BD1999" s="148"/>
      <c r="BE1999" s="148"/>
      <c r="BF1999" s="148"/>
      <c r="BG1999" s="148"/>
      <c r="BH1999" s="148"/>
    </row>
    <row r="2000" spans="1:60" ht="22.5" outlineLevel="1" x14ac:dyDescent="0.2">
      <c r="A2000" s="172">
        <v>436</v>
      </c>
      <c r="B2000" s="173" t="s">
        <v>2640</v>
      </c>
      <c r="C2000" s="181" t="s">
        <v>2641</v>
      </c>
      <c r="D2000" s="174" t="s">
        <v>671</v>
      </c>
      <c r="E2000" s="175">
        <v>80</v>
      </c>
      <c r="F2000" s="176"/>
      <c r="G2000" s="177">
        <f>ROUND(E2000*F2000,2)</f>
        <v>0</v>
      </c>
      <c r="H2000" s="176"/>
      <c r="I2000" s="177">
        <f>ROUND(E2000*H2000,2)</f>
        <v>0</v>
      </c>
      <c r="J2000" s="176"/>
      <c r="K2000" s="177">
        <f>ROUND(E2000*J2000,2)</f>
        <v>0</v>
      </c>
      <c r="L2000" s="177">
        <v>21</v>
      </c>
      <c r="M2000" s="177">
        <f>G2000*(1+L2000/100)</f>
        <v>0</v>
      </c>
      <c r="N2000" s="175">
        <v>1.7000000000000001E-4</v>
      </c>
      <c r="O2000" s="175">
        <f>ROUND(E2000*N2000,2)</f>
        <v>0.01</v>
      </c>
      <c r="P2000" s="175">
        <v>0</v>
      </c>
      <c r="Q2000" s="175">
        <f>ROUND(E2000*P2000,2)</f>
        <v>0</v>
      </c>
      <c r="R2000" s="177" t="s">
        <v>2545</v>
      </c>
      <c r="S2000" s="177" t="s">
        <v>378</v>
      </c>
      <c r="T2000" s="178" t="s">
        <v>378</v>
      </c>
      <c r="U2000" s="159">
        <v>0.152</v>
      </c>
      <c r="V2000" s="159">
        <f>ROUND(E2000*U2000,2)</f>
        <v>12.16</v>
      </c>
      <c r="W2000" s="159"/>
      <c r="X2000" s="159" t="s">
        <v>429</v>
      </c>
      <c r="Y2000" s="159" t="s">
        <v>381</v>
      </c>
      <c r="Z2000" s="214">
        <v>0.32</v>
      </c>
      <c r="AA2000" s="215">
        <f t="shared" ref="AA2000:AA2001" si="852">G2000*Z2000</f>
        <v>0</v>
      </c>
      <c r="AB2000" s="215">
        <f t="shared" ref="AB2000:AB2001" si="853">G2000-AA2000</f>
        <v>0</v>
      </c>
      <c r="AC2000" s="148"/>
      <c r="AD2000" s="148"/>
      <c r="AE2000" s="148"/>
      <c r="AF2000" s="148"/>
      <c r="AG2000" s="148" t="s">
        <v>431</v>
      </c>
      <c r="AH2000" s="148"/>
      <c r="AI2000" s="148"/>
      <c r="AJ2000" s="148"/>
      <c r="AK2000" s="148"/>
      <c r="AL2000" s="148"/>
      <c r="AM2000" s="148"/>
      <c r="AN2000" s="148"/>
      <c r="AO2000" s="148"/>
      <c r="AP2000" s="148"/>
      <c r="AQ2000" s="148"/>
      <c r="AR2000" s="148"/>
      <c r="AS2000" s="148"/>
      <c r="AT2000" s="148"/>
      <c r="AU2000" s="148"/>
      <c r="AV2000" s="148"/>
      <c r="AW2000" s="148"/>
      <c r="AX2000" s="148"/>
      <c r="AY2000" s="148"/>
      <c r="AZ2000" s="148"/>
      <c r="BA2000" s="148"/>
      <c r="BB2000" s="148"/>
      <c r="BC2000" s="148"/>
      <c r="BD2000" s="148"/>
      <c r="BE2000" s="148"/>
      <c r="BF2000" s="148"/>
      <c r="BG2000" s="148"/>
      <c r="BH2000" s="148"/>
    </row>
    <row r="2001" spans="1:60" outlineLevel="1" x14ac:dyDescent="0.2">
      <c r="A2001" s="155">
        <v>437</v>
      </c>
      <c r="B2001" s="156" t="s">
        <v>2642</v>
      </c>
      <c r="C2001" s="197" t="s">
        <v>2643</v>
      </c>
      <c r="D2001" s="157" t="s">
        <v>0</v>
      </c>
      <c r="E2001" s="196"/>
      <c r="F2001" s="160"/>
      <c r="G2001" s="159">
        <f>ROUND(E2001*F2001,2)</f>
        <v>0</v>
      </c>
      <c r="H2001" s="160"/>
      <c r="I2001" s="159">
        <f>ROUND(E2001*H2001,2)</f>
        <v>0</v>
      </c>
      <c r="J2001" s="160"/>
      <c r="K2001" s="159">
        <f>ROUND(E2001*J2001,2)</f>
        <v>0</v>
      </c>
      <c r="L2001" s="159">
        <v>21</v>
      </c>
      <c r="M2001" s="159">
        <f>G2001*(1+L2001/100)</f>
        <v>0</v>
      </c>
      <c r="N2001" s="158">
        <v>0</v>
      </c>
      <c r="O2001" s="158">
        <f>ROUND(E2001*N2001,2)</f>
        <v>0</v>
      </c>
      <c r="P2001" s="158">
        <v>0</v>
      </c>
      <c r="Q2001" s="158">
        <f>ROUND(E2001*P2001,2)</f>
        <v>0</v>
      </c>
      <c r="R2001" s="159" t="s">
        <v>2545</v>
      </c>
      <c r="S2001" s="159" t="s">
        <v>378</v>
      </c>
      <c r="T2001" s="159" t="s">
        <v>378</v>
      </c>
      <c r="U2001" s="159">
        <v>0</v>
      </c>
      <c r="V2001" s="159">
        <f>ROUND(E2001*U2001,2)</f>
        <v>0</v>
      </c>
      <c r="W2001" s="159"/>
      <c r="X2001" s="159" t="s">
        <v>618</v>
      </c>
      <c r="Y2001" s="159" t="s">
        <v>381</v>
      </c>
      <c r="Z2001" s="214">
        <v>0.32</v>
      </c>
      <c r="AA2001" s="215">
        <f t="shared" si="852"/>
        <v>0</v>
      </c>
      <c r="AB2001" s="215">
        <f t="shared" si="853"/>
        <v>0</v>
      </c>
      <c r="AC2001" s="148"/>
      <c r="AD2001" s="148"/>
      <c r="AE2001" s="148"/>
      <c r="AF2001" s="148"/>
      <c r="AG2001" s="148" t="s">
        <v>619</v>
      </c>
      <c r="AH2001" s="148"/>
      <c r="AI2001" s="148"/>
      <c r="AJ2001" s="148"/>
      <c r="AK2001" s="148"/>
      <c r="AL2001" s="148"/>
      <c r="AM2001" s="148"/>
      <c r="AN2001" s="148"/>
      <c r="AO2001" s="148"/>
      <c r="AP2001" s="148"/>
      <c r="AQ2001" s="148"/>
      <c r="AR2001" s="148"/>
      <c r="AS2001" s="148"/>
      <c r="AT2001" s="148"/>
      <c r="AU2001" s="148"/>
      <c r="AV2001" s="148"/>
      <c r="AW2001" s="148"/>
      <c r="AX2001" s="148"/>
      <c r="AY2001" s="148"/>
      <c r="AZ2001" s="148"/>
      <c r="BA2001" s="148"/>
      <c r="BB2001" s="148"/>
      <c r="BC2001" s="148"/>
      <c r="BD2001" s="148"/>
      <c r="BE2001" s="148"/>
      <c r="BF2001" s="148"/>
      <c r="BG2001" s="148"/>
      <c r="BH2001" s="148"/>
    </row>
    <row r="2002" spans="1:60" outlineLevel="2" x14ac:dyDescent="0.2">
      <c r="A2002" s="155"/>
      <c r="B2002" s="156"/>
      <c r="C2002" s="308" t="s">
        <v>2644</v>
      </c>
      <c r="D2002" s="309"/>
      <c r="E2002" s="309"/>
      <c r="F2002" s="309"/>
      <c r="G2002" s="309"/>
      <c r="H2002" s="159"/>
      <c r="I2002" s="159"/>
      <c r="J2002" s="159"/>
      <c r="K2002" s="159"/>
      <c r="L2002" s="159"/>
      <c r="M2002" s="159"/>
      <c r="N2002" s="158"/>
      <c r="O2002" s="158"/>
      <c r="P2002" s="158"/>
      <c r="Q2002" s="158"/>
      <c r="R2002" s="159"/>
      <c r="S2002" s="159"/>
      <c r="T2002" s="159"/>
      <c r="U2002" s="159"/>
      <c r="V2002" s="159"/>
      <c r="W2002" s="159"/>
      <c r="X2002" s="159"/>
      <c r="Y2002" s="159"/>
      <c r="Z2002" s="148"/>
      <c r="AA2002" s="148"/>
      <c r="AB2002" s="148"/>
      <c r="AC2002" s="148"/>
      <c r="AD2002" s="148"/>
      <c r="AE2002" s="148"/>
      <c r="AF2002" s="148"/>
      <c r="AG2002" s="148" t="s">
        <v>433</v>
      </c>
      <c r="AH2002" s="148"/>
      <c r="AI2002" s="148"/>
      <c r="AJ2002" s="148"/>
      <c r="AK2002" s="148"/>
      <c r="AL2002" s="148"/>
      <c r="AM2002" s="148"/>
      <c r="AN2002" s="148"/>
      <c r="AO2002" s="148"/>
      <c r="AP2002" s="148"/>
      <c r="AQ2002" s="148"/>
      <c r="AR2002" s="148"/>
      <c r="AS2002" s="148"/>
      <c r="AT2002" s="148"/>
      <c r="AU2002" s="148"/>
      <c r="AV2002" s="148"/>
      <c r="AW2002" s="148"/>
      <c r="AX2002" s="148"/>
      <c r="AY2002" s="148"/>
      <c r="AZ2002" s="148"/>
      <c r="BA2002" s="148"/>
      <c r="BB2002" s="148"/>
      <c r="BC2002" s="148"/>
      <c r="BD2002" s="148"/>
      <c r="BE2002" s="148"/>
      <c r="BF2002" s="148"/>
      <c r="BG2002" s="148"/>
      <c r="BH2002" s="148"/>
    </row>
    <row r="2003" spans="1:60" x14ac:dyDescent="0.2">
      <c r="A2003" s="162" t="s">
        <v>373</v>
      </c>
      <c r="B2003" s="163" t="s">
        <v>313</v>
      </c>
      <c r="C2003" s="180" t="s">
        <v>314</v>
      </c>
      <c r="D2003" s="164"/>
      <c r="E2003" s="165"/>
      <c r="F2003" s="166"/>
      <c r="G2003" s="166">
        <f>SUMIF(AG2004:AG2008,"&lt;&gt;NOR",G2004:G2008)</f>
        <v>0</v>
      </c>
      <c r="H2003" s="166"/>
      <c r="I2003" s="166">
        <f>SUM(I2004:I2008)</f>
        <v>0</v>
      </c>
      <c r="J2003" s="166"/>
      <c r="K2003" s="166">
        <f>SUM(K2004:K2008)</f>
        <v>0</v>
      </c>
      <c r="L2003" s="166"/>
      <c r="M2003" s="166">
        <f>SUM(M2004:M2008)</f>
        <v>0</v>
      </c>
      <c r="N2003" s="165"/>
      <c r="O2003" s="165">
        <f>SUM(O2004:O2008)</f>
        <v>14.51</v>
      </c>
      <c r="P2003" s="165"/>
      <c r="Q2003" s="165">
        <f>SUM(Q2004:Q2008)</f>
        <v>0</v>
      </c>
      <c r="R2003" s="166"/>
      <c r="S2003" s="166"/>
      <c r="T2003" s="167"/>
      <c r="U2003" s="161"/>
      <c r="V2003" s="161">
        <f>SUM(V2004:V2008)</f>
        <v>676.2</v>
      </c>
      <c r="W2003" s="161"/>
      <c r="X2003" s="161"/>
      <c r="Y2003" s="161"/>
      <c r="Z2003" s="166"/>
      <c r="AA2003" s="166"/>
      <c r="AB2003" s="167"/>
      <c r="AG2003" t="s">
        <v>374</v>
      </c>
    </row>
    <row r="2004" spans="1:60" ht="22.5" outlineLevel="1" x14ac:dyDescent="0.2">
      <c r="A2004" s="172">
        <v>438</v>
      </c>
      <c r="B2004" s="173" t="s">
        <v>2645</v>
      </c>
      <c r="C2004" s="181" t="s">
        <v>2646</v>
      </c>
      <c r="D2004" s="174" t="s">
        <v>492</v>
      </c>
      <c r="E2004" s="175">
        <v>1470</v>
      </c>
      <c r="F2004" s="176"/>
      <c r="G2004" s="177">
        <f>ROUND(E2004*F2004,2)</f>
        <v>0</v>
      </c>
      <c r="H2004" s="176"/>
      <c r="I2004" s="177">
        <f>ROUND(E2004*H2004,2)</f>
        <v>0</v>
      </c>
      <c r="J2004" s="176"/>
      <c r="K2004" s="177">
        <f>ROUND(E2004*J2004,2)</f>
        <v>0</v>
      </c>
      <c r="L2004" s="177">
        <v>21</v>
      </c>
      <c r="M2004" s="177">
        <f>G2004*(1+L2004/100)</f>
        <v>0</v>
      </c>
      <c r="N2004" s="175">
        <v>9.8700000000000003E-3</v>
      </c>
      <c r="O2004" s="175">
        <f>ROUND(E2004*N2004,2)</f>
        <v>14.51</v>
      </c>
      <c r="P2004" s="175">
        <v>0</v>
      </c>
      <c r="Q2004" s="175">
        <f>ROUND(E2004*P2004,2)</f>
        <v>0</v>
      </c>
      <c r="R2004" s="177"/>
      <c r="S2004" s="177" t="s">
        <v>394</v>
      </c>
      <c r="T2004" s="178" t="s">
        <v>379</v>
      </c>
      <c r="U2004" s="159">
        <v>0.46</v>
      </c>
      <c r="V2004" s="159">
        <f>ROUND(E2004*U2004,2)</f>
        <v>676.2</v>
      </c>
      <c r="W2004" s="159"/>
      <c r="X2004" s="159" t="s">
        <v>429</v>
      </c>
      <c r="Y2004" s="159" t="s">
        <v>381</v>
      </c>
      <c r="Z2004" s="214">
        <v>0.32</v>
      </c>
      <c r="AA2004" s="215">
        <f t="shared" ref="AA2004" si="854">G2004*Z2004</f>
        <v>0</v>
      </c>
      <c r="AB2004" s="215">
        <f t="shared" ref="AB2004" si="855">G2004-AA2004</f>
        <v>0</v>
      </c>
      <c r="AC2004" s="148"/>
      <c r="AD2004" s="148"/>
      <c r="AE2004" s="148"/>
      <c r="AF2004" s="148"/>
      <c r="AG2004" s="148" t="s">
        <v>431</v>
      </c>
      <c r="AH2004" s="148"/>
      <c r="AI2004" s="148"/>
      <c r="AJ2004" s="148"/>
      <c r="AK2004" s="148"/>
      <c r="AL2004" s="148"/>
      <c r="AM2004" s="148"/>
      <c r="AN2004" s="148"/>
      <c r="AO2004" s="148"/>
      <c r="AP2004" s="148"/>
      <c r="AQ2004" s="148"/>
      <c r="AR2004" s="148"/>
      <c r="AS2004" s="148"/>
      <c r="AT2004" s="148"/>
      <c r="AU2004" s="148"/>
      <c r="AV2004" s="148"/>
      <c r="AW2004" s="148"/>
      <c r="AX2004" s="148"/>
      <c r="AY2004" s="148"/>
      <c r="AZ2004" s="148"/>
      <c r="BA2004" s="148"/>
      <c r="BB2004" s="148"/>
      <c r="BC2004" s="148"/>
      <c r="BD2004" s="148"/>
      <c r="BE2004" s="148"/>
      <c r="BF2004" s="148"/>
      <c r="BG2004" s="148"/>
      <c r="BH2004" s="148"/>
    </row>
    <row r="2005" spans="1:60" outlineLevel="2" x14ac:dyDescent="0.2">
      <c r="A2005" s="155"/>
      <c r="B2005" s="156"/>
      <c r="C2005" s="295" t="s">
        <v>2647</v>
      </c>
      <c r="D2005" s="296"/>
      <c r="E2005" s="296"/>
      <c r="F2005" s="296"/>
      <c r="G2005" s="296"/>
      <c r="H2005" s="159"/>
      <c r="I2005" s="159"/>
      <c r="J2005" s="159"/>
      <c r="K2005" s="159"/>
      <c r="L2005" s="159"/>
      <c r="M2005" s="159"/>
      <c r="N2005" s="158"/>
      <c r="O2005" s="158"/>
      <c r="P2005" s="158"/>
      <c r="Q2005" s="158"/>
      <c r="R2005" s="159"/>
      <c r="S2005" s="159"/>
      <c r="T2005" s="159"/>
      <c r="U2005" s="159"/>
      <c r="V2005" s="159"/>
      <c r="W2005" s="159"/>
      <c r="X2005" s="159"/>
      <c r="Y2005" s="159"/>
      <c r="Z2005" s="148"/>
      <c r="AA2005" s="148"/>
      <c r="AB2005" s="148"/>
      <c r="AC2005" s="148"/>
      <c r="AD2005" s="148"/>
      <c r="AE2005" s="148"/>
      <c r="AF2005" s="148"/>
      <c r="AG2005" s="148" t="s">
        <v>383</v>
      </c>
      <c r="AH2005" s="148"/>
      <c r="AI2005" s="148"/>
      <c r="AJ2005" s="148"/>
      <c r="AK2005" s="148"/>
      <c r="AL2005" s="148"/>
      <c r="AM2005" s="148"/>
      <c r="AN2005" s="148"/>
      <c r="AO2005" s="148"/>
      <c r="AP2005" s="148"/>
      <c r="AQ2005" s="148"/>
      <c r="AR2005" s="148"/>
      <c r="AS2005" s="148"/>
      <c r="AT2005" s="148"/>
      <c r="AU2005" s="148"/>
      <c r="AV2005" s="148"/>
      <c r="AW2005" s="148"/>
      <c r="AX2005" s="148"/>
      <c r="AY2005" s="148"/>
      <c r="AZ2005" s="148"/>
      <c r="BA2005" s="148"/>
      <c r="BB2005" s="148"/>
      <c r="BC2005" s="148"/>
      <c r="BD2005" s="148"/>
      <c r="BE2005" s="148"/>
      <c r="BF2005" s="148"/>
      <c r="BG2005" s="148"/>
      <c r="BH2005" s="148"/>
    </row>
    <row r="2006" spans="1:60" outlineLevel="2" x14ac:dyDescent="0.2">
      <c r="A2006" s="155"/>
      <c r="B2006" s="156"/>
      <c r="C2006" s="194" t="s">
        <v>1668</v>
      </c>
      <c r="D2006" s="185"/>
      <c r="E2006" s="186">
        <v>1470</v>
      </c>
      <c r="F2006" s="159"/>
      <c r="G2006" s="159"/>
      <c r="H2006" s="159"/>
      <c r="I2006" s="159"/>
      <c r="J2006" s="159"/>
      <c r="K2006" s="159"/>
      <c r="L2006" s="159"/>
      <c r="M2006" s="159"/>
      <c r="N2006" s="158"/>
      <c r="O2006" s="158"/>
      <c r="P2006" s="158"/>
      <c r="Q2006" s="158"/>
      <c r="R2006" s="159"/>
      <c r="S2006" s="159"/>
      <c r="T2006" s="159"/>
      <c r="U2006" s="159"/>
      <c r="V2006" s="159"/>
      <c r="W2006" s="159"/>
      <c r="X2006" s="159"/>
      <c r="Y2006" s="159"/>
      <c r="Z2006" s="148"/>
      <c r="AA2006" s="148"/>
      <c r="AB2006" s="148"/>
      <c r="AC2006" s="148"/>
      <c r="AD2006" s="148"/>
      <c r="AE2006" s="148"/>
      <c r="AF2006" s="148"/>
      <c r="AG2006" s="148" t="s">
        <v>435</v>
      </c>
      <c r="AH2006" s="148">
        <v>0</v>
      </c>
      <c r="AI2006" s="148"/>
      <c r="AJ2006" s="148"/>
      <c r="AK2006" s="148"/>
      <c r="AL2006" s="148"/>
      <c r="AM2006" s="148"/>
      <c r="AN2006" s="148"/>
      <c r="AO2006" s="148"/>
      <c r="AP2006" s="148"/>
      <c r="AQ2006" s="148"/>
      <c r="AR2006" s="148"/>
      <c r="AS2006" s="148"/>
      <c r="AT2006" s="148"/>
      <c r="AU2006" s="148"/>
      <c r="AV2006" s="148"/>
      <c r="AW2006" s="148"/>
      <c r="AX2006" s="148"/>
      <c r="AY2006" s="148"/>
      <c r="AZ2006" s="148"/>
      <c r="BA2006" s="148"/>
      <c r="BB2006" s="148"/>
      <c r="BC2006" s="148"/>
      <c r="BD2006" s="148"/>
      <c r="BE2006" s="148"/>
      <c r="BF2006" s="148"/>
      <c r="BG2006" s="148"/>
      <c r="BH2006" s="148"/>
    </row>
    <row r="2007" spans="1:60" outlineLevel="1" x14ac:dyDescent="0.2">
      <c r="A2007" s="155">
        <v>439</v>
      </c>
      <c r="B2007" s="156" t="s">
        <v>2648</v>
      </c>
      <c r="C2007" s="197" t="s">
        <v>2649</v>
      </c>
      <c r="D2007" s="157" t="s">
        <v>0</v>
      </c>
      <c r="E2007" s="196"/>
      <c r="F2007" s="160"/>
      <c r="G2007" s="159">
        <f>ROUND(E2007*F2007,2)</f>
        <v>0</v>
      </c>
      <c r="H2007" s="160"/>
      <c r="I2007" s="159">
        <f>ROUND(E2007*H2007,2)</f>
        <v>0</v>
      </c>
      <c r="J2007" s="160"/>
      <c r="K2007" s="159">
        <f>ROUND(E2007*J2007,2)</f>
        <v>0</v>
      </c>
      <c r="L2007" s="159">
        <v>21</v>
      </c>
      <c r="M2007" s="159">
        <f>G2007*(1+L2007/100)</f>
        <v>0</v>
      </c>
      <c r="N2007" s="158">
        <v>0</v>
      </c>
      <c r="O2007" s="158">
        <f>ROUND(E2007*N2007,2)</f>
        <v>0</v>
      </c>
      <c r="P2007" s="158">
        <v>0</v>
      </c>
      <c r="Q2007" s="158">
        <f>ROUND(E2007*P2007,2)</f>
        <v>0</v>
      </c>
      <c r="R2007" s="159" t="s">
        <v>2650</v>
      </c>
      <c r="S2007" s="159" t="s">
        <v>378</v>
      </c>
      <c r="T2007" s="159" t="s">
        <v>378</v>
      </c>
      <c r="U2007" s="159">
        <v>0</v>
      </c>
      <c r="V2007" s="159">
        <f>ROUND(E2007*U2007,2)</f>
        <v>0</v>
      </c>
      <c r="W2007" s="159"/>
      <c r="X2007" s="159" t="s">
        <v>618</v>
      </c>
      <c r="Y2007" s="159" t="s">
        <v>381</v>
      </c>
      <c r="Z2007" s="214">
        <v>0.32</v>
      </c>
      <c r="AA2007" s="215">
        <f t="shared" ref="AA2007" si="856">G2007*Z2007</f>
        <v>0</v>
      </c>
      <c r="AB2007" s="215">
        <f t="shared" ref="AB2007" si="857">G2007-AA2007</f>
        <v>0</v>
      </c>
      <c r="AC2007" s="148"/>
      <c r="AD2007" s="148"/>
      <c r="AE2007" s="148"/>
      <c r="AF2007" s="148"/>
      <c r="AG2007" s="148" t="s">
        <v>619</v>
      </c>
      <c r="AH2007" s="148"/>
      <c r="AI2007" s="148"/>
      <c r="AJ2007" s="148"/>
      <c r="AK2007" s="148"/>
      <c r="AL2007" s="148"/>
      <c r="AM2007" s="148"/>
      <c r="AN2007" s="148"/>
      <c r="AO2007" s="148"/>
      <c r="AP2007" s="148"/>
      <c r="AQ2007" s="148"/>
      <c r="AR2007" s="148"/>
      <c r="AS2007" s="148"/>
      <c r="AT2007" s="148"/>
      <c r="AU2007" s="148"/>
      <c r="AV2007" s="148"/>
      <c r="AW2007" s="148"/>
      <c r="AX2007" s="148"/>
      <c r="AY2007" s="148"/>
      <c r="AZ2007" s="148"/>
      <c r="BA2007" s="148"/>
      <c r="BB2007" s="148"/>
      <c r="BC2007" s="148"/>
      <c r="BD2007" s="148"/>
      <c r="BE2007" s="148"/>
      <c r="BF2007" s="148"/>
      <c r="BG2007" s="148"/>
      <c r="BH2007" s="148"/>
    </row>
    <row r="2008" spans="1:60" outlineLevel="2" x14ac:dyDescent="0.2">
      <c r="A2008" s="155"/>
      <c r="B2008" s="156"/>
      <c r="C2008" s="308" t="s">
        <v>2194</v>
      </c>
      <c r="D2008" s="309"/>
      <c r="E2008" s="309"/>
      <c r="F2008" s="309"/>
      <c r="G2008" s="309"/>
      <c r="H2008" s="159"/>
      <c r="I2008" s="159"/>
      <c r="J2008" s="159"/>
      <c r="K2008" s="159"/>
      <c r="L2008" s="159"/>
      <c r="M2008" s="159"/>
      <c r="N2008" s="158"/>
      <c r="O2008" s="158"/>
      <c r="P2008" s="158"/>
      <c r="Q2008" s="158"/>
      <c r="R2008" s="159"/>
      <c r="S2008" s="159"/>
      <c r="T2008" s="159"/>
      <c r="U2008" s="159"/>
      <c r="V2008" s="159"/>
      <c r="W2008" s="159"/>
      <c r="X2008" s="159"/>
      <c r="Y2008" s="159"/>
      <c r="Z2008" s="148"/>
      <c r="AA2008" s="148"/>
      <c r="AB2008" s="148"/>
      <c r="AC2008" s="148"/>
      <c r="AD2008" s="148"/>
      <c r="AE2008" s="148"/>
      <c r="AF2008" s="148"/>
      <c r="AG2008" s="148" t="s">
        <v>433</v>
      </c>
      <c r="AH2008" s="148"/>
      <c r="AI2008" s="148"/>
      <c r="AJ2008" s="148"/>
      <c r="AK2008" s="148"/>
      <c r="AL2008" s="148"/>
      <c r="AM2008" s="148"/>
      <c r="AN2008" s="148"/>
      <c r="AO2008" s="148"/>
      <c r="AP2008" s="148"/>
      <c r="AQ2008" s="148"/>
      <c r="AR2008" s="148"/>
      <c r="AS2008" s="148"/>
      <c r="AT2008" s="148"/>
      <c r="AU2008" s="148"/>
      <c r="AV2008" s="148"/>
      <c r="AW2008" s="148"/>
      <c r="AX2008" s="148"/>
      <c r="AY2008" s="148"/>
      <c r="AZ2008" s="148"/>
      <c r="BA2008" s="148"/>
      <c r="BB2008" s="148"/>
      <c r="BC2008" s="148"/>
      <c r="BD2008" s="148"/>
      <c r="BE2008" s="148"/>
      <c r="BF2008" s="148"/>
      <c r="BG2008" s="148"/>
      <c r="BH2008" s="148"/>
    </row>
    <row r="2009" spans="1:60" x14ac:dyDescent="0.2">
      <c r="A2009" s="162" t="s">
        <v>373</v>
      </c>
      <c r="B2009" s="163" t="s">
        <v>315</v>
      </c>
      <c r="C2009" s="180" t="s">
        <v>316</v>
      </c>
      <c r="D2009" s="164"/>
      <c r="E2009" s="165"/>
      <c r="F2009" s="166"/>
      <c r="G2009" s="166">
        <f>SUMIF(AG2010:AG2104,"&lt;&gt;NOR",G2010:G2104)</f>
        <v>0</v>
      </c>
      <c r="H2009" s="166"/>
      <c r="I2009" s="166">
        <f>SUM(I2010:I2104)</f>
        <v>0</v>
      </c>
      <c r="J2009" s="166"/>
      <c r="K2009" s="166">
        <f>SUM(K2010:K2104)</f>
        <v>0</v>
      </c>
      <c r="L2009" s="166"/>
      <c r="M2009" s="166">
        <f>SUM(M2010:M2104)</f>
        <v>0</v>
      </c>
      <c r="N2009" s="165"/>
      <c r="O2009" s="165">
        <f>SUM(O2010:O2104)</f>
        <v>17.279999999999998</v>
      </c>
      <c r="P2009" s="165"/>
      <c r="Q2009" s="165">
        <f>SUM(Q2010:Q2104)</f>
        <v>0</v>
      </c>
      <c r="R2009" s="166"/>
      <c r="S2009" s="166"/>
      <c r="T2009" s="167"/>
      <c r="U2009" s="161"/>
      <c r="V2009" s="161">
        <f>SUM(V2010:V2104)</f>
        <v>1123.1699999999998</v>
      </c>
      <c r="W2009" s="161"/>
      <c r="X2009" s="161"/>
      <c r="Y2009" s="161"/>
      <c r="Z2009" s="167"/>
      <c r="AA2009" s="167"/>
      <c r="AB2009" s="167"/>
      <c r="AG2009" t="s">
        <v>374</v>
      </c>
    </row>
    <row r="2010" spans="1:60" ht="33.75" outlineLevel="1" x14ac:dyDescent="0.2">
      <c r="A2010" s="172">
        <v>440</v>
      </c>
      <c r="B2010" s="173" t="s">
        <v>2651</v>
      </c>
      <c r="C2010" s="181" t="s">
        <v>2652</v>
      </c>
      <c r="D2010" s="174" t="s">
        <v>492</v>
      </c>
      <c r="E2010" s="175">
        <v>701.09640000000002</v>
      </c>
      <c r="F2010" s="176"/>
      <c r="G2010" s="177">
        <f>ROUND(E2010*F2010,2)</f>
        <v>0</v>
      </c>
      <c r="H2010" s="176"/>
      <c r="I2010" s="177">
        <f>ROUND(E2010*H2010,2)</f>
        <v>0</v>
      </c>
      <c r="J2010" s="176"/>
      <c r="K2010" s="177">
        <f>ROUND(E2010*J2010,2)</f>
        <v>0</v>
      </c>
      <c r="L2010" s="177">
        <v>21</v>
      </c>
      <c r="M2010" s="177">
        <f>G2010*(1+L2010/100)</f>
        <v>0</v>
      </c>
      <c r="N2010" s="175">
        <v>2.1000000000000001E-4</v>
      </c>
      <c r="O2010" s="175">
        <f>ROUND(E2010*N2010,2)</f>
        <v>0.15</v>
      </c>
      <c r="P2010" s="175">
        <v>0</v>
      </c>
      <c r="Q2010" s="175">
        <f>ROUND(E2010*P2010,2)</f>
        <v>0</v>
      </c>
      <c r="R2010" s="177" t="s">
        <v>2425</v>
      </c>
      <c r="S2010" s="177" t="s">
        <v>378</v>
      </c>
      <c r="T2010" s="178" t="s">
        <v>378</v>
      </c>
      <c r="U2010" s="159">
        <v>0.05</v>
      </c>
      <c r="V2010" s="159">
        <f>ROUND(E2010*U2010,2)</f>
        <v>35.049999999999997</v>
      </c>
      <c r="W2010" s="159"/>
      <c r="X2010" s="159" t="s">
        <v>429</v>
      </c>
      <c r="Y2010" s="159" t="s">
        <v>381</v>
      </c>
      <c r="Z2010" s="214">
        <v>0.32</v>
      </c>
      <c r="AA2010" s="215">
        <f t="shared" ref="AA2010" si="858">G2010*Z2010</f>
        <v>0</v>
      </c>
      <c r="AB2010" s="215">
        <f t="shared" ref="AB2010" si="859">G2010-AA2010</f>
        <v>0</v>
      </c>
      <c r="AC2010" s="148"/>
      <c r="AD2010" s="148"/>
      <c r="AE2010" s="148"/>
      <c r="AF2010" s="148"/>
      <c r="AG2010" s="148" t="s">
        <v>431</v>
      </c>
      <c r="AH2010" s="148"/>
      <c r="AI2010" s="148"/>
      <c r="AJ2010" s="148"/>
      <c r="AK2010" s="148"/>
      <c r="AL2010" s="148"/>
      <c r="AM2010" s="148"/>
      <c r="AN2010" s="148"/>
      <c r="AO2010" s="148"/>
      <c r="AP2010" s="148"/>
      <c r="AQ2010" s="148"/>
      <c r="AR2010" s="148"/>
      <c r="AS2010" s="148"/>
      <c r="AT2010" s="148"/>
      <c r="AU2010" s="148"/>
      <c r="AV2010" s="148"/>
      <c r="AW2010" s="148"/>
      <c r="AX2010" s="148"/>
      <c r="AY2010" s="148"/>
      <c r="AZ2010" s="148"/>
      <c r="BA2010" s="148"/>
      <c r="BB2010" s="148"/>
      <c r="BC2010" s="148"/>
      <c r="BD2010" s="148"/>
      <c r="BE2010" s="148"/>
      <c r="BF2010" s="148"/>
      <c r="BG2010" s="148"/>
      <c r="BH2010" s="148"/>
    </row>
    <row r="2011" spans="1:60" outlineLevel="2" x14ac:dyDescent="0.2">
      <c r="A2011" s="155"/>
      <c r="B2011" s="156"/>
      <c r="C2011" s="295" t="s">
        <v>2653</v>
      </c>
      <c r="D2011" s="296"/>
      <c r="E2011" s="296"/>
      <c r="F2011" s="296"/>
      <c r="G2011" s="296"/>
      <c r="H2011" s="159"/>
      <c r="I2011" s="159"/>
      <c r="J2011" s="159"/>
      <c r="K2011" s="159"/>
      <c r="L2011" s="159"/>
      <c r="M2011" s="159"/>
      <c r="N2011" s="158"/>
      <c r="O2011" s="158"/>
      <c r="P2011" s="158"/>
      <c r="Q2011" s="158"/>
      <c r="R2011" s="159"/>
      <c r="S2011" s="159"/>
      <c r="T2011" s="159"/>
      <c r="U2011" s="159"/>
      <c r="V2011" s="159"/>
      <c r="W2011" s="159"/>
      <c r="X2011" s="159"/>
      <c r="Y2011" s="159"/>
      <c r="Z2011" s="148"/>
      <c r="AA2011" s="148"/>
      <c r="AB2011" s="148"/>
      <c r="AC2011" s="148"/>
      <c r="AD2011" s="148"/>
      <c r="AE2011" s="148"/>
      <c r="AF2011" s="148"/>
      <c r="AG2011" s="148" t="s">
        <v>383</v>
      </c>
      <c r="AH2011" s="148"/>
      <c r="AI2011" s="148"/>
      <c r="AJ2011" s="148"/>
      <c r="AK2011" s="148"/>
      <c r="AL2011" s="148"/>
      <c r="AM2011" s="148"/>
      <c r="AN2011" s="148"/>
      <c r="AO2011" s="148"/>
      <c r="AP2011" s="148"/>
      <c r="AQ2011" s="148"/>
      <c r="AR2011" s="148"/>
      <c r="AS2011" s="148"/>
      <c r="AT2011" s="148"/>
      <c r="AU2011" s="148"/>
      <c r="AV2011" s="148"/>
      <c r="AW2011" s="148"/>
      <c r="AX2011" s="148"/>
      <c r="AY2011" s="148"/>
      <c r="AZ2011" s="148"/>
      <c r="BA2011" s="148"/>
      <c r="BB2011" s="148"/>
      <c r="BC2011" s="148"/>
      <c r="BD2011" s="148"/>
      <c r="BE2011" s="148"/>
      <c r="BF2011" s="148"/>
      <c r="BG2011" s="148"/>
      <c r="BH2011" s="148"/>
    </row>
    <row r="2012" spans="1:60" outlineLevel="2" x14ac:dyDescent="0.2">
      <c r="A2012" s="155"/>
      <c r="B2012" s="156"/>
      <c r="C2012" s="194" t="s">
        <v>2654</v>
      </c>
      <c r="D2012" s="185"/>
      <c r="E2012" s="186">
        <v>701.09640000000002</v>
      </c>
      <c r="F2012" s="159"/>
      <c r="G2012" s="159"/>
      <c r="H2012" s="159"/>
      <c r="I2012" s="159"/>
      <c r="J2012" s="159"/>
      <c r="K2012" s="159"/>
      <c r="L2012" s="159"/>
      <c r="M2012" s="159"/>
      <c r="N2012" s="158"/>
      <c r="O2012" s="158"/>
      <c r="P2012" s="158"/>
      <c r="Q2012" s="158"/>
      <c r="R2012" s="159"/>
      <c r="S2012" s="159"/>
      <c r="T2012" s="159"/>
      <c r="U2012" s="159"/>
      <c r="V2012" s="159"/>
      <c r="W2012" s="159"/>
      <c r="X2012" s="159"/>
      <c r="Y2012" s="159"/>
      <c r="Z2012" s="148"/>
      <c r="AA2012" s="148"/>
      <c r="AB2012" s="148"/>
      <c r="AC2012" s="148"/>
      <c r="AD2012" s="148"/>
      <c r="AE2012" s="148"/>
      <c r="AF2012" s="148"/>
      <c r="AG2012" s="148" t="s">
        <v>435</v>
      </c>
      <c r="AH2012" s="148">
        <v>5</v>
      </c>
      <c r="AI2012" s="148"/>
      <c r="AJ2012" s="148"/>
      <c r="AK2012" s="148"/>
      <c r="AL2012" s="148"/>
      <c r="AM2012" s="148"/>
      <c r="AN2012" s="148"/>
      <c r="AO2012" s="148"/>
      <c r="AP2012" s="148"/>
      <c r="AQ2012" s="148"/>
      <c r="AR2012" s="148"/>
      <c r="AS2012" s="148"/>
      <c r="AT2012" s="148"/>
      <c r="AU2012" s="148"/>
      <c r="AV2012" s="148"/>
      <c r="AW2012" s="148"/>
      <c r="AX2012" s="148"/>
      <c r="AY2012" s="148"/>
      <c r="AZ2012" s="148"/>
      <c r="BA2012" s="148"/>
      <c r="BB2012" s="148"/>
      <c r="BC2012" s="148"/>
      <c r="BD2012" s="148"/>
      <c r="BE2012" s="148"/>
      <c r="BF2012" s="148"/>
      <c r="BG2012" s="148"/>
      <c r="BH2012" s="148"/>
    </row>
    <row r="2013" spans="1:60" ht="22.5" outlineLevel="1" x14ac:dyDescent="0.2">
      <c r="A2013" s="172">
        <v>441</v>
      </c>
      <c r="B2013" s="173" t="s">
        <v>2655</v>
      </c>
      <c r="C2013" s="181" t="s">
        <v>2656</v>
      </c>
      <c r="D2013" s="174" t="s">
        <v>492</v>
      </c>
      <c r="E2013" s="175">
        <v>701.09640000000002</v>
      </c>
      <c r="F2013" s="176"/>
      <c r="G2013" s="177">
        <f>ROUND(E2013*F2013,2)</f>
        <v>0</v>
      </c>
      <c r="H2013" s="176"/>
      <c r="I2013" s="177">
        <f>ROUND(E2013*H2013,2)</f>
        <v>0</v>
      </c>
      <c r="J2013" s="176"/>
      <c r="K2013" s="177">
        <f>ROUND(E2013*J2013,2)</f>
        <v>0</v>
      </c>
      <c r="L2013" s="177">
        <v>21</v>
      </c>
      <c r="M2013" s="177">
        <f>G2013*(1+L2013/100)</f>
        <v>0</v>
      </c>
      <c r="N2013" s="175">
        <v>5.0299999999999997E-3</v>
      </c>
      <c r="O2013" s="175">
        <f>ROUND(E2013*N2013,2)</f>
        <v>3.53</v>
      </c>
      <c r="P2013" s="175">
        <v>0</v>
      </c>
      <c r="Q2013" s="175">
        <f>ROUND(E2013*P2013,2)</f>
        <v>0</v>
      </c>
      <c r="R2013" s="177" t="s">
        <v>2425</v>
      </c>
      <c r="S2013" s="177" t="s">
        <v>378</v>
      </c>
      <c r="T2013" s="178" t="s">
        <v>378</v>
      </c>
      <c r="U2013" s="159">
        <v>1.448</v>
      </c>
      <c r="V2013" s="159">
        <f>ROUND(E2013*U2013,2)</f>
        <v>1015.19</v>
      </c>
      <c r="W2013" s="159"/>
      <c r="X2013" s="159" t="s">
        <v>429</v>
      </c>
      <c r="Y2013" s="159" t="s">
        <v>381</v>
      </c>
      <c r="Z2013" s="214">
        <v>0.32</v>
      </c>
      <c r="AA2013" s="215">
        <f t="shared" ref="AA2013" si="860">G2013*Z2013</f>
        <v>0</v>
      </c>
      <c r="AB2013" s="215">
        <f t="shared" ref="AB2013" si="861">G2013-AA2013</f>
        <v>0</v>
      </c>
      <c r="AC2013" s="148"/>
      <c r="AD2013" s="148"/>
      <c r="AE2013" s="148"/>
      <c r="AF2013" s="148"/>
      <c r="AG2013" s="148" t="s">
        <v>431</v>
      </c>
      <c r="AH2013" s="148"/>
      <c r="AI2013" s="148"/>
      <c r="AJ2013" s="148"/>
      <c r="AK2013" s="148"/>
      <c r="AL2013" s="148"/>
      <c r="AM2013" s="148"/>
      <c r="AN2013" s="148"/>
      <c r="AO2013" s="148"/>
      <c r="AP2013" s="148"/>
      <c r="AQ2013" s="148"/>
      <c r="AR2013" s="148"/>
      <c r="AS2013" s="148"/>
      <c r="AT2013" s="148"/>
      <c r="AU2013" s="148"/>
      <c r="AV2013" s="148"/>
      <c r="AW2013" s="148"/>
      <c r="AX2013" s="148"/>
      <c r="AY2013" s="148"/>
      <c r="AZ2013" s="148"/>
      <c r="BA2013" s="148"/>
      <c r="BB2013" s="148"/>
      <c r="BC2013" s="148"/>
      <c r="BD2013" s="148"/>
      <c r="BE2013" s="148"/>
      <c r="BF2013" s="148"/>
      <c r="BG2013" s="148"/>
      <c r="BH2013" s="148"/>
    </row>
    <row r="2014" spans="1:60" outlineLevel="2" x14ac:dyDescent="0.2">
      <c r="A2014" s="155"/>
      <c r="B2014" s="156"/>
      <c r="C2014" s="295" t="s">
        <v>2657</v>
      </c>
      <c r="D2014" s="296"/>
      <c r="E2014" s="296"/>
      <c r="F2014" s="296"/>
      <c r="G2014" s="296"/>
      <c r="H2014" s="159"/>
      <c r="I2014" s="159"/>
      <c r="J2014" s="159"/>
      <c r="K2014" s="159"/>
      <c r="L2014" s="159"/>
      <c r="M2014" s="159"/>
      <c r="N2014" s="158"/>
      <c r="O2014" s="158"/>
      <c r="P2014" s="158"/>
      <c r="Q2014" s="158"/>
      <c r="R2014" s="159"/>
      <c r="S2014" s="159"/>
      <c r="T2014" s="159"/>
      <c r="U2014" s="159"/>
      <c r="V2014" s="159"/>
      <c r="W2014" s="159"/>
      <c r="X2014" s="159"/>
      <c r="Y2014" s="159"/>
      <c r="Z2014" s="148"/>
      <c r="AA2014" s="148"/>
      <c r="AB2014" s="148"/>
      <c r="AC2014" s="148"/>
      <c r="AD2014" s="148"/>
      <c r="AE2014" s="148"/>
      <c r="AF2014" s="148"/>
      <c r="AG2014" s="148" t="s">
        <v>383</v>
      </c>
      <c r="AH2014" s="148"/>
      <c r="AI2014" s="148"/>
      <c r="AJ2014" s="148"/>
      <c r="AK2014" s="148"/>
      <c r="AL2014" s="148"/>
      <c r="AM2014" s="148"/>
      <c r="AN2014" s="148"/>
      <c r="AO2014" s="148"/>
      <c r="AP2014" s="148"/>
      <c r="AQ2014" s="148"/>
      <c r="AR2014" s="148"/>
      <c r="AS2014" s="148"/>
      <c r="AT2014" s="148"/>
      <c r="AU2014" s="148"/>
      <c r="AV2014" s="148"/>
      <c r="AW2014" s="148"/>
      <c r="AX2014" s="148"/>
      <c r="AY2014" s="148"/>
      <c r="AZ2014" s="148"/>
      <c r="BA2014" s="148"/>
      <c r="BB2014" s="148"/>
      <c r="BC2014" s="148"/>
      <c r="BD2014" s="148"/>
      <c r="BE2014" s="148"/>
      <c r="BF2014" s="148"/>
      <c r="BG2014" s="148"/>
      <c r="BH2014" s="148"/>
    </row>
    <row r="2015" spans="1:60" outlineLevel="2" x14ac:dyDescent="0.2">
      <c r="A2015" s="155"/>
      <c r="B2015" s="156"/>
      <c r="C2015" s="194" t="s">
        <v>794</v>
      </c>
      <c r="D2015" s="185"/>
      <c r="E2015" s="186"/>
      <c r="F2015" s="159"/>
      <c r="G2015" s="159"/>
      <c r="H2015" s="159"/>
      <c r="I2015" s="159"/>
      <c r="J2015" s="159"/>
      <c r="K2015" s="159"/>
      <c r="L2015" s="159"/>
      <c r="M2015" s="159"/>
      <c r="N2015" s="158"/>
      <c r="O2015" s="158"/>
      <c r="P2015" s="158"/>
      <c r="Q2015" s="158"/>
      <c r="R2015" s="159"/>
      <c r="S2015" s="159"/>
      <c r="T2015" s="159"/>
      <c r="U2015" s="159"/>
      <c r="V2015" s="159"/>
      <c r="W2015" s="159"/>
      <c r="X2015" s="159"/>
      <c r="Y2015" s="159"/>
      <c r="Z2015" s="148"/>
      <c r="AA2015" s="148"/>
      <c r="AB2015" s="148"/>
      <c r="AC2015" s="148"/>
      <c r="AD2015" s="148"/>
      <c r="AE2015" s="148"/>
      <c r="AF2015" s="148"/>
      <c r="AG2015" s="148" t="s">
        <v>435</v>
      </c>
      <c r="AH2015" s="148">
        <v>0</v>
      </c>
      <c r="AI2015" s="148"/>
      <c r="AJ2015" s="148"/>
      <c r="AK2015" s="148"/>
      <c r="AL2015" s="148"/>
      <c r="AM2015" s="148"/>
      <c r="AN2015" s="148"/>
      <c r="AO2015" s="148"/>
      <c r="AP2015" s="148"/>
      <c r="AQ2015" s="148"/>
      <c r="AR2015" s="148"/>
      <c r="AS2015" s="148"/>
      <c r="AT2015" s="148"/>
      <c r="AU2015" s="148"/>
      <c r="AV2015" s="148"/>
      <c r="AW2015" s="148"/>
      <c r="AX2015" s="148"/>
      <c r="AY2015" s="148"/>
      <c r="AZ2015" s="148"/>
      <c r="BA2015" s="148"/>
      <c r="BB2015" s="148"/>
      <c r="BC2015" s="148"/>
      <c r="BD2015" s="148"/>
      <c r="BE2015" s="148"/>
      <c r="BF2015" s="148"/>
      <c r="BG2015" s="148"/>
      <c r="BH2015" s="148"/>
    </row>
    <row r="2016" spans="1:60" outlineLevel="3" x14ac:dyDescent="0.2">
      <c r="A2016" s="155"/>
      <c r="B2016" s="156"/>
      <c r="C2016" s="194" t="s">
        <v>2658</v>
      </c>
      <c r="D2016" s="185"/>
      <c r="E2016" s="186">
        <v>10.332000000000001</v>
      </c>
      <c r="F2016" s="159"/>
      <c r="G2016" s="159"/>
      <c r="H2016" s="159"/>
      <c r="I2016" s="159"/>
      <c r="J2016" s="159"/>
      <c r="K2016" s="159"/>
      <c r="L2016" s="159"/>
      <c r="M2016" s="159"/>
      <c r="N2016" s="158"/>
      <c r="O2016" s="158"/>
      <c r="P2016" s="158"/>
      <c r="Q2016" s="158"/>
      <c r="R2016" s="159"/>
      <c r="S2016" s="159"/>
      <c r="T2016" s="159"/>
      <c r="U2016" s="159"/>
      <c r="V2016" s="159"/>
      <c r="W2016" s="159"/>
      <c r="X2016" s="159"/>
      <c r="Y2016" s="159"/>
      <c r="Z2016" s="148"/>
      <c r="AA2016" s="148"/>
      <c r="AB2016" s="148"/>
      <c r="AC2016" s="148"/>
      <c r="AD2016" s="148"/>
      <c r="AE2016" s="148"/>
      <c r="AF2016" s="148"/>
      <c r="AG2016" s="148" t="s">
        <v>435</v>
      </c>
      <c r="AH2016" s="148">
        <v>0</v>
      </c>
      <c r="AI2016" s="148"/>
      <c r="AJ2016" s="148"/>
      <c r="AK2016" s="148"/>
      <c r="AL2016" s="148"/>
      <c r="AM2016" s="148"/>
      <c r="AN2016" s="148"/>
      <c r="AO2016" s="148"/>
      <c r="AP2016" s="148"/>
      <c r="AQ2016" s="148"/>
      <c r="AR2016" s="148"/>
      <c r="AS2016" s="148"/>
      <c r="AT2016" s="148"/>
      <c r="AU2016" s="148"/>
      <c r="AV2016" s="148"/>
      <c r="AW2016" s="148"/>
      <c r="AX2016" s="148"/>
      <c r="AY2016" s="148"/>
      <c r="AZ2016" s="148"/>
      <c r="BA2016" s="148"/>
      <c r="BB2016" s="148"/>
      <c r="BC2016" s="148"/>
      <c r="BD2016" s="148"/>
      <c r="BE2016" s="148"/>
      <c r="BF2016" s="148"/>
      <c r="BG2016" s="148"/>
      <c r="BH2016" s="148"/>
    </row>
    <row r="2017" spans="1:60" outlineLevel="3" x14ac:dyDescent="0.2">
      <c r="A2017" s="155"/>
      <c r="B2017" s="156"/>
      <c r="C2017" s="194" t="s">
        <v>2659</v>
      </c>
      <c r="D2017" s="185"/>
      <c r="E2017" s="186">
        <v>10.29</v>
      </c>
      <c r="F2017" s="159"/>
      <c r="G2017" s="159"/>
      <c r="H2017" s="159"/>
      <c r="I2017" s="159"/>
      <c r="J2017" s="159"/>
      <c r="K2017" s="159"/>
      <c r="L2017" s="159"/>
      <c r="M2017" s="159"/>
      <c r="N2017" s="158"/>
      <c r="O2017" s="158"/>
      <c r="P2017" s="158"/>
      <c r="Q2017" s="158"/>
      <c r="R2017" s="159"/>
      <c r="S2017" s="159"/>
      <c r="T2017" s="159"/>
      <c r="U2017" s="159"/>
      <c r="V2017" s="159"/>
      <c r="W2017" s="159"/>
      <c r="X2017" s="159"/>
      <c r="Y2017" s="159"/>
      <c r="Z2017" s="148"/>
      <c r="AA2017" s="148"/>
      <c r="AB2017" s="148"/>
      <c r="AC2017" s="148"/>
      <c r="AD2017" s="148"/>
      <c r="AE2017" s="148"/>
      <c r="AF2017" s="148"/>
      <c r="AG2017" s="148" t="s">
        <v>435</v>
      </c>
      <c r="AH2017" s="148">
        <v>0</v>
      </c>
      <c r="AI2017" s="148"/>
      <c r="AJ2017" s="148"/>
      <c r="AK2017" s="148"/>
      <c r="AL2017" s="148"/>
      <c r="AM2017" s="148"/>
      <c r="AN2017" s="148"/>
      <c r="AO2017" s="148"/>
      <c r="AP2017" s="148"/>
      <c r="AQ2017" s="148"/>
      <c r="AR2017" s="148"/>
      <c r="AS2017" s="148"/>
      <c r="AT2017" s="148"/>
      <c r="AU2017" s="148"/>
      <c r="AV2017" s="148"/>
      <c r="AW2017" s="148"/>
      <c r="AX2017" s="148"/>
      <c r="AY2017" s="148"/>
      <c r="AZ2017" s="148"/>
      <c r="BA2017" s="148"/>
      <c r="BB2017" s="148"/>
      <c r="BC2017" s="148"/>
      <c r="BD2017" s="148"/>
      <c r="BE2017" s="148"/>
      <c r="BF2017" s="148"/>
      <c r="BG2017" s="148"/>
      <c r="BH2017" s="148"/>
    </row>
    <row r="2018" spans="1:60" outlineLevel="3" x14ac:dyDescent="0.2">
      <c r="A2018" s="155"/>
      <c r="B2018" s="156"/>
      <c r="C2018" s="194" t="s">
        <v>2660</v>
      </c>
      <c r="D2018" s="185"/>
      <c r="E2018" s="186">
        <v>11.004</v>
      </c>
      <c r="F2018" s="159"/>
      <c r="G2018" s="159"/>
      <c r="H2018" s="159"/>
      <c r="I2018" s="159"/>
      <c r="J2018" s="159"/>
      <c r="K2018" s="159"/>
      <c r="L2018" s="159"/>
      <c r="M2018" s="159"/>
      <c r="N2018" s="158"/>
      <c r="O2018" s="158"/>
      <c r="P2018" s="158"/>
      <c r="Q2018" s="158"/>
      <c r="R2018" s="159"/>
      <c r="S2018" s="159"/>
      <c r="T2018" s="159"/>
      <c r="U2018" s="159"/>
      <c r="V2018" s="159"/>
      <c r="W2018" s="159"/>
      <c r="X2018" s="159"/>
      <c r="Y2018" s="159"/>
      <c r="Z2018" s="148"/>
      <c r="AA2018" s="148"/>
      <c r="AB2018" s="148"/>
      <c r="AC2018" s="148"/>
      <c r="AD2018" s="148"/>
      <c r="AE2018" s="148"/>
      <c r="AF2018" s="148"/>
      <c r="AG2018" s="148" t="s">
        <v>435</v>
      </c>
      <c r="AH2018" s="148">
        <v>0</v>
      </c>
      <c r="AI2018" s="148"/>
      <c r="AJ2018" s="148"/>
      <c r="AK2018" s="148"/>
      <c r="AL2018" s="148"/>
      <c r="AM2018" s="148"/>
      <c r="AN2018" s="148"/>
      <c r="AO2018" s="148"/>
      <c r="AP2018" s="148"/>
      <c r="AQ2018" s="148"/>
      <c r="AR2018" s="148"/>
      <c r="AS2018" s="148"/>
      <c r="AT2018" s="148"/>
      <c r="AU2018" s="148"/>
      <c r="AV2018" s="148"/>
      <c r="AW2018" s="148"/>
      <c r="AX2018" s="148"/>
      <c r="AY2018" s="148"/>
      <c r="AZ2018" s="148"/>
      <c r="BA2018" s="148"/>
      <c r="BB2018" s="148"/>
      <c r="BC2018" s="148"/>
      <c r="BD2018" s="148"/>
      <c r="BE2018" s="148"/>
      <c r="BF2018" s="148"/>
      <c r="BG2018" s="148"/>
      <c r="BH2018" s="148"/>
    </row>
    <row r="2019" spans="1:60" outlineLevel="3" x14ac:dyDescent="0.2">
      <c r="A2019" s="155"/>
      <c r="B2019" s="156"/>
      <c r="C2019" s="194" t="s">
        <v>1452</v>
      </c>
      <c r="D2019" s="185"/>
      <c r="E2019" s="186">
        <v>2.34</v>
      </c>
      <c r="F2019" s="159"/>
      <c r="G2019" s="159"/>
      <c r="H2019" s="159"/>
      <c r="I2019" s="159"/>
      <c r="J2019" s="159"/>
      <c r="K2019" s="159"/>
      <c r="L2019" s="159"/>
      <c r="M2019" s="159"/>
      <c r="N2019" s="158"/>
      <c r="O2019" s="158"/>
      <c r="P2019" s="158"/>
      <c r="Q2019" s="158"/>
      <c r="R2019" s="159"/>
      <c r="S2019" s="159"/>
      <c r="T2019" s="159"/>
      <c r="U2019" s="159"/>
      <c r="V2019" s="159"/>
      <c r="W2019" s="159"/>
      <c r="X2019" s="159"/>
      <c r="Y2019" s="159"/>
      <c r="Z2019" s="148"/>
      <c r="AA2019" s="148"/>
      <c r="AB2019" s="148"/>
      <c r="AC2019" s="148"/>
      <c r="AD2019" s="148"/>
      <c r="AE2019" s="148"/>
      <c r="AF2019" s="148"/>
      <c r="AG2019" s="148" t="s">
        <v>435</v>
      </c>
      <c r="AH2019" s="148">
        <v>0</v>
      </c>
      <c r="AI2019" s="148"/>
      <c r="AJ2019" s="148"/>
      <c r="AK2019" s="148"/>
      <c r="AL2019" s="148"/>
      <c r="AM2019" s="148"/>
      <c r="AN2019" s="148"/>
      <c r="AO2019" s="148"/>
      <c r="AP2019" s="148"/>
      <c r="AQ2019" s="148"/>
      <c r="AR2019" s="148"/>
      <c r="AS2019" s="148"/>
      <c r="AT2019" s="148"/>
      <c r="AU2019" s="148"/>
      <c r="AV2019" s="148"/>
      <c r="AW2019" s="148"/>
      <c r="AX2019" s="148"/>
      <c r="AY2019" s="148"/>
      <c r="AZ2019" s="148"/>
      <c r="BA2019" s="148"/>
      <c r="BB2019" s="148"/>
      <c r="BC2019" s="148"/>
      <c r="BD2019" s="148"/>
      <c r="BE2019" s="148"/>
      <c r="BF2019" s="148"/>
      <c r="BG2019" s="148"/>
      <c r="BH2019" s="148"/>
    </row>
    <row r="2020" spans="1:60" outlineLevel="3" x14ac:dyDescent="0.2">
      <c r="A2020" s="155"/>
      <c r="B2020" s="156"/>
      <c r="C2020" s="194" t="s">
        <v>2661</v>
      </c>
      <c r="D2020" s="185"/>
      <c r="E2020" s="186">
        <v>59.808</v>
      </c>
      <c r="F2020" s="159"/>
      <c r="G2020" s="159"/>
      <c r="H2020" s="159"/>
      <c r="I2020" s="159"/>
      <c r="J2020" s="159"/>
      <c r="K2020" s="159"/>
      <c r="L2020" s="159"/>
      <c r="M2020" s="159"/>
      <c r="N2020" s="158"/>
      <c r="O2020" s="158"/>
      <c r="P2020" s="158"/>
      <c r="Q2020" s="158"/>
      <c r="R2020" s="159"/>
      <c r="S2020" s="159"/>
      <c r="T2020" s="159"/>
      <c r="U2020" s="159"/>
      <c r="V2020" s="159"/>
      <c r="W2020" s="159"/>
      <c r="X2020" s="159"/>
      <c r="Y2020" s="159"/>
      <c r="Z2020" s="148"/>
      <c r="AA2020" s="148"/>
      <c r="AB2020" s="148"/>
      <c r="AC2020" s="148"/>
      <c r="AD2020" s="148"/>
      <c r="AE2020" s="148"/>
      <c r="AF2020" s="148"/>
      <c r="AG2020" s="148" t="s">
        <v>435</v>
      </c>
      <c r="AH2020" s="148">
        <v>0</v>
      </c>
      <c r="AI2020" s="148"/>
      <c r="AJ2020" s="148"/>
      <c r="AK2020" s="148"/>
      <c r="AL2020" s="148"/>
      <c r="AM2020" s="148"/>
      <c r="AN2020" s="148"/>
      <c r="AO2020" s="148"/>
      <c r="AP2020" s="148"/>
      <c r="AQ2020" s="148"/>
      <c r="AR2020" s="148"/>
      <c r="AS2020" s="148"/>
      <c r="AT2020" s="148"/>
      <c r="AU2020" s="148"/>
      <c r="AV2020" s="148"/>
      <c r="AW2020" s="148"/>
      <c r="AX2020" s="148"/>
      <c r="AY2020" s="148"/>
      <c r="AZ2020" s="148"/>
      <c r="BA2020" s="148"/>
      <c r="BB2020" s="148"/>
      <c r="BC2020" s="148"/>
      <c r="BD2020" s="148"/>
      <c r="BE2020" s="148"/>
      <c r="BF2020" s="148"/>
      <c r="BG2020" s="148"/>
      <c r="BH2020" s="148"/>
    </row>
    <row r="2021" spans="1:60" outlineLevel="3" x14ac:dyDescent="0.2">
      <c r="A2021" s="155"/>
      <c r="B2021" s="156"/>
      <c r="C2021" s="194" t="s">
        <v>2662</v>
      </c>
      <c r="D2021" s="185"/>
      <c r="E2021" s="186">
        <v>48.048000000000002</v>
      </c>
      <c r="F2021" s="159"/>
      <c r="G2021" s="159"/>
      <c r="H2021" s="159"/>
      <c r="I2021" s="159"/>
      <c r="J2021" s="159"/>
      <c r="K2021" s="159"/>
      <c r="L2021" s="159"/>
      <c r="M2021" s="159"/>
      <c r="N2021" s="158"/>
      <c r="O2021" s="158"/>
      <c r="P2021" s="158"/>
      <c r="Q2021" s="158"/>
      <c r="R2021" s="159"/>
      <c r="S2021" s="159"/>
      <c r="T2021" s="159"/>
      <c r="U2021" s="159"/>
      <c r="V2021" s="159"/>
      <c r="W2021" s="159"/>
      <c r="X2021" s="159"/>
      <c r="Y2021" s="159"/>
      <c r="Z2021" s="148"/>
      <c r="AA2021" s="148"/>
      <c r="AB2021" s="148"/>
      <c r="AC2021" s="148"/>
      <c r="AD2021" s="148"/>
      <c r="AE2021" s="148"/>
      <c r="AF2021" s="148"/>
      <c r="AG2021" s="148" t="s">
        <v>435</v>
      </c>
      <c r="AH2021" s="148">
        <v>0</v>
      </c>
      <c r="AI2021" s="148"/>
      <c r="AJ2021" s="148"/>
      <c r="AK2021" s="148"/>
      <c r="AL2021" s="148"/>
      <c r="AM2021" s="148"/>
      <c r="AN2021" s="148"/>
      <c r="AO2021" s="148"/>
      <c r="AP2021" s="148"/>
      <c r="AQ2021" s="148"/>
      <c r="AR2021" s="148"/>
      <c r="AS2021" s="148"/>
      <c r="AT2021" s="148"/>
      <c r="AU2021" s="148"/>
      <c r="AV2021" s="148"/>
      <c r="AW2021" s="148"/>
      <c r="AX2021" s="148"/>
      <c r="AY2021" s="148"/>
      <c r="AZ2021" s="148"/>
      <c r="BA2021" s="148"/>
      <c r="BB2021" s="148"/>
      <c r="BC2021" s="148"/>
      <c r="BD2021" s="148"/>
      <c r="BE2021" s="148"/>
      <c r="BF2021" s="148"/>
      <c r="BG2021" s="148"/>
      <c r="BH2021" s="148"/>
    </row>
    <row r="2022" spans="1:60" outlineLevel="3" x14ac:dyDescent="0.2">
      <c r="A2022" s="155"/>
      <c r="B2022" s="156"/>
      <c r="C2022" s="194" t="s">
        <v>1455</v>
      </c>
      <c r="D2022" s="185"/>
      <c r="E2022" s="186">
        <v>1.95</v>
      </c>
      <c r="F2022" s="159"/>
      <c r="G2022" s="159"/>
      <c r="H2022" s="159"/>
      <c r="I2022" s="159"/>
      <c r="J2022" s="159"/>
      <c r="K2022" s="159"/>
      <c r="L2022" s="159"/>
      <c r="M2022" s="159"/>
      <c r="N2022" s="158"/>
      <c r="O2022" s="158"/>
      <c r="P2022" s="158"/>
      <c r="Q2022" s="158"/>
      <c r="R2022" s="159"/>
      <c r="S2022" s="159"/>
      <c r="T2022" s="159"/>
      <c r="U2022" s="159"/>
      <c r="V2022" s="159"/>
      <c r="W2022" s="159"/>
      <c r="X2022" s="159"/>
      <c r="Y2022" s="159"/>
      <c r="Z2022" s="148"/>
      <c r="AA2022" s="148"/>
      <c r="AB2022" s="148"/>
      <c r="AC2022" s="148"/>
      <c r="AD2022" s="148"/>
      <c r="AE2022" s="148"/>
      <c r="AF2022" s="148"/>
      <c r="AG2022" s="148" t="s">
        <v>435</v>
      </c>
      <c r="AH2022" s="148">
        <v>0</v>
      </c>
      <c r="AI2022" s="148"/>
      <c r="AJ2022" s="148"/>
      <c r="AK2022" s="148"/>
      <c r="AL2022" s="148"/>
      <c r="AM2022" s="148"/>
      <c r="AN2022" s="148"/>
      <c r="AO2022" s="148"/>
      <c r="AP2022" s="148"/>
      <c r="AQ2022" s="148"/>
      <c r="AR2022" s="148"/>
      <c r="AS2022" s="148"/>
      <c r="AT2022" s="148"/>
      <c r="AU2022" s="148"/>
      <c r="AV2022" s="148"/>
      <c r="AW2022" s="148"/>
      <c r="AX2022" s="148"/>
      <c r="AY2022" s="148"/>
      <c r="AZ2022" s="148"/>
      <c r="BA2022" s="148"/>
      <c r="BB2022" s="148"/>
      <c r="BC2022" s="148"/>
      <c r="BD2022" s="148"/>
      <c r="BE2022" s="148"/>
      <c r="BF2022" s="148"/>
      <c r="BG2022" s="148"/>
      <c r="BH2022" s="148"/>
    </row>
    <row r="2023" spans="1:60" outlineLevel="3" x14ac:dyDescent="0.2">
      <c r="A2023" s="155"/>
      <c r="B2023" s="156"/>
      <c r="C2023" s="194" t="s">
        <v>2663</v>
      </c>
      <c r="D2023" s="185"/>
      <c r="E2023" s="186">
        <v>16.001999999999999</v>
      </c>
      <c r="F2023" s="159"/>
      <c r="G2023" s="159"/>
      <c r="H2023" s="159"/>
      <c r="I2023" s="159"/>
      <c r="J2023" s="159"/>
      <c r="K2023" s="159"/>
      <c r="L2023" s="159"/>
      <c r="M2023" s="159"/>
      <c r="N2023" s="158"/>
      <c r="O2023" s="158"/>
      <c r="P2023" s="158"/>
      <c r="Q2023" s="158"/>
      <c r="R2023" s="159"/>
      <c r="S2023" s="159"/>
      <c r="T2023" s="159"/>
      <c r="U2023" s="159"/>
      <c r="V2023" s="159"/>
      <c r="W2023" s="159"/>
      <c r="X2023" s="159"/>
      <c r="Y2023" s="159"/>
      <c r="Z2023" s="148"/>
      <c r="AA2023" s="148"/>
      <c r="AB2023" s="148"/>
      <c r="AC2023" s="148"/>
      <c r="AD2023" s="148"/>
      <c r="AE2023" s="148"/>
      <c r="AF2023" s="148"/>
      <c r="AG2023" s="148" t="s">
        <v>435</v>
      </c>
      <c r="AH2023" s="148">
        <v>0</v>
      </c>
      <c r="AI2023" s="148"/>
      <c r="AJ2023" s="148"/>
      <c r="AK2023" s="148"/>
      <c r="AL2023" s="148"/>
      <c r="AM2023" s="148"/>
      <c r="AN2023" s="148"/>
      <c r="AO2023" s="148"/>
      <c r="AP2023" s="148"/>
      <c r="AQ2023" s="148"/>
      <c r="AR2023" s="148"/>
      <c r="AS2023" s="148"/>
      <c r="AT2023" s="148"/>
      <c r="AU2023" s="148"/>
      <c r="AV2023" s="148"/>
      <c r="AW2023" s="148"/>
      <c r="AX2023" s="148"/>
      <c r="AY2023" s="148"/>
      <c r="AZ2023" s="148"/>
      <c r="BA2023" s="148"/>
      <c r="BB2023" s="148"/>
      <c r="BC2023" s="148"/>
      <c r="BD2023" s="148"/>
      <c r="BE2023" s="148"/>
      <c r="BF2023" s="148"/>
      <c r="BG2023" s="148"/>
      <c r="BH2023" s="148"/>
    </row>
    <row r="2024" spans="1:60" outlineLevel="3" x14ac:dyDescent="0.2">
      <c r="A2024" s="155"/>
      <c r="B2024" s="156"/>
      <c r="C2024" s="194" t="s">
        <v>2664</v>
      </c>
      <c r="D2024" s="185"/>
      <c r="E2024" s="186">
        <v>20.37</v>
      </c>
      <c r="F2024" s="159"/>
      <c r="G2024" s="159"/>
      <c r="H2024" s="159"/>
      <c r="I2024" s="159"/>
      <c r="J2024" s="159"/>
      <c r="K2024" s="159"/>
      <c r="L2024" s="159"/>
      <c r="M2024" s="159"/>
      <c r="N2024" s="158"/>
      <c r="O2024" s="158"/>
      <c r="P2024" s="158"/>
      <c r="Q2024" s="158"/>
      <c r="R2024" s="159"/>
      <c r="S2024" s="159"/>
      <c r="T2024" s="159"/>
      <c r="U2024" s="159"/>
      <c r="V2024" s="159"/>
      <c r="W2024" s="159"/>
      <c r="X2024" s="159"/>
      <c r="Y2024" s="159"/>
      <c r="Z2024" s="148"/>
      <c r="AA2024" s="148"/>
      <c r="AB2024" s="148"/>
      <c r="AC2024" s="148"/>
      <c r="AD2024" s="148"/>
      <c r="AE2024" s="148"/>
      <c r="AF2024" s="148"/>
      <c r="AG2024" s="148" t="s">
        <v>435</v>
      </c>
      <c r="AH2024" s="148">
        <v>0</v>
      </c>
      <c r="AI2024" s="148"/>
      <c r="AJ2024" s="148"/>
      <c r="AK2024" s="148"/>
      <c r="AL2024" s="148"/>
      <c r="AM2024" s="148"/>
      <c r="AN2024" s="148"/>
      <c r="AO2024" s="148"/>
      <c r="AP2024" s="148"/>
      <c r="AQ2024" s="148"/>
      <c r="AR2024" s="148"/>
      <c r="AS2024" s="148"/>
      <c r="AT2024" s="148"/>
      <c r="AU2024" s="148"/>
      <c r="AV2024" s="148"/>
      <c r="AW2024" s="148"/>
      <c r="AX2024" s="148"/>
      <c r="AY2024" s="148"/>
      <c r="AZ2024" s="148"/>
      <c r="BA2024" s="148"/>
      <c r="BB2024" s="148"/>
      <c r="BC2024" s="148"/>
      <c r="BD2024" s="148"/>
      <c r="BE2024" s="148"/>
      <c r="BF2024" s="148"/>
      <c r="BG2024" s="148"/>
      <c r="BH2024" s="148"/>
    </row>
    <row r="2025" spans="1:60" outlineLevel="3" x14ac:dyDescent="0.2">
      <c r="A2025" s="155"/>
      <c r="B2025" s="156"/>
      <c r="C2025" s="194" t="s">
        <v>2665</v>
      </c>
      <c r="D2025" s="185"/>
      <c r="E2025" s="186">
        <v>3.78</v>
      </c>
      <c r="F2025" s="159"/>
      <c r="G2025" s="159"/>
      <c r="H2025" s="159"/>
      <c r="I2025" s="159"/>
      <c r="J2025" s="159"/>
      <c r="K2025" s="159"/>
      <c r="L2025" s="159"/>
      <c r="M2025" s="159"/>
      <c r="N2025" s="158"/>
      <c r="O2025" s="158"/>
      <c r="P2025" s="158"/>
      <c r="Q2025" s="158"/>
      <c r="R2025" s="159"/>
      <c r="S2025" s="159"/>
      <c r="T2025" s="159"/>
      <c r="U2025" s="159"/>
      <c r="V2025" s="159"/>
      <c r="W2025" s="159"/>
      <c r="X2025" s="159"/>
      <c r="Y2025" s="159"/>
      <c r="Z2025" s="148"/>
      <c r="AA2025" s="148"/>
      <c r="AB2025" s="148"/>
      <c r="AC2025" s="148"/>
      <c r="AD2025" s="148"/>
      <c r="AE2025" s="148"/>
      <c r="AF2025" s="148"/>
      <c r="AG2025" s="148" t="s">
        <v>435</v>
      </c>
      <c r="AH2025" s="148">
        <v>0</v>
      </c>
      <c r="AI2025" s="148"/>
      <c r="AJ2025" s="148"/>
      <c r="AK2025" s="148"/>
      <c r="AL2025" s="148"/>
      <c r="AM2025" s="148"/>
      <c r="AN2025" s="148"/>
      <c r="AO2025" s="148"/>
      <c r="AP2025" s="148"/>
      <c r="AQ2025" s="148"/>
      <c r="AR2025" s="148"/>
      <c r="AS2025" s="148"/>
      <c r="AT2025" s="148"/>
      <c r="AU2025" s="148"/>
      <c r="AV2025" s="148"/>
      <c r="AW2025" s="148"/>
      <c r="AX2025" s="148"/>
      <c r="AY2025" s="148"/>
      <c r="AZ2025" s="148"/>
      <c r="BA2025" s="148"/>
      <c r="BB2025" s="148"/>
      <c r="BC2025" s="148"/>
      <c r="BD2025" s="148"/>
      <c r="BE2025" s="148"/>
      <c r="BF2025" s="148"/>
      <c r="BG2025" s="148"/>
      <c r="BH2025" s="148"/>
    </row>
    <row r="2026" spans="1:60" outlineLevel="3" x14ac:dyDescent="0.2">
      <c r="A2026" s="155"/>
      <c r="B2026" s="156"/>
      <c r="C2026" s="194" t="s">
        <v>2666</v>
      </c>
      <c r="D2026" s="185"/>
      <c r="E2026" s="186">
        <v>10.08</v>
      </c>
      <c r="F2026" s="159"/>
      <c r="G2026" s="159"/>
      <c r="H2026" s="159"/>
      <c r="I2026" s="159"/>
      <c r="J2026" s="159"/>
      <c r="K2026" s="159"/>
      <c r="L2026" s="159"/>
      <c r="M2026" s="159"/>
      <c r="N2026" s="158"/>
      <c r="O2026" s="158"/>
      <c r="P2026" s="158"/>
      <c r="Q2026" s="158"/>
      <c r="R2026" s="159"/>
      <c r="S2026" s="159"/>
      <c r="T2026" s="159"/>
      <c r="U2026" s="159"/>
      <c r="V2026" s="159"/>
      <c r="W2026" s="159"/>
      <c r="X2026" s="159"/>
      <c r="Y2026" s="159"/>
      <c r="Z2026" s="148"/>
      <c r="AA2026" s="148"/>
      <c r="AB2026" s="148"/>
      <c r="AC2026" s="148"/>
      <c r="AD2026" s="148"/>
      <c r="AE2026" s="148"/>
      <c r="AF2026" s="148"/>
      <c r="AG2026" s="148" t="s">
        <v>435</v>
      </c>
      <c r="AH2026" s="148">
        <v>0</v>
      </c>
      <c r="AI2026" s="148"/>
      <c r="AJ2026" s="148"/>
      <c r="AK2026" s="148"/>
      <c r="AL2026" s="148"/>
      <c r="AM2026" s="148"/>
      <c r="AN2026" s="148"/>
      <c r="AO2026" s="148"/>
      <c r="AP2026" s="148"/>
      <c r="AQ2026" s="148"/>
      <c r="AR2026" s="148"/>
      <c r="AS2026" s="148"/>
      <c r="AT2026" s="148"/>
      <c r="AU2026" s="148"/>
      <c r="AV2026" s="148"/>
      <c r="AW2026" s="148"/>
      <c r="AX2026" s="148"/>
      <c r="AY2026" s="148"/>
      <c r="AZ2026" s="148"/>
      <c r="BA2026" s="148"/>
      <c r="BB2026" s="148"/>
      <c r="BC2026" s="148"/>
      <c r="BD2026" s="148"/>
      <c r="BE2026" s="148"/>
      <c r="BF2026" s="148"/>
      <c r="BG2026" s="148"/>
      <c r="BH2026" s="148"/>
    </row>
    <row r="2027" spans="1:60" outlineLevel="3" x14ac:dyDescent="0.2">
      <c r="A2027" s="155"/>
      <c r="B2027" s="156"/>
      <c r="C2027" s="194" t="s">
        <v>2667</v>
      </c>
      <c r="D2027" s="185"/>
      <c r="E2027" s="186">
        <v>1.833</v>
      </c>
      <c r="F2027" s="159"/>
      <c r="G2027" s="159"/>
      <c r="H2027" s="159"/>
      <c r="I2027" s="159"/>
      <c r="J2027" s="159"/>
      <c r="K2027" s="159"/>
      <c r="L2027" s="159"/>
      <c r="M2027" s="159"/>
      <c r="N2027" s="158"/>
      <c r="O2027" s="158"/>
      <c r="P2027" s="158"/>
      <c r="Q2027" s="158"/>
      <c r="R2027" s="159"/>
      <c r="S2027" s="159"/>
      <c r="T2027" s="159"/>
      <c r="U2027" s="159"/>
      <c r="V2027" s="159"/>
      <c r="W2027" s="159"/>
      <c r="X2027" s="159"/>
      <c r="Y2027" s="159"/>
      <c r="Z2027" s="148"/>
      <c r="AA2027" s="148"/>
      <c r="AB2027" s="148"/>
      <c r="AC2027" s="148"/>
      <c r="AD2027" s="148"/>
      <c r="AE2027" s="148"/>
      <c r="AF2027" s="148"/>
      <c r="AG2027" s="148" t="s">
        <v>435</v>
      </c>
      <c r="AH2027" s="148">
        <v>0</v>
      </c>
      <c r="AI2027" s="148"/>
      <c r="AJ2027" s="148"/>
      <c r="AK2027" s="148"/>
      <c r="AL2027" s="148"/>
      <c r="AM2027" s="148"/>
      <c r="AN2027" s="148"/>
      <c r="AO2027" s="148"/>
      <c r="AP2027" s="148"/>
      <c r="AQ2027" s="148"/>
      <c r="AR2027" s="148"/>
      <c r="AS2027" s="148"/>
      <c r="AT2027" s="148"/>
      <c r="AU2027" s="148"/>
      <c r="AV2027" s="148"/>
      <c r="AW2027" s="148"/>
      <c r="AX2027" s="148"/>
      <c r="AY2027" s="148"/>
      <c r="AZ2027" s="148"/>
      <c r="BA2027" s="148"/>
      <c r="BB2027" s="148"/>
      <c r="BC2027" s="148"/>
      <c r="BD2027" s="148"/>
      <c r="BE2027" s="148"/>
      <c r="BF2027" s="148"/>
      <c r="BG2027" s="148"/>
      <c r="BH2027" s="148"/>
    </row>
    <row r="2028" spans="1:60" outlineLevel="3" x14ac:dyDescent="0.2">
      <c r="A2028" s="155"/>
      <c r="B2028" s="156"/>
      <c r="C2028" s="194" t="s">
        <v>2668</v>
      </c>
      <c r="D2028" s="185"/>
      <c r="E2028" s="186">
        <v>15.582000000000001</v>
      </c>
      <c r="F2028" s="159"/>
      <c r="G2028" s="159"/>
      <c r="H2028" s="159"/>
      <c r="I2028" s="159"/>
      <c r="J2028" s="159"/>
      <c r="K2028" s="159"/>
      <c r="L2028" s="159"/>
      <c r="M2028" s="159"/>
      <c r="N2028" s="158"/>
      <c r="O2028" s="158"/>
      <c r="P2028" s="158"/>
      <c r="Q2028" s="158"/>
      <c r="R2028" s="159"/>
      <c r="S2028" s="159"/>
      <c r="T2028" s="159"/>
      <c r="U2028" s="159"/>
      <c r="V2028" s="159"/>
      <c r="W2028" s="159"/>
      <c r="X2028" s="159"/>
      <c r="Y2028" s="159"/>
      <c r="Z2028" s="148"/>
      <c r="AA2028" s="148"/>
      <c r="AB2028" s="148"/>
      <c r="AC2028" s="148"/>
      <c r="AD2028" s="148"/>
      <c r="AE2028" s="148"/>
      <c r="AF2028" s="148"/>
      <c r="AG2028" s="148" t="s">
        <v>435</v>
      </c>
      <c r="AH2028" s="148">
        <v>0</v>
      </c>
      <c r="AI2028" s="148"/>
      <c r="AJ2028" s="148"/>
      <c r="AK2028" s="148"/>
      <c r="AL2028" s="148"/>
      <c r="AM2028" s="148"/>
      <c r="AN2028" s="148"/>
      <c r="AO2028" s="148"/>
      <c r="AP2028" s="148"/>
      <c r="AQ2028" s="148"/>
      <c r="AR2028" s="148"/>
      <c r="AS2028" s="148"/>
      <c r="AT2028" s="148"/>
      <c r="AU2028" s="148"/>
      <c r="AV2028" s="148"/>
      <c r="AW2028" s="148"/>
      <c r="AX2028" s="148"/>
      <c r="AY2028" s="148"/>
      <c r="AZ2028" s="148"/>
      <c r="BA2028" s="148"/>
      <c r="BB2028" s="148"/>
      <c r="BC2028" s="148"/>
      <c r="BD2028" s="148"/>
      <c r="BE2028" s="148"/>
      <c r="BF2028" s="148"/>
      <c r="BG2028" s="148"/>
      <c r="BH2028" s="148"/>
    </row>
    <row r="2029" spans="1:60" outlineLevel="3" x14ac:dyDescent="0.2">
      <c r="A2029" s="155"/>
      <c r="B2029" s="156"/>
      <c r="C2029" s="194" t="s">
        <v>2669</v>
      </c>
      <c r="D2029" s="185"/>
      <c r="E2029" s="186">
        <v>24.465</v>
      </c>
      <c r="F2029" s="159"/>
      <c r="G2029" s="159"/>
      <c r="H2029" s="159"/>
      <c r="I2029" s="159"/>
      <c r="J2029" s="159"/>
      <c r="K2029" s="159"/>
      <c r="L2029" s="159"/>
      <c r="M2029" s="159"/>
      <c r="N2029" s="158"/>
      <c r="O2029" s="158"/>
      <c r="P2029" s="158"/>
      <c r="Q2029" s="158"/>
      <c r="R2029" s="159"/>
      <c r="S2029" s="159"/>
      <c r="T2029" s="159"/>
      <c r="U2029" s="159"/>
      <c r="V2029" s="159"/>
      <c r="W2029" s="159"/>
      <c r="X2029" s="159"/>
      <c r="Y2029" s="159"/>
      <c r="Z2029" s="148"/>
      <c r="AA2029" s="148"/>
      <c r="AB2029" s="148"/>
      <c r="AC2029" s="148"/>
      <c r="AD2029" s="148"/>
      <c r="AE2029" s="148"/>
      <c r="AF2029" s="148"/>
      <c r="AG2029" s="148" t="s">
        <v>435</v>
      </c>
      <c r="AH2029" s="148">
        <v>0</v>
      </c>
      <c r="AI2029" s="148"/>
      <c r="AJ2029" s="148"/>
      <c r="AK2029" s="148"/>
      <c r="AL2029" s="148"/>
      <c r="AM2029" s="148"/>
      <c r="AN2029" s="148"/>
      <c r="AO2029" s="148"/>
      <c r="AP2029" s="148"/>
      <c r="AQ2029" s="148"/>
      <c r="AR2029" s="148"/>
      <c r="AS2029" s="148"/>
      <c r="AT2029" s="148"/>
      <c r="AU2029" s="148"/>
      <c r="AV2029" s="148"/>
      <c r="AW2029" s="148"/>
      <c r="AX2029" s="148"/>
      <c r="AY2029" s="148"/>
      <c r="AZ2029" s="148"/>
      <c r="BA2029" s="148"/>
      <c r="BB2029" s="148"/>
      <c r="BC2029" s="148"/>
      <c r="BD2029" s="148"/>
      <c r="BE2029" s="148"/>
      <c r="BF2029" s="148"/>
      <c r="BG2029" s="148"/>
      <c r="BH2029" s="148"/>
    </row>
    <row r="2030" spans="1:60" outlineLevel="3" x14ac:dyDescent="0.2">
      <c r="A2030" s="155"/>
      <c r="B2030" s="156"/>
      <c r="C2030" s="194" t="s">
        <v>2670</v>
      </c>
      <c r="D2030" s="185"/>
      <c r="E2030" s="186">
        <v>36.561</v>
      </c>
      <c r="F2030" s="159"/>
      <c r="G2030" s="159"/>
      <c r="H2030" s="159"/>
      <c r="I2030" s="159"/>
      <c r="J2030" s="159"/>
      <c r="K2030" s="159"/>
      <c r="L2030" s="159"/>
      <c r="M2030" s="159"/>
      <c r="N2030" s="158"/>
      <c r="O2030" s="158"/>
      <c r="P2030" s="158"/>
      <c r="Q2030" s="158"/>
      <c r="R2030" s="159"/>
      <c r="S2030" s="159"/>
      <c r="T2030" s="159"/>
      <c r="U2030" s="159"/>
      <c r="V2030" s="159"/>
      <c r="W2030" s="159"/>
      <c r="X2030" s="159"/>
      <c r="Y2030" s="159"/>
      <c r="Z2030" s="148"/>
      <c r="AA2030" s="148"/>
      <c r="AB2030" s="148"/>
      <c r="AC2030" s="148"/>
      <c r="AD2030" s="148"/>
      <c r="AE2030" s="148"/>
      <c r="AF2030" s="148"/>
      <c r="AG2030" s="148" t="s">
        <v>435</v>
      </c>
      <c r="AH2030" s="148">
        <v>0</v>
      </c>
      <c r="AI2030" s="148"/>
      <c r="AJ2030" s="148"/>
      <c r="AK2030" s="148"/>
      <c r="AL2030" s="148"/>
      <c r="AM2030" s="148"/>
      <c r="AN2030" s="148"/>
      <c r="AO2030" s="148"/>
      <c r="AP2030" s="148"/>
      <c r="AQ2030" s="148"/>
      <c r="AR2030" s="148"/>
      <c r="AS2030" s="148"/>
      <c r="AT2030" s="148"/>
      <c r="AU2030" s="148"/>
      <c r="AV2030" s="148"/>
      <c r="AW2030" s="148"/>
      <c r="AX2030" s="148"/>
      <c r="AY2030" s="148"/>
      <c r="AZ2030" s="148"/>
      <c r="BA2030" s="148"/>
      <c r="BB2030" s="148"/>
      <c r="BC2030" s="148"/>
      <c r="BD2030" s="148"/>
      <c r="BE2030" s="148"/>
      <c r="BF2030" s="148"/>
      <c r="BG2030" s="148"/>
      <c r="BH2030" s="148"/>
    </row>
    <row r="2031" spans="1:60" outlineLevel="3" x14ac:dyDescent="0.2">
      <c r="A2031" s="155"/>
      <c r="B2031" s="156"/>
      <c r="C2031" s="194" t="s">
        <v>1462</v>
      </c>
      <c r="D2031" s="185"/>
      <c r="E2031" s="186">
        <v>1.56</v>
      </c>
      <c r="F2031" s="159"/>
      <c r="G2031" s="159"/>
      <c r="H2031" s="159"/>
      <c r="I2031" s="159"/>
      <c r="J2031" s="159"/>
      <c r="K2031" s="159"/>
      <c r="L2031" s="159"/>
      <c r="M2031" s="159"/>
      <c r="N2031" s="158"/>
      <c r="O2031" s="158"/>
      <c r="P2031" s="158"/>
      <c r="Q2031" s="158"/>
      <c r="R2031" s="159"/>
      <c r="S2031" s="159"/>
      <c r="T2031" s="159"/>
      <c r="U2031" s="159"/>
      <c r="V2031" s="159"/>
      <c r="W2031" s="159"/>
      <c r="X2031" s="159"/>
      <c r="Y2031" s="159"/>
      <c r="Z2031" s="148"/>
      <c r="AA2031" s="148"/>
      <c r="AB2031" s="148"/>
      <c r="AC2031" s="148"/>
      <c r="AD2031" s="148"/>
      <c r="AE2031" s="148"/>
      <c r="AF2031" s="148"/>
      <c r="AG2031" s="148" t="s">
        <v>435</v>
      </c>
      <c r="AH2031" s="148">
        <v>0</v>
      </c>
      <c r="AI2031" s="148"/>
      <c r="AJ2031" s="148"/>
      <c r="AK2031" s="148"/>
      <c r="AL2031" s="148"/>
      <c r="AM2031" s="148"/>
      <c r="AN2031" s="148"/>
      <c r="AO2031" s="148"/>
      <c r="AP2031" s="148"/>
      <c r="AQ2031" s="148"/>
      <c r="AR2031" s="148"/>
      <c r="AS2031" s="148"/>
      <c r="AT2031" s="148"/>
      <c r="AU2031" s="148"/>
      <c r="AV2031" s="148"/>
      <c r="AW2031" s="148"/>
      <c r="AX2031" s="148"/>
      <c r="AY2031" s="148"/>
      <c r="AZ2031" s="148"/>
      <c r="BA2031" s="148"/>
      <c r="BB2031" s="148"/>
      <c r="BC2031" s="148"/>
      <c r="BD2031" s="148"/>
      <c r="BE2031" s="148"/>
      <c r="BF2031" s="148"/>
      <c r="BG2031" s="148"/>
      <c r="BH2031" s="148"/>
    </row>
    <row r="2032" spans="1:60" outlineLevel="3" x14ac:dyDescent="0.2">
      <c r="A2032" s="155"/>
      <c r="B2032" s="156"/>
      <c r="C2032" s="194" t="s">
        <v>2671</v>
      </c>
      <c r="D2032" s="185"/>
      <c r="E2032" s="186">
        <v>13.4442</v>
      </c>
      <c r="F2032" s="159"/>
      <c r="G2032" s="159"/>
      <c r="H2032" s="159"/>
      <c r="I2032" s="159"/>
      <c r="J2032" s="159"/>
      <c r="K2032" s="159"/>
      <c r="L2032" s="159"/>
      <c r="M2032" s="159"/>
      <c r="N2032" s="158"/>
      <c r="O2032" s="158"/>
      <c r="P2032" s="158"/>
      <c r="Q2032" s="158"/>
      <c r="R2032" s="159"/>
      <c r="S2032" s="159"/>
      <c r="T2032" s="159"/>
      <c r="U2032" s="159"/>
      <c r="V2032" s="159"/>
      <c r="W2032" s="159"/>
      <c r="X2032" s="159"/>
      <c r="Y2032" s="159"/>
      <c r="Z2032" s="148"/>
      <c r="AA2032" s="148"/>
      <c r="AB2032" s="148"/>
      <c r="AC2032" s="148"/>
      <c r="AD2032" s="148"/>
      <c r="AE2032" s="148"/>
      <c r="AF2032" s="148"/>
      <c r="AG2032" s="148" t="s">
        <v>435</v>
      </c>
      <c r="AH2032" s="148">
        <v>0</v>
      </c>
      <c r="AI2032" s="148"/>
      <c r="AJ2032" s="148"/>
      <c r="AK2032" s="148"/>
      <c r="AL2032" s="148"/>
      <c r="AM2032" s="148"/>
      <c r="AN2032" s="148"/>
      <c r="AO2032" s="148"/>
      <c r="AP2032" s="148"/>
      <c r="AQ2032" s="148"/>
      <c r="AR2032" s="148"/>
      <c r="AS2032" s="148"/>
      <c r="AT2032" s="148"/>
      <c r="AU2032" s="148"/>
      <c r="AV2032" s="148"/>
      <c r="AW2032" s="148"/>
      <c r="AX2032" s="148"/>
      <c r="AY2032" s="148"/>
      <c r="AZ2032" s="148"/>
      <c r="BA2032" s="148"/>
      <c r="BB2032" s="148"/>
      <c r="BC2032" s="148"/>
      <c r="BD2032" s="148"/>
      <c r="BE2032" s="148"/>
      <c r="BF2032" s="148"/>
      <c r="BG2032" s="148"/>
      <c r="BH2032" s="148"/>
    </row>
    <row r="2033" spans="1:60" outlineLevel="3" x14ac:dyDescent="0.2">
      <c r="A2033" s="155"/>
      <c r="B2033" s="156"/>
      <c r="C2033" s="194" t="s">
        <v>2672</v>
      </c>
      <c r="D2033" s="185"/>
      <c r="E2033" s="186">
        <v>12.184200000000001</v>
      </c>
      <c r="F2033" s="159"/>
      <c r="G2033" s="159"/>
      <c r="H2033" s="159"/>
      <c r="I2033" s="159"/>
      <c r="J2033" s="159"/>
      <c r="K2033" s="159"/>
      <c r="L2033" s="159"/>
      <c r="M2033" s="159"/>
      <c r="N2033" s="158"/>
      <c r="O2033" s="158"/>
      <c r="P2033" s="158"/>
      <c r="Q2033" s="158"/>
      <c r="R2033" s="159"/>
      <c r="S2033" s="159"/>
      <c r="T2033" s="159"/>
      <c r="U2033" s="159"/>
      <c r="V2033" s="159"/>
      <c r="W2033" s="159"/>
      <c r="X2033" s="159"/>
      <c r="Y2033" s="159"/>
      <c r="Z2033" s="148"/>
      <c r="AA2033" s="148"/>
      <c r="AB2033" s="148"/>
      <c r="AC2033" s="148"/>
      <c r="AD2033" s="148"/>
      <c r="AE2033" s="148"/>
      <c r="AF2033" s="148"/>
      <c r="AG2033" s="148" t="s">
        <v>435</v>
      </c>
      <c r="AH2033" s="148">
        <v>0</v>
      </c>
      <c r="AI2033" s="148"/>
      <c r="AJ2033" s="148"/>
      <c r="AK2033" s="148"/>
      <c r="AL2033" s="148"/>
      <c r="AM2033" s="148"/>
      <c r="AN2033" s="148"/>
      <c r="AO2033" s="148"/>
      <c r="AP2033" s="148"/>
      <c r="AQ2033" s="148"/>
      <c r="AR2033" s="148"/>
      <c r="AS2033" s="148"/>
      <c r="AT2033" s="148"/>
      <c r="AU2033" s="148"/>
      <c r="AV2033" s="148"/>
      <c r="AW2033" s="148"/>
      <c r="AX2033" s="148"/>
      <c r="AY2033" s="148"/>
      <c r="AZ2033" s="148"/>
      <c r="BA2033" s="148"/>
      <c r="BB2033" s="148"/>
      <c r="BC2033" s="148"/>
      <c r="BD2033" s="148"/>
      <c r="BE2033" s="148"/>
      <c r="BF2033" s="148"/>
      <c r="BG2033" s="148"/>
      <c r="BH2033" s="148"/>
    </row>
    <row r="2034" spans="1:60" outlineLevel="3" x14ac:dyDescent="0.2">
      <c r="A2034" s="155"/>
      <c r="B2034" s="156"/>
      <c r="C2034" s="194" t="s">
        <v>2673</v>
      </c>
      <c r="D2034" s="185"/>
      <c r="E2034" s="186">
        <v>39.270000000000003</v>
      </c>
      <c r="F2034" s="159"/>
      <c r="G2034" s="159"/>
      <c r="H2034" s="159"/>
      <c r="I2034" s="159"/>
      <c r="J2034" s="159"/>
      <c r="K2034" s="159"/>
      <c r="L2034" s="159"/>
      <c r="M2034" s="159"/>
      <c r="N2034" s="158"/>
      <c r="O2034" s="158"/>
      <c r="P2034" s="158"/>
      <c r="Q2034" s="158"/>
      <c r="R2034" s="159"/>
      <c r="S2034" s="159"/>
      <c r="T2034" s="159"/>
      <c r="U2034" s="159"/>
      <c r="V2034" s="159"/>
      <c r="W2034" s="159"/>
      <c r="X2034" s="159"/>
      <c r="Y2034" s="159"/>
      <c r="Z2034" s="148"/>
      <c r="AA2034" s="148"/>
      <c r="AB2034" s="148"/>
      <c r="AC2034" s="148"/>
      <c r="AD2034" s="148"/>
      <c r="AE2034" s="148"/>
      <c r="AF2034" s="148"/>
      <c r="AG2034" s="148" t="s">
        <v>435</v>
      </c>
      <c r="AH2034" s="148">
        <v>0</v>
      </c>
      <c r="AI2034" s="148"/>
      <c r="AJ2034" s="148"/>
      <c r="AK2034" s="148"/>
      <c r="AL2034" s="148"/>
      <c r="AM2034" s="148"/>
      <c r="AN2034" s="148"/>
      <c r="AO2034" s="148"/>
      <c r="AP2034" s="148"/>
      <c r="AQ2034" s="148"/>
      <c r="AR2034" s="148"/>
      <c r="AS2034" s="148"/>
      <c r="AT2034" s="148"/>
      <c r="AU2034" s="148"/>
      <c r="AV2034" s="148"/>
      <c r="AW2034" s="148"/>
      <c r="AX2034" s="148"/>
      <c r="AY2034" s="148"/>
      <c r="AZ2034" s="148"/>
      <c r="BA2034" s="148"/>
      <c r="BB2034" s="148"/>
      <c r="BC2034" s="148"/>
      <c r="BD2034" s="148"/>
      <c r="BE2034" s="148"/>
      <c r="BF2034" s="148"/>
      <c r="BG2034" s="148"/>
      <c r="BH2034" s="148"/>
    </row>
    <row r="2035" spans="1:60" outlineLevel="3" x14ac:dyDescent="0.2">
      <c r="A2035" s="155"/>
      <c r="B2035" s="156"/>
      <c r="C2035" s="194" t="s">
        <v>1466</v>
      </c>
      <c r="D2035" s="185"/>
      <c r="E2035" s="186">
        <v>24.065999999999999</v>
      </c>
      <c r="F2035" s="159"/>
      <c r="G2035" s="159"/>
      <c r="H2035" s="159"/>
      <c r="I2035" s="159"/>
      <c r="J2035" s="159"/>
      <c r="K2035" s="159"/>
      <c r="L2035" s="159"/>
      <c r="M2035" s="159"/>
      <c r="N2035" s="158"/>
      <c r="O2035" s="158"/>
      <c r="P2035" s="158"/>
      <c r="Q2035" s="158"/>
      <c r="R2035" s="159"/>
      <c r="S2035" s="159"/>
      <c r="T2035" s="159"/>
      <c r="U2035" s="159"/>
      <c r="V2035" s="159"/>
      <c r="W2035" s="159"/>
      <c r="X2035" s="159"/>
      <c r="Y2035" s="159"/>
      <c r="Z2035" s="148"/>
      <c r="AA2035" s="148"/>
      <c r="AB2035" s="148"/>
      <c r="AC2035" s="148"/>
      <c r="AD2035" s="148"/>
      <c r="AE2035" s="148"/>
      <c r="AF2035" s="148"/>
      <c r="AG2035" s="148" t="s">
        <v>435</v>
      </c>
      <c r="AH2035" s="148">
        <v>0</v>
      </c>
      <c r="AI2035" s="148"/>
      <c r="AJ2035" s="148"/>
      <c r="AK2035" s="148"/>
      <c r="AL2035" s="148"/>
      <c r="AM2035" s="148"/>
      <c r="AN2035" s="148"/>
      <c r="AO2035" s="148"/>
      <c r="AP2035" s="148"/>
      <c r="AQ2035" s="148"/>
      <c r="AR2035" s="148"/>
      <c r="AS2035" s="148"/>
      <c r="AT2035" s="148"/>
      <c r="AU2035" s="148"/>
      <c r="AV2035" s="148"/>
      <c r="AW2035" s="148"/>
      <c r="AX2035" s="148"/>
      <c r="AY2035" s="148"/>
      <c r="AZ2035" s="148"/>
      <c r="BA2035" s="148"/>
      <c r="BB2035" s="148"/>
      <c r="BC2035" s="148"/>
      <c r="BD2035" s="148"/>
      <c r="BE2035" s="148"/>
      <c r="BF2035" s="148"/>
      <c r="BG2035" s="148"/>
      <c r="BH2035" s="148"/>
    </row>
    <row r="2036" spans="1:60" outlineLevel="3" x14ac:dyDescent="0.2">
      <c r="A2036" s="155"/>
      <c r="B2036" s="156"/>
      <c r="C2036" s="194" t="s">
        <v>1467</v>
      </c>
      <c r="D2036" s="185"/>
      <c r="E2036" s="186">
        <v>13.377000000000001</v>
      </c>
      <c r="F2036" s="159"/>
      <c r="G2036" s="159"/>
      <c r="H2036" s="159"/>
      <c r="I2036" s="159"/>
      <c r="J2036" s="159"/>
      <c r="K2036" s="159"/>
      <c r="L2036" s="159"/>
      <c r="M2036" s="159"/>
      <c r="N2036" s="158"/>
      <c r="O2036" s="158"/>
      <c r="P2036" s="158"/>
      <c r="Q2036" s="158"/>
      <c r="R2036" s="159"/>
      <c r="S2036" s="159"/>
      <c r="T2036" s="159"/>
      <c r="U2036" s="159"/>
      <c r="V2036" s="159"/>
      <c r="W2036" s="159"/>
      <c r="X2036" s="159"/>
      <c r="Y2036" s="159"/>
      <c r="Z2036" s="148"/>
      <c r="AA2036" s="148"/>
      <c r="AB2036" s="148"/>
      <c r="AC2036" s="148"/>
      <c r="AD2036" s="148"/>
      <c r="AE2036" s="148"/>
      <c r="AF2036" s="148"/>
      <c r="AG2036" s="148" t="s">
        <v>435</v>
      </c>
      <c r="AH2036" s="148">
        <v>0</v>
      </c>
      <c r="AI2036" s="148"/>
      <c r="AJ2036" s="148"/>
      <c r="AK2036" s="148"/>
      <c r="AL2036" s="148"/>
      <c r="AM2036" s="148"/>
      <c r="AN2036" s="148"/>
      <c r="AO2036" s="148"/>
      <c r="AP2036" s="148"/>
      <c r="AQ2036" s="148"/>
      <c r="AR2036" s="148"/>
      <c r="AS2036" s="148"/>
      <c r="AT2036" s="148"/>
      <c r="AU2036" s="148"/>
      <c r="AV2036" s="148"/>
      <c r="AW2036" s="148"/>
      <c r="AX2036" s="148"/>
      <c r="AY2036" s="148"/>
      <c r="AZ2036" s="148"/>
      <c r="BA2036" s="148"/>
      <c r="BB2036" s="148"/>
      <c r="BC2036" s="148"/>
      <c r="BD2036" s="148"/>
      <c r="BE2036" s="148"/>
      <c r="BF2036" s="148"/>
      <c r="BG2036" s="148"/>
      <c r="BH2036" s="148"/>
    </row>
    <row r="2037" spans="1:60" outlineLevel="3" x14ac:dyDescent="0.2">
      <c r="A2037" s="155"/>
      <c r="B2037" s="156"/>
      <c r="C2037" s="194" t="s">
        <v>1468</v>
      </c>
      <c r="D2037" s="185"/>
      <c r="E2037" s="186">
        <v>13.377000000000001</v>
      </c>
      <c r="F2037" s="159"/>
      <c r="G2037" s="159"/>
      <c r="H2037" s="159"/>
      <c r="I2037" s="159"/>
      <c r="J2037" s="159"/>
      <c r="K2037" s="159"/>
      <c r="L2037" s="159"/>
      <c r="M2037" s="159"/>
      <c r="N2037" s="158"/>
      <c r="O2037" s="158"/>
      <c r="P2037" s="158"/>
      <c r="Q2037" s="158"/>
      <c r="R2037" s="159"/>
      <c r="S2037" s="159"/>
      <c r="T2037" s="159"/>
      <c r="U2037" s="159"/>
      <c r="V2037" s="159"/>
      <c r="W2037" s="159"/>
      <c r="X2037" s="159"/>
      <c r="Y2037" s="159"/>
      <c r="Z2037" s="148"/>
      <c r="AA2037" s="148"/>
      <c r="AB2037" s="148"/>
      <c r="AC2037" s="148"/>
      <c r="AD2037" s="148"/>
      <c r="AE2037" s="148"/>
      <c r="AF2037" s="148"/>
      <c r="AG2037" s="148" t="s">
        <v>435</v>
      </c>
      <c r="AH2037" s="148">
        <v>0</v>
      </c>
      <c r="AI2037" s="148"/>
      <c r="AJ2037" s="148"/>
      <c r="AK2037" s="148"/>
      <c r="AL2037" s="148"/>
      <c r="AM2037" s="148"/>
      <c r="AN2037" s="148"/>
      <c r="AO2037" s="148"/>
      <c r="AP2037" s="148"/>
      <c r="AQ2037" s="148"/>
      <c r="AR2037" s="148"/>
      <c r="AS2037" s="148"/>
      <c r="AT2037" s="148"/>
      <c r="AU2037" s="148"/>
      <c r="AV2037" s="148"/>
      <c r="AW2037" s="148"/>
      <c r="AX2037" s="148"/>
      <c r="AY2037" s="148"/>
      <c r="AZ2037" s="148"/>
      <c r="BA2037" s="148"/>
      <c r="BB2037" s="148"/>
      <c r="BC2037" s="148"/>
      <c r="BD2037" s="148"/>
      <c r="BE2037" s="148"/>
      <c r="BF2037" s="148"/>
      <c r="BG2037" s="148"/>
      <c r="BH2037" s="148"/>
    </row>
    <row r="2038" spans="1:60" outlineLevel="3" x14ac:dyDescent="0.2">
      <c r="A2038" s="155"/>
      <c r="B2038" s="156"/>
      <c r="C2038" s="194" t="s">
        <v>1469</v>
      </c>
      <c r="D2038" s="185"/>
      <c r="E2038" s="186">
        <v>13.377000000000001</v>
      </c>
      <c r="F2038" s="159"/>
      <c r="G2038" s="159"/>
      <c r="H2038" s="159"/>
      <c r="I2038" s="159"/>
      <c r="J2038" s="159"/>
      <c r="K2038" s="159"/>
      <c r="L2038" s="159"/>
      <c r="M2038" s="159"/>
      <c r="N2038" s="158"/>
      <c r="O2038" s="158"/>
      <c r="P2038" s="158"/>
      <c r="Q2038" s="158"/>
      <c r="R2038" s="159"/>
      <c r="S2038" s="159"/>
      <c r="T2038" s="159"/>
      <c r="U2038" s="159"/>
      <c r="V2038" s="159"/>
      <c r="W2038" s="159"/>
      <c r="X2038" s="159"/>
      <c r="Y2038" s="159"/>
      <c r="Z2038" s="148"/>
      <c r="AA2038" s="148"/>
      <c r="AB2038" s="148"/>
      <c r="AC2038" s="148"/>
      <c r="AD2038" s="148"/>
      <c r="AE2038" s="148"/>
      <c r="AF2038" s="148"/>
      <c r="AG2038" s="148" t="s">
        <v>435</v>
      </c>
      <c r="AH2038" s="148">
        <v>0</v>
      </c>
      <c r="AI2038" s="148"/>
      <c r="AJ2038" s="148"/>
      <c r="AK2038" s="148"/>
      <c r="AL2038" s="148"/>
      <c r="AM2038" s="148"/>
      <c r="AN2038" s="148"/>
      <c r="AO2038" s="148"/>
      <c r="AP2038" s="148"/>
      <c r="AQ2038" s="148"/>
      <c r="AR2038" s="148"/>
      <c r="AS2038" s="148"/>
      <c r="AT2038" s="148"/>
      <c r="AU2038" s="148"/>
      <c r="AV2038" s="148"/>
      <c r="AW2038" s="148"/>
      <c r="AX2038" s="148"/>
      <c r="AY2038" s="148"/>
      <c r="AZ2038" s="148"/>
      <c r="BA2038" s="148"/>
      <c r="BB2038" s="148"/>
      <c r="BC2038" s="148"/>
      <c r="BD2038" s="148"/>
      <c r="BE2038" s="148"/>
      <c r="BF2038" s="148"/>
      <c r="BG2038" s="148"/>
      <c r="BH2038" s="148"/>
    </row>
    <row r="2039" spans="1:60" outlineLevel="3" x14ac:dyDescent="0.2">
      <c r="A2039" s="155"/>
      <c r="B2039" s="156"/>
      <c r="C2039" s="194" t="s">
        <v>1367</v>
      </c>
      <c r="D2039" s="185"/>
      <c r="E2039" s="186"/>
      <c r="F2039" s="159"/>
      <c r="G2039" s="159"/>
      <c r="H2039" s="159"/>
      <c r="I2039" s="159"/>
      <c r="J2039" s="159"/>
      <c r="K2039" s="159"/>
      <c r="L2039" s="159"/>
      <c r="M2039" s="159"/>
      <c r="N2039" s="158"/>
      <c r="O2039" s="158"/>
      <c r="P2039" s="158"/>
      <c r="Q2039" s="158"/>
      <c r="R2039" s="159"/>
      <c r="S2039" s="159"/>
      <c r="T2039" s="159"/>
      <c r="U2039" s="159"/>
      <c r="V2039" s="159"/>
      <c r="W2039" s="159"/>
      <c r="X2039" s="159"/>
      <c r="Y2039" s="159"/>
      <c r="Z2039" s="148"/>
      <c r="AA2039" s="148"/>
      <c r="AB2039" s="148"/>
      <c r="AC2039" s="148"/>
      <c r="AD2039" s="148"/>
      <c r="AE2039" s="148"/>
      <c r="AF2039" s="148"/>
      <c r="AG2039" s="148" t="s">
        <v>435</v>
      </c>
      <c r="AH2039" s="148">
        <v>0</v>
      </c>
      <c r="AI2039" s="148"/>
      <c r="AJ2039" s="148"/>
      <c r="AK2039" s="148"/>
      <c r="AL2039" s="148"/>
      <c r="AM2039" s="148"/>
      <c r="AN2039" s="148"/>
      <c r="AO2039" s="148"/>
      <c r="AP2039" s="148"/>
      <c r="AQ2039" s="148"/>
      <c r="AR2039" s="148"/>
      <c r="AS2039" s="148"/>
      <c r="AT2039" s="148"/>
      <c r="AU2039" s="148"/>
      <c r="AV2039" s="148"/>
      <c r="AW2039" s="148"/>
      <c r="AX2039" s="148"/>
      <c r="AY2039" s="148"/>
      <c r="AZ2039" s="148"/>
      <c r="BA2039" s="148"/>
      <c r="BB2039" s="148"/>
      <c r="BC2039" s="148"/>
      <c r="BD2039" s="148"/>
      <c r="BE2039" s="148"/>
      <c r="BF2039" s="148"/>
      <c r="BG2039" s="148"/>
      <c r="BH2039" s="148"/>
    </row>
    <row r="2040" spans="1:60" outlineLevel="3" x14ac:dyDescent="0.2">
      <c r="A2040" s="155"/>
      <c r="B2040" s="156"/>
      <c r="C2040" s="194" t="s">
        <v>1470</v>
      </c>
      <c r="D2040" s="185"/>
      <c r="E2040" s="186">
        <v>2.0150000000000001</v>
      </c>
      <c r="F2040" s="159"/>
      <c r="G2040" s="159"/>
      <c r="H2040" s="159"/>
      <c r="I2040" s="159"/>
      <c r="J2040" s="159"/>
      <c r="K2040" s="159"/>
      <c r="L2040" s="159"/>
      <c r="M2040" s="159"/>
      <c r="N2040" s="158"/>
      <c r="O2040" s="158"/>
      <c r="P2040" s="158"/>
      <c r="Q2040" s="158"/>
      <c r="R2040" s="159"/>
      <c r="S2040" s="159"/>
      <c r="T2040" s="159"/>
      <c r="U2040" s="159"/>
      <c r="V2040" s="159"/>
      <c r="W2040" s="159"/>
      <c r="X2040" s="159"/>
      <c r="Y2040" s="159"/>
      <c r="Z2040" s="148"/>
      <c r="AA2040" s="148"/>
      <c r="AB2040" s="148"/>
      <c r="AC2040" s="148"/>
      <c r="AD2040" s="148"/>
      <c r="AE2040" s="148"/>
      <c r="AF2040" s="148"/>
      <c r="AG2040" s="148" t="s">
        <v>435</v>
      </c>
      <c r="AH2040" s="148">
        <v>0</v>
      </c>
      <c r="AI2040" s="148"/>
      <c r="AJ2040" s="148"/>
      <c r="AK2040" s="148"/>
      <c r="AL2040" s="148"/>
      <c r="AM2040" s="148"/>
      <c r="AN2040" s="148"/>
      <c r="AO2040" s="148"/>
      <c r="AP2040" s="148"/>
      <c r="AQ2040" s="148"/>
      <c r="AR2040" s="148"/>
      <c r="AS2040" s="148"/>
      <c r="AT2040" s="148"/>
      <c r="AU2040" s="148"/>
      <c r="AV2040" s="148"/>
      <c r="AW2040" s="148"/>
      <c r="AX2040" s="148"/>
      <c r="AY2040" s="148"/>
      <c r="AZ2040" s="148"/>
      <c r="BA2040" s="148"/>
      <c r="BB2040" s="148"/>
      <c r="BC2040" s="148"/>
      <c r="BD2040" s="148"/>
      <c r="BE2040" s="148"/>
      <c r="BF2040" s="148"/>
      <c r="BG2040" s="148"/>
      <c r="BH2040" s="148"/>
    </row>
    <row r="2041" spans="1:60" outlineLevel="3" x14ac:dyDescent="0.2">
      <c r="A2041" s="155"/>
      <c r="B2041" s="156"/>
      <c r="C2041" s="194" t="s">
        <v>2674</v>
      </c>
      <c r="D2041" s="185"/>
      <c r="E2041" s="186">
        <v>11.151</v>
      </c>
      <c r="F2041" s="159"/>
      <c r="G2041" s="159"/>
      <c r="H2041" s="159"/>
      <c r="I2041" s="159"/>
      <c r="J2041" s="159"/>
      <c r="K2041" s="159"/>
      <c r="L2041" s="159"/>
      <c r="M2041" s="159"/>
      <c r="N2041" s="158"/>
      <c r="O2041" s="158"/>
      <c r="P2041" s="158"/>
      <c r="Q2041" s="158"/>
      <c r="R2041" s="159"/>
      <c r="S2041" s="159"/>
      <c r="T2041" s="159"/>
      <c r="U2041" s="159"/>
      <c r="V2041" s="159"/>
      <c r="W2041" s="159"/>
      <c r="X2041" s="159"/>
      <c r="Y2041" s="159"/>
      <c r="Z2041" s="148"/>
      <c r="AA2041" s="148"/>
      <c r="AB2041" s="148"/>
      <c r="AC2041" s="148"/>
      <c r="AD2041" s="148"/>
      <c r="AE2041" s="148"/>
      <c r="AF2041" s="148"/>
      <c r="AG2041" s="148" t="s">
        <v>435</v>
      </c>
      <c r="AH2041" s="148">
        <v>0</v>
      </c>
      <c r="AI2041" s="148"/>
      <c r="AJ2041" s="148"/>
      <c r="AK2041" s="148"/>
      <c r="AL2041" s="148"/>
      <c r="AM2041" s="148"/>
      <c r="AN2041" s="148"/>
      <c r="AO2041" s="148"/>
      <c r="AP2041" s="148"/>
      <c r="AQ2041" s="148"/>
      <c r="AR2041" s="148"/>
      <c r="AS2041" s="148"/>
      <c r="AT2041" s="148"/>
      <c r="AU2041" s="148"/>
      <c r="AV2041" s="148"/>
      <c r="AW2041" s="148"/>
      <c r="AX2041" s="148"/>
      <c r="AY2041" s="148"/>
      <c r="AZ2041" s="148"/>
      <c r="BA2041" s="148"/>
      <c r="BB2041" s="148"/>
      <c r="BC2041" s="148"/>
      <c r="BD2041" s="148"/>
      <c r="BE2041" s="148"/>
      <c r="BF2041" s="148"/>
      <c r="BG2041" s="148"/>
      <c r="BH2041" s="148"/>
    </row>
    <row r="2042" spans="1:60" outlineLevel="3" x14ac:dyDescent="0.2">
      <c r="A2042" s="155"/>
      <c r="B2042" s="156"/>
      <c r="C2042" s="194" t="s">
        <v>2675</v>
      </c>
      <c r="D2042" s="185"/>
      <c r="E2042" s="186">
        <v>9.0719999999999992</v>
      </c>
      <c r="F2042" s="159"/>
      <c r="G2042" s="159"/>
      <c r="H2042" s="159"/>
      <c r="I2042" s="159"/>
      <c r="J2042" s="159"/>
      <c r="K2042" s="159"/>
      <c r="L2042" s="159"/>
      <c r="M2042" s="159"/>
      <c r="N2042" s="158"/>
      <c r="O2042" s="158"/>
      <c r="P2042" s="158"/>
      <c r="Q2042" s="158"/>
      <c r="R2042" s="159"/>
      <c r="S2042" s="159"/>
      <c r="T2042" s="159"/>
      <c r="U2042" s="159"/>
      <c r="V2042" s="159"/>
      <c r="W2042" s="159"/>
      <c r="X2042" s="159"/>
      <c r="Y2042" s="159"/>
      <c r="Z2042" s="148"/>
      <c r="AA2042" s="148"/>
      <c r="AB2042" s="148"/>
      <c r="AC2042" s="148"/>
      <c r="AD2042" s="148"/>
      <c r="AE2042" s="148"/>
      <c r="AF2042" s="148"/>
      <c r="AG2042" s="148" t="s">
        <v>435</v>
      </c>
      <c r="AH2042" s="148">
        <v>0</v>
      </c>
      <c r="AI2042" s="148"/>
      <c r="AJ2042" s="148"/>
      <c r="AK2042" s="148"/>
      <c r="AL2042" s="148"/>
      <c r="AM2042" s="148"/>
      <c r="AN2042" s="148"/>
      <c r="AO2042" s="148"/>
      <c r="AP2042" s="148"/>
      <c r="AQ2042" s="148"/>
      <c r="AR2042" s="148"/>
      <c r="AS2042" s="148"/>
      <c r="AT2042" s="148"/>
      <c r="AU2042" s="148"/>
      <c r="AV2042" s="148"/>
      <c r="AW2042" s="148"/>
      <c r="AX2042" s="148"/>
      <c r="AY2042" s="148"/>
      <c r="AZ2042" s="148"/>
      <c r="BA2042" s="148"/>
      <c r="BB2042" s="148"/>
      <c r="BC2042" s="148"/>
      <c r="BD2042" s="148"/>
      <c r="BE2042" s="148"/>
      <c r="BF2042" s="148"/>
      <c r="BG2042" s="148"/>
      <c r="BH2042" s="148"/>
    </row>
    <row r="2043" spans="1:60" outlineLevel="3" x14ac:dyDescent="0.2">
      <c r="A2043" s="155"/>
      <c r="B2043" s="156"/>
      <c r="C2043" s="194" t="s">
        <v>1473</v>
      </c>
      <c r="D2043" s="185"/>
      <c r="E2043" s="186">
        <v>2.0150000000000001</v>
      </c>
      <c r="F2043" s="159"/>
      <c r="G2043" s="159"/>
      <c r="H2043" s="159"/>
      <c r="I2043" s="159"/>
      <c r="J2043" s="159"/>
      <c r="K2043" s="159"/>
      <c r="L2043" s="159"/>
      <c r="M2043" s="159"/>
      <c r="N2043" s="158"/>
      <c r="O2043" s="158"/>
      <c r="P2043" s="158"/>
      <c r="Q2043" s="158"/>
      <c r="R2043" s="159"/>
      <c r="S2043" s="159"/>
      <c r="T2043" s="159"/>
      <c r="U2043" s="159"/>
      <c r="V2043" s="159"/>
      <c r="W2043" s="159"/>
      <c r="X2043" s="159"/>
      <c r="Y2043" s="159"/>
      <c r="Z2043" s="148"/>
      <c r="AA2043" s="148"/>
      <c r="AB2043" s="148"/>
      <c r="AC2043" s="148"/>
      <c r="AD2043" s="148"/>
      <c r="AE2043" s="148"/>
      <c r="AF2043" s="148"/>
      <c r="AG2043" s="148" t="s">
        <v>435</v>
      </c>
      <c r="AH2043" s="148">
        <v>0</v>
      </c>
      <c r="AI2043" s="148"/>
      <c r="AJ2043" s="148"/>
      <c r="AK2043" s="148"/>
      <c r="AL2043" s="148"/>
      <c r="AM2043" s="148"/>
      <c r="AN2043" s="148"/>
      <c r="AO2043" s="148"/>
      <c r="AP2043" s="148"/>
      <c r="AQ2043" s="148"/>
      <c r="AR2043" s="148"/>
      <c r="AS2043" s="148"/>
      <c r="AT2043" s="148"/>
      <c r="AU2043" s="148"/>
      <c r="AV2043" s="148"/>
      <c r="AW2043" s="148"/>
      <c r="AX2043" s="148"/>
      <c r="AY2043" s="148"/>
      <c r="AZ2043" s="148"/>
      <c r="BA2043" s="148"/>
      <c r="BB2043" s="148"/>
      <c r="BC2043" s="148"/>
      <c r="BD2043" s="148"/>
      <c r="BE2043" s="148"/>
      <c r="BF2043" s="148"/>
      <c r="BG2043" s="148"/>
      <c r="BH2043" s="148"/>
    </row>
    <row r="2044" spans="1:60" outlineLevel="3" x14ac:dyDescent="0.2">
      <c r="A2044" s="155"/>
      <c r="B2044" s="156"/>
      <c r="C2044" s="194" t="s">
        <v>2676</v>
      </c>
      <c r="D2044" s="185"/>
      <c r="E2044" s="186">
        <v>11.151</v>
      </c>
      <c r="F2044" s="159"/>
      <c r="G2044" s="159"/>
      <c r="H2044" s="159"/>
      <c r="I2044" s="159"/>
      <c r="J2044" s="159"/>
      <c r="K2044" s="159"/>
      <c r="L2044" s="159"/>
      <c r="M2044" s="159"/>
      <c r="N2044" s="158"/>
      <c r="O2044" s="158"/>
      <c r="P2044" s="158"/>
      <c r="Q2044" s="158"/>
      <c r="R2044" s="159"/>
      <c r="S2044" s="159"/>
      <c r="T2044" s="159"/>
      <c r="U2044" s="159"/>
      <c r="V2044" s="159"/>
      <c r="W2044" s="159"/>
      <c r="X2044" s="159"/>
      <c r="Y2044" s="159"/>
      <c r="Z2044" s="148"/>
      <c r="AA2044" s="148"/>
      <c r="AB2044" s="148"/>
      <c r="AC2044" s="148"/>
      <c r="AD2044" s="148"/>
      <c r="AE2044" s="148"/>
      <c r="AF2044" s="148"/>
      <c r="AG2044" s="148" t="s">
        <v>435</v>
      </c>
      <c r="AH2044" s="148">
        <v>0</v>
      </c>
      <c r="AI2044" s="148"/>
      <c r="AJ2044" s="148"/>
      <c r="AK2044" s="148"/>
      <c r="AL2044" s="148"/>
      <c r="AM2044" s="148"/>
      <c r="AN2044" s="148"/>
      <c r="AO2044" s="148"/>
      <c r="AP2044" s="148"/>
      <c r="AQ2044" s="148"/>
      <c r="AR2044" s="148"/>
      <c r="AS2044" s="148"/>
      <c r="AT2044" s="148"/>
      <c r="AU2044" s="148"/>
      <c r="AV2044" s="148"/>
      <c r="AW2044" s="148"/>
      <c r="AX2044" s="148"/>
      <c r="AY2044" s="148"/>
      <c r="AZ2044" s="148"/>
      <c r="BA2044" s="148"/>
      <c r="BB2044" s="148"/>
      <c r="BC2044" s="148"/>
      <c r="BD2044" s="148"/>
      <c r="BE2044" s="148"/>
      <c r="BF2044" s="148"/>
      <c r="BG2044" s="148"/>
      <c r="BH2044" s="148"/>
    </row>
    <row r="2045" spans="1:60" outlineLevel="3" x14ac:dyDescent="0.2">
      <c r="A2045" s="155"/>
      <c r="B2045" s="156"/>
      <c r="C2045" s="194" t="s">
        <v>2677</v>
      </c>
      <c r="D2045" s="185"/>
      <c r="E2045" s="186">
        <v>9.0719999999999992</v>
      </c>
      <c r="F2045" s="159"/>
      <c r="G2045" s="159"/>
      <c r="H2045" s="159"/>
      <c r="I2045" s="159"/>
      <c r="J2045" s="159"/>
      <c r="K2045" s="159"/>
      <c r="L2045" s="159"/>
      <c r="M2045" s="159"/>
      <c r="N2045" s="158"/>
      <c r="O2045" s="158"/>
      <c r="P2045" s="158"/>
      <c r="Q2045" s="158"/>
      <c r="R2045" s="159"/>
      <c r="S2045" s="159"/>
      <c r="T2045" s="159"/>
      <c r="U2045" s="159"/>
      <c r="V2045" s="159"/>
      <c r="W2045" s="159"/>
      <c r="X2045" s="159"/>
      <c r="Y2045" s="159"/>
      <c r="Z2045" s="148"/>
      <c r="AA2045" s="148"/>
      <c r="AB2045" s="148"/>
      <c r="AC2045" s="148"/>
      <c r="AD2045" s="148"/>
      <c r="AE2045" s="148"/>
      <c r="AF2045" s="148"/>
      <c r="AG2045" s="148" t="s">
        <v>435</v>
      </c>
      <c r="AH2045" s="148">
        <v>0</v>
      </c>
      <c r="AI2045" s="148"/>
      <c r="AJ2045" s="148"/>
      <c r="AK2045" s="148"/>
      <c r="AL2045" s="148"/>
      <c r="AM2045" s="148"/>
      <c r="AN2045" s="148"/>
      <c r="AO2045" s="148"/>
      <c r="AP2045" s="148"/>
      <c r="AQ2045" s="148"/>
      <c r="AR2045" s="148"/>
      <c r="AS2045" s="148"/>
      <c r="AT2045" s="148"/>
      <c r="AU2045" s="148"/>
      <c r="AV2045" s="148"/>
      <c r="AW2045" s="148"/>
      <c r="AX2045" s="148"/>
      <c r="AY2045" s="148"/>
      <c r="AZ2045" s="148"/>
      <c r="BA2045" s="148"/>
      <c r="BB2045" s="148"/>
      <c r="BC2045" s="148"/>
      <c r="BD2045" s="148"/>
      <c r="BE2045" s="148"/>
      <c r="BF2045" s="148"/>
      <c r="BG2045" s="148"/>
      <c r="BH2045" s="148"/>
    </row>
    <row r="2046" spans="1:60" outlineLevel="3" x14ac:dyDescent="0.2">
      <c r="A2046" s="155"/>
      <c r="B2046" s="156"/>
      <c r="C2046" s="194" t="s">
        <v>1476</v>
      </c>
      <c r="D2046" s="185"/>
      <c r="E2046" s="186">
        <v>2.0150000000000001</v>
      </c>
      <c r="F2046" s="159"/>
      <c r="G2046" s="159"/>
      <c r="H2046" s="159"/>
      <c r="I2046" s="159"/>
      <c r="J2046" s="159"/>
      <c r="K2046" s="159"/>
      <c r="L2046" s="159"/>
      <c r="M2046" s="159"/>
      <c r="N2046" s="158"/>
      <c r="O2046" s="158"/>
      <c r="P2046" s="158"/>
      <c r="Q2046" s="158"/>
      <c r="R2046" s="159"/>
      <c r="S2046" s="159"/>
      <c r="T2046" s="159"/>
      <c r="U2046" s="159"/>
      <c r="V2046" s="159"/>
      <c r="W2046" s="159"/>
      <c r="X2046" s="159"/>
      <c r="Y2046" s="159"/>
      <c r="Z2046" s="148"/>
      <c r="AA2046" s="148"/>
      <c r="AB2046" s="148"/>
      <c r="AC2046" s="148"/>
      <c r="AD2046" s="148"/>
      <c r="AE2046" s="148"/>
      <c r="AF2046" s="148"/>
      <c r="AG2046" s="148" t="s">
        <v>435</v>
      </c>
      <c r="AH2046" s="148">
        <v>0</v>
      </c>
      <c r="AI2046" s="148"/>
      <c r="AJ2046" s="148"/>
      <c r="AK2046" s="148"/>
      <c r="AL2046" s="148"/>
      <c r="AM2046" s="148"/>
      <c r="AN2046" s="148"/>
      <c r="AO2046" s="148"/>
      <c r="AP2046" s="148"/>
      <c r="AQ2046" s="148"/>
      <c r="AR2046" s="148"/>
      <c r="AS2046" s="148"/>
      <c r="AT2046" s="148"/>
      <c r="AU2046" s="148"/>
      <c r="AV2046" s="148"/>
      <c r="AW2046" s="148"/>
      <c r="AX2046" s="148"/>
      <c r="AY2046" s="148"/>
      <c r="AZ2046" s="148"/>
      <c r="BA2046" s="148"/>
      <c r="BB2046" s="148"/>
      <c r="BC2046" s="148"/>
      <c r="BD2046" s="148"/>
      <c r="BE2046" s="148"/>
      <c r="BF2046" s="148"/>
      <c r="BG2046" s="148"/>
      <c r="BH2046" s="148"/>
    </row>
    <row r="2047" spans="1:60" outlineLevel="3" x14ac:dyDescent="0.2">
      <c r="A2047" s="155"/>
      <c r="B2047" s="156"/>
      <c r="C2047" s="194" t="s">
        <v>2678</v>
      </c>
      <c r="D2047" s="185"/>
      <c r="E2047" s="186">
        <v>11.151</v>
      </c>
      <c r="F2047" s="159"/>
      <c r="G2047" s="159"/>
      <c r="H2047" s="159"/>
      <c r="I2047" s="159"/>
      <c r="J2047" s="159"/>
      <c r="K2047" s="159"/>
      <c r="L2047" s="159"/>
      <c r="M2047" s="159"/>
      <c r="N2047" s="158"/>
      <c r="O2047" s="158"/>
      <c r="P2047" s="158"/>
      <c r="Q2047" s="158"/>
      <c r="R2047" s="159"/>
      <c r="S2047" s="159"/>
      <c r="T2047" s="159"/>
      <c r="U2047" s="159"/>
      <c r="V2047" s="159"/>
      <c r="W2047" s="159"/>
      <c r="X2047" s="159"/>
      <c r="Y2047" s="159"/>
      <c r="Z2047" s="148"/>
      <c r="AA2047" s="148"/>
      <c r="AB2047" s="148"/>
      <c r="AC2047" s="148"/>
      <c r="AD2047" s="148"/>
      <c r="AE2047" s="148"/>
      <c r="AF2047" s="148"/>
      <c r="AG2047" s="148" t="s">
        <v>435</v>
      </c>
      <c r="AH2047" s="148">
        <v>0</v>
      </c>
      <c r="AI2047" s="148"/>
      <c r="AJ2047" s="148"/>
      <c r="AK2047" s="148"/>
      <c r="AL2047" s="148"/>
      <c r="AM2047" s="148"/>
      <c r="AN2047" s="148"/>
      <c r="AO2047" s="148"/>
      <c r="AP2047" s="148"/>
      <c r="AQ2047" s="148"/>
      <c r="AR2047" s="148"/>
      <c r="AS2047" s="148"/>
      <c r="AT2047" s="148"/>
      <c r="AU2047" s="148"/>
      <c r="AV2047" s="148"/>
      <c r="AW2047" s="148"/>
      <c r="AX2047" s="148"/>
      <c r="AY2047" s="148"/>
      <c r="AZ2047" s="148"/>
      <c r="BA2047" s="148"/>
      <c r="BB2047" s="148"/>
      <c r="BC2047" s="148"/>
      <c r="BD2047" s="148"/>
      <c r="BE2047" s="148"/>
      <c r="BF2047" s="148"/>
      <c r="BG2047" s="148"/>
      <c r="BH2047" s="148"/>
    </row>
    <row r="2048" spans="1:60" outlineLevel="3" x14ac:dyDescent="0.2">
      <c r="A2048" s="155"/>
      <c r="B2048" s="156"/>
      <c r="C2048" s="194" t="s">
        <v>2679</v>
      </c>
      <c r="D2048" s="185"/>
      <c r="E2048" s="186">
        <v>9.0719999999999992</v>
      </c>
      <c r="F2048" s="159"/>
      <c r="G2048" s="159"/>
      <c r="H2048" s="159"/>
      <c r="I2048" s="159"/>
      <c r="J2048" s="159"/>
      <c r="K2048" s="159"/>
      <c r="L2048" s="159"/>
      <c r="M2048" s="159"/>
      <c r="N2048" s="158"/>
      <c r="O2048" s="158"/>
      <c r="P2048" s="158"/>
      <c r="Q2048" s="158"/>
      <c r="R2048" s="159"/>
      <c r="S2048" s="159"/>
      <c r="T2048" s="159"/>
      <c r="U2048" s="159"/>
      <c r="V2048" s="159"/>
      <c r="W2048" s="159"/>
      <c r="X2048" s="159"/>
      <c r="Y2048" s="159"/>
      <c r="Z2048" s="148"/>
      <c r="AA2048" s="148"/>
      <c r="AB2048" s="148"/>
      <c r="AC2048" s="148"/>
      <c r="AD2048" s="148"/>
      <c r="AE2048" s="148"/>
      <c r="AF2048" s="148"/>
      <c r="AG2048" s="148" t="s">
        <v>435</v>
      </c>
      <c r="AH2048" s="148">
        <v>0</v>
      </c>
      <c r="AI2048" s="148"/>
      <c r="AJ2048" s="148"/>
      <c r="AK2048" s="148"/>
      <c r="AL2048" s="148"/>
      <c r="AM2048" s="148"/>
      <c r="AN2048" s="148"/>
      <c r="AO2048" s="148"/>
      <c r="AP2048" s="148"/>
      <c r="AQ2048" s="148"/>
      <c r="AR2048" s="148"/>
      <c r="AS2048" s="148"/>
      <c r="AT2048" s="148"/>
      <c r="AU2048" s="148"/>
      <c r="AV2048" s="148"/>
      <c r="AW2048" s="148"/>
      <c r="AX2048" s="148"/>
      <c r="AY2048" s="148"/>
      <c r="AZ2048" s="148"/>
      <c r="BA2048" s="148"/>
      <c r="BB2048" s="148"/>
      <c r="BC2048" s="148"/>
      <c r="BD2048" s="148"/>
      <c r="BE2048" s="148"/>
      <c r="BF2048" s="148"/>
      <c r="BG2048" s="148"/>
      <c r="BH2048" s="148"/>
    </row>
    <row r="2049" spans="1:60" outlineLevel="3" x14ac:dyDescent="0.2">
      <c r="A2049" s="155"/>
      <c r="B2049" s="156"/>
      <c r="C2049" s="194" t="s">
        <v>2680</v>
      </c>
      <c r="D2049" s="185"/>
      <c r="E2049" s="186">
        <v>15.12</v>
      </c>
      <c r="F2049" s="159"/>
      <c r="G2049" s="159"/>
      <c r="H2049" s="159"/>
      <c r="I2049" s="159"/>
      <c r="J2049" s="159"/>
      <c r="K2049" s="159"/>
      <c r="L2049" s="159"/>
      <c r="M2049" s="159"/>
      <c r="N2049" s="158"/>
      <c r="O2049" s="158"/>
      <c r="P2049" s="158"/>
      <c r="Q2049" s="158"/>
      <c r="R2049" s="159"/>
      <c r="S2049" s="159"/>
      <c r="T2049" s="159"/>
      <c r="U2049" s="159"/>
      <c r="V2049" s="159"/>
      <c r="W2049" s="159"/>
      <c r="X2049" s="159"/>
      <c r="Y2049" s="159"/>
      <c r="Z2049" s="148"/>
      <c r="AA2049" s="148"/>
      <c r="AB2049" s="148"/>
      <c r="AC2049" s="148"/>
      <c r="AD2049" s="148"/>
      <c r="AE2049" s="148"/>
      <c r="AF2049" s="148"/>
      <c r="AG2049" s="148" t="s">
        <v>435</v>
      </c>
      <c r="AH2049" s="148">
        <v>0</v>
      </c>
      <c r="AI2049" s="148"/>
      <c r="AJ2049" s="148"/>
      <c r="AK2049" s="148"/>
      <c r="AL2049" s="148"/>
      <c r="AM2049" s="148"/>
      <c r="AN2049" s="148"/>
      <c r="AO2049" s="148"/>
      <c r="AP2049" s="148"/>
      <c r="AQ2049" s="148"/>
      <c r="AR2049" s="148"/>
      <c r="AS2049" s="148"/>
      <c r="AT2049" s="148"/>
      <c r="AU2049" s="148"/>
      <c r="AV2049" s="148"/>
      <c r="AW2049" s="148"/>
      <c r="AX2049" s="148"/>
      <c r="AY2049" s="148"/>
      <c r="AZ2049" s="148"/>
      <c r="BA2049" s="148"/>
      <c r="BB2049" s="148"/>
      <c r="BC2049" s="148"/>
      <c r="BD2049" s="148"/>
      <c r="BE2049" s="148"/>
      <c r="BF2049" s="148"/>
      <c r="BG2049" s="148"/>
      <c r="BH2049" s="148"/>
    </row>
    <row r="2050" spans="1:60" outlineLevel="3" x14ac:dyDescent="0.2">
      <c r="A2050" s="155"/>
      <c r="B2050" s="156"/>
      <c r="C2050" s="194" t="s">
        <v>2681</v>
      </c>
      <c r="D2050" s="185"/>
      <c r="E2050" s="186">
        <v>3.2370000000000001</v>
      </c>
      <c r="F2050" s="159"/>
      <c r="G2050" s="159"/>
      <c r="H2050" s="159"/>
      <c r="I2050" s="159"/>
      <c r="J2050" s="159"/>
      <c r="K2050" s="159"/>
      <c r="L2050" s="159"/>
      <c r="M2050" s="159"/>
      <c r="N2050" s="158"/>
      <c r="O2050" s="158"/>
      <c r="P2050" s="158"/>
      <c r="Q2050" s="158"/>
      <c r="R2050" s="159"/>
      <c r="S2050" s="159"/>
      <c r="T2050" s="159"/>
      <c r="U2050" s="159"/>
      <c r="V2050" s="159"/>
      <c r="W2050" s="159"/>
      <c r="X2050" s="159"/>
      <c r="Y2050" s="159"/>
      <c r="Z2050" s="148"/>
      <c r="AA2050" s="148"/>
      <c r="AB2050" s="148"/>
      <c r="AC2050" s="148"/>
      <c r="AD2050" s="148"/>
      <c r="AE2050" s="148"/>
      <c r="AF2050" s="148"/>
      <c r="AG2050" s="148" t="s">
        <v>435</v>
      </c>
      <c r="AH2050" s="148">
        <v>0</v>
      </c>
      <c r="AI2050" s="148"/>
      <c r="AJ2050" s="148"/>
      <c r="AK2050" s="148"/>
      <c r="AL2050" s="148"/>
      <c r="AM2050" s="148"/>
      <c r="AN2050" s="148"/>
      <c r="AO2050" s="148"/>
      <c r="AP2050" s="148"/>
      <c r="AQ2050" s="148"/>
      <c r="AR2050" s="148"/>
      <c r="AS2050" s="148"/>
      <c r="AT2050" s="148"/>
      <c r="AU2050" s="148"/>
      <c r="AV2050" s="148"/>
      <c r="AW2050" s="148"/>
      <c r="AX2050" s="148"/>
      <c r="AY2050" s="148"/>
      <c r="AZ2050" s="148"/>
      <c r="BA2050" s="148"/>
      <c r="BB2050" s="148"/>
      <c r="BC2050" s="148"/>
      <c r="BD2050" s="148"/>
      <c r="BE2050" s="148"/>
      <c r="BF2050" s="148"/>
      <c r="BG2050" s="148"/>
      <c r="BH2050" s="148"/>
    </row>
    <row r="2051" spans="1:60" outlineLevel="3" x14ac:dyDescent="0.2">
      <c r="A2051" s="155"/>
      <c r="B2051" s="156"/>
      <c r="C2051" s="194" t="s">
        <v>2682</v>
      </c>
      <c r="D2051" s="185"/>
      <c r="E2051" s="186">
        <v>14.196</v>
      </c>
      <c r="F2051" s="159"/>
      <c r="G2051" s="159"/>
      <c r="H2051" s="159"/>
      <c r="I2051" s="159"/>
      <c r="J2051" s="159"/>
      <c r="K2051" s="159"/>
      <c r="L2051" s="159"/>
      <c r="M2051" s="159"/>
      <c r="N2051" s="158"/>
      <c r="O2051" s="158"/>
      <c r="P2051" s="158"/>
      <c r="Q2051" s="158"/>
      <c r="R2051" s="159"/>
      <c r="S2051" s="159"/>
      <c r="T2051" s="159"/>
      <c r="U2051" s="159"/>
      <c r="V2051" s="159"/>
      <c r="W2051" s="159"/>
      <c r="X2051" s="159"/>
      <c r="Y2051" s="159"/>
      <c r="Z2051" s="148"/>
      <c r="AA2051" s="148"/>
      <c r="AB2051" s="148"/>
      <c r="AC2051" s="148"/>
      <c r="AD2051" s="148"/>
      <c r="AE2051" s="148"/>
      <c r="AF2051" s="148"/>
      <c r="AG2051" s="148" t="s">
        <v>435</v>
      </c>
      <c r="AH2051" s="148">
        <v>0</v>
      </c>
      <c r="AI2051" s="148"/>
      <c r="AJ2051" s="148"/>
      <c r="AK2051" s="148"/>
      <c r="AL2051" s="148"/>
      <c r="AM2051" s="148"/>
      <c r="AN2051" s="148"/>
      <c r="AO2051" s="148"/>
      <c r="AP2051" s="148"/>
      <c r="AQ2051" s="148"/>
      <c r="AR2051" s="148"/>
      <c r="AS2051" s="148"/>
      <c r="AT2051" s="148"/>
      <c r="AU2051" s="148"/>
      <c r="AV2051" s="148"/>
      <c r="AW2051" s="148"/>
      <c r="AX2051" s="148"/>
      <c r="AY2051" s="148"/>
      <c r="AZ2051" s="148"/>
      <c r="BA2051" s="148"/>
      <c r="BB2051" s="148"/>
      <c r="BC2051" s="148"/>
      <c r="BD2051" s="148"/>
      <c r="BE2051" s="148"/>
      <c r="BF2051" s="148"/>
      <c r="BG2051" s="148"/>
      <c r="BH2051" s="148"/>
    </row>
    <row r="2052" spans="1:60" outlineLevel="3" x14ac:dyDescent="0.2">
      <c r="A2052" s="155"/>
      <c r="B2052" s="156"/>
      <c r="C2052" s="194" t="s">
        <v>1482</v>
      </c>
      <c r="D2052" s="185"/>
      <c r="E2052" s="186">
        <v>4.83</v>
      </c>
      <c r="F2052" s="159"/>
      <c r="G2052" s="159"/>
      <c r="H2052" s="159"/>
      <c r="I2052" s="159"/>
      <c r="J2052" s="159"/>
      <c r="K2052" s="159"/>
      <c r="L2052" s="159"/>
      <c r="M2052" s="159"/>
      <c r="N2052" s="158"/>
      <c r="O2052" s="158"/>
      <c r="P2052" s="158"/>
      <c r="Q2052" s="158"/>
      <c r="R2052" s="159"/>
      <c r="S2052" s="159"/>
      <c r="T2052" s="159"/>
      <c r="U2052" s="159"/>
      <c r="V2052" s="159"/>
      <c r="W2052" s="159"/>
      <c r="X2052" s="159"/>
      <c r="Y2052" s="159"/>
      <c r="Z2052" s="148"/>
      <c r="AA2052" s="148"/>
      <c r="AB2052" s="148"/>
      <c r="AC2052" s="148"/>
      <c r="AD2052" s="148"/>
      <c r="AE2052" s="148"/>
      <c r="AF2052" s="148"/>
      <c r="AG2052" s="148" t="s">
        <v>435</v>
      </c>
      <c r="AH2052" s="148">
        <v>0</v>
      </c>
      <c r="AI2052" s="148"/>
      <c r="AJ2052" s="148"/>
      <c r="AK2052" s="148"/>
      <c r="AL2052" s="148"/>
      <c r="AM2052" s="148"/>
      <c r="AN2052" s="148"/>
      <c r="AO2052" s="148"/>
      <c r="AP2052" s="148"/>
      <c r="AQ2052" s="148"/>
      <c r="AR2052" s="148"/>
      <c r="AS2052" s="148"/>
      <c r="AT2052" s="148"/>
      <c r="AU2052" s="148"/>
      <c r="AV2052" s="148"/>
      <c r="AW2052" s="148"/>
      <c r="AX2052" s="148"/>
      <c r="AY2052" s="148"/>
      <c r="AZ2052" s="148"/>
      <c r="BA2052" s="148"/>
      <c r="BB2052" s="148"/>
      <c r="BC2052" s="148"/>
      <c r="BD2052" s="148"/>
      <c r="BE2052" s="148"/>
      <c r="BF2052" s="148"/>
      <c r="BG2052" s="148"/>
      <c r="BH2052" s="148"/>
    </row>
    <row r="2053" spans="1:60" outlineLevel="3" x14ac:dyDescent="0.2">
      <c r="A2053" s="155"/>
      <c r="B2053" s="156"/>
      <c r="C2053" s="194" t="s">
        <v>1483</v>
      </c>
      <c r="D2053" s="185"/>
      <c r="E2053" s="186">
        <v>4.5564999999999998</v>
      </c>
      <c r="F2053" s="159"/>
      <c r="G2053" s="159"/>
      <c r="H2053" s="159"/>
      <c r="I2053" s="159"/>
      <c r="J2053" s="159"/>
      <c r="K2053" s="159"/>
      <c r="L2053" s="159"/>
      <c r="M2053" s="159"/>
      <c r="N2053" s="158"/>
      <c r="O2053" s="158"/>
      <c r="P2053" s="158"/>
      <c r="Q2053" s="158"/>
      <c r="R2053" s="159"/>
      <c r="S2053" s="159"/>
      <c r="T2053" s="159"/>
      <c r="U2053" s="159"/>
      <c r="V2053" s="159"/>
      <c r="W2053" s="159"/>
      <c r="X2053" s="159"/>
      <c r="Y2053" s="159"/>
      <c r="Z2053" s="148"/>
      <c r="AA2053" s="148"/>
      <c r="AB2053" s="148"/>
      <c r="AC2053" s="148"/>
      <c r="AD2053" s="148"/>
      <c r="AE2053" s="148"/>
      <c r="AF2053" s="148"/>
      <c r="AG2053" s="148" t="s">
        <v>435</v>
      </c>
      <c r="AH2053" s="148">
        <v>0</v>
      </c>
      <c r="AI2053" s="148"/>
      <c r="AJ2053" s="148"/>
      <c r="AK2053" s="148"/>
      <c r="AL2053" s="148"/>
      <c r="AM2053" s="148"/>
      <c r="AN2053" s="148"/>
      <c r="AO2053" s="148"/>
      <c r="AP2053" s="148"/>
      <c r="AQ2053" s="148"/>
      <c r="AR2053" s="148"/>
      <c r="AS2053" s="148"/>
      <c r="AT2053" s="148"/>
      <c r="AU2053" s="148"/>
      <c r="AV2053" s="148"/>
      <c r="AW2053" s="148"/>
      <c r="AX2053" s="148"/>
      <c r="AY2053" s="148"/>
      <c r="AZ2053" s="148"/>
      <c r="BA2053" s="148"/>
      <c r="BB2053" s="148"/>
      <c r="BC2053" s="148"/>
      <c r="BD2053" s="148"/>
      <c r="BE2053" s="148"/>
      <c r="BF2053" s="148"/>
      <c r="BG2053" s="148"/>
      <c r="BH2053" s="148"/>
    </row>
    <row r="2054" spans="1:60" outlineLevel="3" x14ac:dyDescent="0.2">
      <c r="A2054" s="155"/>
      <c r="B2054" s="156"/>
      <c r="C2054" s="194" t="s">
        <v>1484</v>
      </c>
      <c r="D2054" s="185"/>
      <c r="E2054" s="186">
        <v>4.5564999999999998</v>
      </c>
      <c r="F2054" s="159"/>
      <c r="G2054" s="159"/>
      <c r="H2054" s="159"/>
      <c r="I2054" s="159"/>
      <c r="J2054" s="159"/>
      <c r="K2054" s="159"/>
      <c r="L2054" s="159"/>
      <c r="M2054" s="159"/>
      <c r="N2054" s="158"/>
      <c r="O2054" s="158"/>
      <c r="P2054" s="158"/>
      <c r="Q2054" s="158"/>
      <c r="R2054" s="159"/>
      <c r="S2054" s="159"/>
      <c r="T2054" s="159"/>
      <c r="U2054" s="159"/>
      <c r="V2054" s="159"/>
      <c r="W2054" s="159"/>
      <c r="X2054" s="159"/>
      <c r="Y2054" s="159"/>
      <c r="Z2054" s="148"/>
      <c r="AA2054" s="148"/>
      <c r="AB2054" s="148"/>
      <c r="AC2054" s="148"/>
      <c r="AD2054" s="148"/>
      <c r="AE2054" s="148"/>
      <c r="AF2054" s="148"/>
      <c r="AG2054" s="148" t="s">
        <v>435</v>
      </c>
      <c r="AH2054" s="148">
        <v>0</v>
      </c>
      <c r="AI2054" s="148"/>
      <c r="AJ2054" s="148"/>
      <c r="AK2054" s="148"/>
      <c r="AL2054" s="148"/>
      <c r="AM2054" s="148"/>
      <c r="AN2054" s="148"/>
      <c r="AO2054" s="148"/>
      <c r="AP2054" s="148"/>
      <c r="AQ2054" s="148"/>
      <c r="AR2054" s="148"/>
      <c r="AS2054" s="148"/>
      <c r="AT2054" s="148"/>
      <c r="AU2054" s="148"/>
      <c r="AV2054" s="148"/>
      <c r="AW2054" s="148"/>
      <c r="AX2054" s="148"/>
      <c r="AY2054" s="148"/>
      <c r="AZ2054" s="148"/>
      <c r="BA2054" s="148"/>
      <c r="BB2054" s="148"/>
      <c r="BC2054" s="148"/>
      <c r="BD2054" s="148"/>
      <c r="BE2054" s="148"/>
      <c r="BF2054" s="148"/>
      <c r="BG2054" s="148"/>
      <c r="BH2054" s="148"/>
    </row>
    <row r="2055" spans="1:60" outlineLevel="3" x14ac:dyDescent="0.2">
      <c r="A2055" s="155"/>
      <c r="B2055" s="156"/>
      <c r="C2055" s="194" t="s">
        <v>1396</v>
      </c>
      <c r="D2055" s="185"/>
      <c r="E2055" s="186"/>
      <c r="F2055" s="159"/>
      <c r="G2055" s="159"/>
      <c r="H2055" s="159"/>
      <c r="I2055" s="159"/>
      <c r="J2055" s="159"/>
      <c r="K2055" s="159"/>
      <c r="L2055" s="159"/>
      <c r="M2055" s="159"/>
      <c r="N2055" s="158"/>
      <c r="O2055" s="158"/>
      <c r="P2055" s="158"/>
      <c r="Q2055" s="158"/>
      <c r="R2055" s="159"/>
      <c r="S2055" s="159"/>
      <c r="T2055" s="159"/>
      <c r="U2055" s="159"/>
      <c r="V2055" s="159"/>
      <c r="W2055" s="159"/>
      <c r="X2055" s="159"/>
      <c r="Y2055" s="159"/>
      <c r="Z2055" s="148"/>
      <c r="AA2055" s="148"/>
      <c r="AB2055" s="148"/>
      <c r="AC2055" s="148"/>
      <c r="AD2055" s="148"/>
      <c r="AE2055" s="148"/>
      <c r="AF2055" s="148"/>
      <c r="AG2055" s="148" t="s">
        <v>435</v>
      </c>
      <c r="AH2055" s="148">
        <v>0</v>
      </c>
      <c r="AI2055" s="148"/>
      <c r="AJ2055" s="148"/>
      <c r="AK2055" s="148"/>
      <c r="AL2055" s="148"/>
      <c r="AM2055" s="148"/>
      <c r="AN2055" s="148"/>
      <c r="AO2055" s="148"/>
      <c r="AP2055" s="148"/>
      <c r="AQ2055" s="148"/>
      <c r="AR2055" s="148"/>
      <c r="AS2055" s="148"/>
      <c r="AT2055" s="148"/>
      <c r="AU2055" s="148"/>
      <c r="AV2055" s="148"/>
      <c r="AW2055" s="148"/>
      <c r="AX2055" s="148"/>
      <c r="AY2055" s="148"/>
      <c r="AZ2055" s="148"/>
      <c r="BA2055" s="148"/>
      <c r="BB2055" s="148"/>
      <c r="BC2055" s="148"/>
      <c r="BD2055" s="148"/>
      <c r="BE2055" s="148"/>
      <c r="BF2055" s="148"/>
      <c r="BG2055" s="148"/>
      <c r="BH2055" s="148"/>
    </row>
    <row r="2056" spans="1:60" outlineLevel="3" x14ac:dyDescent="0.2">
      <c r="A2056" s="155"/>
      <c r="B2056" s="156"/>
      <c r="C2056" s="194" t="s">
        <v>1485</v>
      </c>
      <c r="D2056" s="185"/>
      <c r="E2056" s="186">
        <v>6.0449999999999999</v>
      </c>
      <c r="F2056" s="159"/>
      <c r="G2056" s="159"/>
      <c r="H2056" s="159"/>
      <c r="I2056" s="159"/>
      <c r="J2056" s="159"/>
      <c r="K2056" s="159"/>
      <c r="L2056" s="159"/>
      <c r="M2056" s="159"/>
      <c r="N2056" s="158"/>
      <c r="O2056" s="158"/>
      <c r="P2056" s="158"/>
      <c r="Q2056" s="158"/>
      <c r="R2056" s="159"/>
      <c r="S2056" s="159"/>
      <c r="T2056" s="159"/>
      <c r="U2056" s="159"/>
      <c r="V2056" s="159"/>
      <c r="W2056" s="159"/>
      <c r="X2056" s="159"/>
      <c r="Y2056" s="159"/>
      <c r="Z2056" s="148"/>
      <c r="AA2056" s="148"/>
      <c r="AB2056" s="148"/>
      <c r="AC2056" s="148"/>
      <c r="AD2056" s="148"/>
      <c r="AE2056" s="148"/>
      <c r="AF2056" s="148"/>
      <c r="AG2056" s="148" t="s">
        <v>435</v>
      </c>
      <c r="AH2056" s="148">
        <v>0</v>
      </c>
      <c r="AI2056" s="148"/>
      <c r="AJ2056" s="148"/>
      <c r="AK2056" s="148"/>
      <c r="AL2056" s="148"/>
      <c r="AM2056" s="148"/>
      <c r="AN2056" s="148"/>
      <c r="AO2056" s="148"/>
      <c r="AP2056" s="148"/>
      <c r="AQ2056" s="148"/>
      <c r="AR2056" s="148"/>
      <c r="AS2056" s="148"/>
      <c r="AT2056" s="148"/>
      <c r="AU2056" s="148"/>
      <c r="AV2056" s="148"/>
      <c r="AW2056" s="148"/>
      <c r="AX2056" s="148"/>
      <c r="AY2056" s="148"/>
      <c r="AZ2056" s="148"/>
      <c r="BA2056" s="148"/>
      <c r="BB2056" s="148"/>
      <c r="BC2056" s="148"/>
      <c r="BD2056" s="148"/>
      <c r="BE2056" s="148"/>
      <c r="BF2056" s="148"/>
      <c r="BG2056" s="148"/>
      <c r="BH2056" s="148"/>
    </row>
    <row r="2057" spans="1:60" outlineLevel="3" x14ac:dyDescent="0.2">
      <c r="A2057" s="155"/>
      <c r="B2057" s="156"/>
      <c r="C2057" s="194" t="s">
        <v>2683</v>
      </c>
      <c r="D2057" s="185"/>
      <c r="E2057" s="186">
        <v>33.453000000000003</v>
      </c>
      <c r="F2057" s="159"/>
      <c r="G2057" s="159"/>
      <c r="H2057" s="159"/>
      <c r="I2057" s="159"/>
      <c r="J2057" s="159"/>
      <c r="K2057" s="159"/>
      <c r="L2057" s="159"/>
      <c r="M2057" s="159"/>
      <c r="N2057" s="158"/>
      <c r="O2057" s="158"/>
      <c r="P2057" s="158"/>
      <c r="Q2057" s="158"/>
      <c r="R2057" s="159"/>
      <c r="S2057" s="159"/>
      <c r="T2057" s="159"/>
      <c r="U2057" s="159"/>
      <c r="V2057" s="159"/>
      <c r="W2057" s="159"/>
      <c r="X2057" s="159"/>
      <c r="Y2057" s="159"/>
      <c r="Z2057" s="148"/>
      <c r="AA2057" s="148"/>
      <c r="AB2057" s="148"/>
      <c r="AC2057" s="148"/>
      <c r="AD2057" s="148"/>
      <c r="AE2057" s="148"/>
      <c r="AF2057" s="148"/>
      <c r="AG2057" s="148" t="s">
        <v>435</v>
      </c>
      <c r="AH2057" s="148">
        <v>0</v>
      </c>
      <c r="AI2057" s="148"/>
      <c r="AJ2057" s="148"/>
      <c r="AK2057" s="148"/>
      <c r="AL2057" s="148"/>
      <c r="AM2057" s="148"/>
      <c r="AN2057" s="148"/>
      <c r="AO2057" s="148"/>
      <c r="AP2057" s="148"/>
      <c r="AQ2057" s="148"/>
      <c r="AR2057" s="148"/>
      <c r="AS2057" s="148"/>
      <c r="AT2057" s="148"/>
      <c r="AU2057" s="148"/>
      <c r="AV2057" s="148"/>
      <c r="AW2057" s="148"/>
      <c r="AX2057" s="148"/>
      <c r="AY2057" s="148"/>
      <c r="AZ2057" s="148"/>
      <c r="BA2057" s="148"/>
      <c r="BB2057" s="148"/>
      <c r="BC2057" s="148"/>
      <c r="BD2057" s="148"/>
      <c r="BE2057" s="148"/>
      <c r="BF2057" s="148"/>
      <c r="BG2057" s="148"/>
      <c r="BH2057" s="148"/>
    </row>
    <row r="2058" spans="1:60" outlineLevel="3" x14ac:dyDescent="0.2">
      <c r="A2058" s="155"/>
      <c r="B2058" s="156"/>
      <c r="C2058" s="194" t="s">
        <v>2684</v>
      </c>
      <c r="D2058" s="185"/>
      <c r="E2058" s="186">
        <v>27.216000000000001</v>
      </c>
      <c r="F2058" s="159"/>
      <c r="G2058" s="159"/>
      <c r="H2058" s="159"/>
      <c r="I2058" s="159"/>
      <c r="J2058" s="159"/>
      <c r="K2058" s="159"/>
      <c r="L2058" s="159"/>
      <c r="M2058" s="159"/>
      <c r="N2058" s="158"/>
      <c r="O2058" s="158"/>
      <c r="P2058" s="158"/>
      <c r="Q2058" s="158"/>
      <c r="R2058" s="159"/>
      <c r="S2058" s="159"/>
      <c r="T2058" s="159"/>
      <c r="U2058" s="159"/>
      <c r="V2058" s="159"/>
      <c r="W2058" s="159"/>
      <c r="X2058" s="159"/>
      <c r="Y2058" s="159"/>
      <c r="Z2058" s="148"/>
      <c r="AA2058" s="148"/>
      <c r="AB2058" s="148"/>
      <c r="AC2058" s="148"/>
      <c r="AD2058" s="148"/>
      <c r="AE2058" s="148"/>
      <c r="AF2058" s="148"/>
      <c r="AG2058" s="148" t="s">
        <v>435</v>
      </c>
      <c r="AH2058" s="148">
        <v>0</v>
      </c>
      <c r="AI2058" s="148"/>
      <c r="AJ2058" s="148"/>
      <c r="AK2058" s="148"/>
      <c r="AL2058" s="148"/>
      <c r="AM2058" s="148"/>
      <c r="AN2058" s="148"/>
      <c r="AO2058" s="148"/>
      <c r="AP2058" s="148"/>
      <c r="AQ2058" s="148"/>
      <c r="AR2058" s="148"/>
      <c r="AS2058" s="148"/>
      <c r="AT2058" s="148"/>
      <c r="AU2058" s="148"/>
      <c r="AV2058" s="148"/>
      <c r="AW2058" s="148"/>
      <c r="AX2058" s="148"/>
      <c r="AY2058" s="148"/>
      <c r="AZ2058" s="148"/>
      <c r="BA2058" s="148"/>
      <c r="BB2058" s="148"/>
      <c r="BC2058" s="148"/>
      <c r="BD2058" s="148"/>
      <c r="BE2058" s="148"/>
      <c r="BF2058" s="148"/>
      <c r="BG2058" s="148"/>
      <c r="BH2058" s="148"/>
    </row>
    <row r="2059" spans="1:60" outlineLevel="3" x14ac:dyDescent="0.2">
      <c r="A2059" s="155"/>
      <c r="B2059" s="156"/>
      <c r="C2059" s="194" t="s">
        <v>2685</v>
      </c>
      <c r="D2059" s="185"/>
      <c r="E2059" s="186">
        <v>1.82</v>
      </c>
      <c r="F2059" s="159"/>
      <c r="G2059" s="159"/>
      <c r="H2059" s="159"/>
      <c r="I2059" s="159"/>
      <c r="J2059" s="159"/>
      <c r="K2059" s="159"/>
      <c r="L2059" s="159"/>
      <c r="M2059" s="159"/>
      <c r="N2059" s="158"/>
      <c r="O2059" s="158"/>
      <c r="P2059" s="158"/>
      <c r="Q2059" s="158"/>
      <c r="R2059" s="159"/>
      <c r="S2059" s="159"/>
      <c r="T2059" s="159"/>
      <c r="U2059" s="159"/>
      <c r="V2059" s="159"/>
      <c r="W2059" s="159"/>
      <c r="X2059" s="159"/>
      <c r="Y2059" s="159"/>
      <c r="Z2059" s="148"/>
      <c r="AA2059" s="148"/>
      <c r="AB2059" s="148"/>
      <c r="AC2059" s="148"/>
      <c r="AD2059" s="148"/>
      <c r="AE2059" s="148"/>
      <c r="AF2059" s="148"/>
      <c r="AG2059" s="148" t="s">
        <v>435</v>
      </c>
      <c r="AH2059" s="148">
        <v>0</v>
      </c>
      <c r="AI2059" s="148"/>
      <c r="AJ2059" s="148"/>
      <c r="AK2059" s="148"/>
      <c r="AL2059" s="148"/>
      <c r="AM2059" s="148"/>
      <c r="AN2059" s="148"/>
      <c r="AO2059" s="148"/>
      <c r="AP2059" s="148"/>
      <c r="AQ2059" s="148"/>
      <c r="AR2059" s="148"/>
      <c r="AS2059" s="148"/>
      <c r="AT2059" s="148"/>
      <c r="AU2059" s="148"/>
      <c r="AV2059" s="148"/>
      <c r="AW2059" s="148"/>
      <c r="AX2059" s="148"/>
      <c r="AY2059" s="148"/>
      <c r="AZ2059" s="148"/>
      <c r="BA2059" s="148"/>
      <c r="BB2059" s="148"/>
      <c r="BC2059" s="148"/>
      <c r="BD2059" s="148"/>
      <c r="BE2059" s="148"/>
      <c r="BF2059" s="148"/>
      <c r="BG2059" s="148"/>
      <c r="BH2059" s="148"/>
    </row>
    <row r="2060" spans="1:60" outlineLevel="3" x14ac:dyDescent="0.2">
      <c r="A2060" s="155"/>
      <c r="B2060" s="156"/>
      <c r="C2060" s="194" t="s">
        <v>2686</v>
      </c>
      <c r="D2060" s="185"/>
      <c r="E2060" s="186">
        <v>12.6</v>
      </c>
      <c r="F2060" s="159"/>
      <c r="G2060" s="159"/>
      <c r="H2060" s="159"/>
      <c r="I2060" s="159"/>
      <c r="J2060" s="159"/>
      <c r="K2060" s="159"/>
      <c r="L2060" s="159"/>
      <c r="M2060" s="159"/>
      <c r="N2060" s="158"/>
      <c r="O2060" s="158"/>
      <c r="P2060" s="158"/>
      <c r="Q2060" s="158"/>
      <c r="R2060" s="159"/>
      <c r="S2060" s="159"/>
      <c r="T2060" s="159"/>
      <c r="U2060" s="159"/>
      <c r="V2060" s="159"/>
      <c r="W2060" s="159"/>
      <c r="X2060" s="159"/>
      <c r="Y2060" s="159"/>
      <c r="Z2060" s="148"/>
      <c r="AA2060" s="148"/>
      <c r="AB2060" s="148"/>
      <c r="AC2060" s="148"/>
      <c r="AD2060" s="148"/>
      <c r="AE2060" s="148"/>
      <c r="AF2060" s="148"/>
      <c r="AG2060" s="148" t="s">
        <v>435</v>
      </c>
      <c r="AH2060" s="148">
        <v>0</v>
      </c>
      <c r="AI2060" s="148"/>
      <c r="AJ2060" s="148"/>
      <c r="AK2060" s="148"/>
      <c r="AL2060" s="148"/>
      <c r="AM2060" s="148"/>
      <c r="AN2060" s="148"/>
      <c r="AO2060" s="148"/>
      <c r="AP2060" s="148"/>
      <c r="AQ2060" s="148"/>
      <c r="AR2060" s="148"/>
      <c r="AS2060" s="148"/>
      <c r="AT2060" s="148"/>
      <c r="AU2060" s="148"/>
      <c r="AV2060" s="148"/>
      <c r="AW2060" s="148"/>
      <c r="AX2060" s="148"/>
      <c r="AY2060" s="148"/>
      <c r="AZ2060" s="148"/>
      <c r="BA2060" s="148"/>
      <c r="BB2060" s="148"/>
      <c r="BC2060" s="148"/>
      <c r="BD2060" s="148"/>
      <c r="BE2060" s="148"/>
      <c r="BF2060" s="148"/>
      <c r="BG2060" s="148"/>
      <c r="BH2060" s="148"/>
    </row>
    <row r="2061" spans="1:60" outlineLevel="3" x14ac:dyDescent="0.2">
      <c r="A2061" s="155"/>
      <c r="B2061" s="156"/>
      <c r="C2061" s="194" t="s">
        <v>2687</v>
      </c>
      <c r="D2061" s="185"/>
      <c r="E2061" s="186">
        <v>14.7</v>
      </c>
      <c r="F2061" s="159"/>
      <c r="G2061" s="159"/>
      <c r="H2061" s="159"/>
      <c r="I2061" s="159"/>
      <c r="J2061" s="159"/>
      <c r="K2061" s="159"/>
      <c r="L2061" s="159"/>
      <c r="M2061" s="159"/>
      <c r="N2061" s="158"/>
      <c r="O2061" s="158"/>
      <c r="P2061" s="158"/>
      <c r="Q2061" s="158"/>
      <c r="R2061" s="159"/>
      <c r="S2061" s="159"/>
      <c r="T2061" s="159"/>
      <c r="U2061" s="159"/>
      <c r="V2061" s="159"/>
      <c r="W2061" s="159"/>
      <c r="X2061" s="159"/>
      <c r="Y2061" s="159"/>
      <c r="Z2061" s="148"/>
      <c r="AA2061" s="148"/>
      <c r="AB2061" s="148"/>
      <c r="AC2061" s="148"/>
      <c r="AD2061" s="148"/>
      <c r="AE2061" s="148"/>
      <c r="AF2061" s="148"/>
      <c r="AG2061" s="148" t="s">
        <v>435</v>
      </c>
      <c r="AH2061" s="148">
        <v>0</v>
      </c>
      <c r="AI2061" s="148"/>
      <c r="AJ2061" s="148"/>
      <c r="AK2061" s="148"/>
      <c r="AL2061" s="148"/>
      <c r="AM2061" s="148"/>
      <c r="AN2061" s="148"/>
      <c r="AO2061" s="148"/>
      <c r="AP2061" s="148"/>
      <c r="AQ2061" s="148"/>
      <c r="AR2061" s="148"/>
      <c r="AS2061" s="148"/>
      <c r="AT2061" s="148"/>
      <c r="AU2061" s="148"/>
      <c r="AV2061" s="148"/>
      <c r="AW2061" s="148"/>
      <c r="AX2061" s="148"/>
      <c r="AY2061" s="148"/>
      <c r="AZ2061" s="148"/>
      <c r="BA2061" s="148"/>
      <c r="BB2061" s="148"/>
      <c r="BC2061" s="148"/>
      <c r="BD2061" s="148"/>
      <c r="BE2061" s="148"/>
      <c r="BF2061" s="148"/>
      <c r="BG2061" s="148"/>
      <c r="BH2061" s="148"/>
    </row>
    <row r="2062" spans="1:60" outlineLevel="3" x14ac:dyDescent="0.2">
      <c r="A2062" s="155"/>
      <c r="B2062" s="156"/>
      <c r="C2062" s="194" t="s">
        <v>1491</v>
      </c>
      <c r="D2062" s="185"/>
      <c r="E2062" s="186"/>
      <c r="F2062" s="159"/>
      <c r="G2062" s="159"/>
      <c r="H2062" s="159"/>
      <c r="I2062" s="159"/>
      <c r="J2062" s="159"/>
      <c r="K2062" s="159"/>
      <c r="L2062" s="159"/>
      <c r="M2062" s="159"/>
      <c r="N2062" s="158"/>
      <c r="O2062" s="158"/>
      <c r="P2062" s="158"/>
      <c r="Q2062" s="158"/>
      <c r="R2062" s="159"/>
      <c r="S2062" s="159"/>
      <c r="T2062" s="159"/>
      <c r="U2062" s="159"/>
      <c r="V2062" s="159"/>
      <c r="W2062" s="159"/>
      <c r="X2062" s="159"/>
      <c r="Y2062" s="159"/>
      <c r="Z2062" s="148"/>
      <c r="AA2062" s="148"/>
      <c r="AB2062" s="148"/>
      <c r="AC2062" s="148"/>
      <c r="AD2062" s="148"/>
      <c r="AE2062" s="148"/>
      <c r="AF2062" s="148"/>
      <c r="AG2062" s="148" t="s">
        <v>435</v>
      </c>
      <c r="AH2062" s="148">
        <v>0</v>
      </c>
      <c r="AI2062" s="148"/>
      <c r="AJ2062" s="148"/>
      <c r="AK2062" s="148"/>
      <c r="AL2062" s="148"/>
      <c r="AM2062" s="148"/>
      <c r="AN2062" s="148"/>
      <c r="AO2062" s="148"/>
      <c r="AP2062" s="148"/>
      <c r="AQ2062" s="148"/>
      <c r="AR2062" s="148"/>
      <c r="AS2062" s="148"/>
      <c r="AT2062" s="148"/>
      <c r="AU2062" s="148"/>
      <c r="AV2062" s="148"/>
      <c r="AW2062" s="148"/>
      <c r="AX2062" s="148"/>
      <c r="AY2062" s="148"/>
      <c r="AZ2062" s="148"/>
      <c r="BA2062" s="148"/>
      <c r="BB2062" s="148"/>
      <c r="BC2062" s="148"/>
      <c r="BD2062" s="148"/>
      <c r="BE2062" s="148"/>
      <c r="BF2062" s="148"/>
      <c r="BG2062" s="148"/>
      <c r="BH2062" s="148"/>
    </row>
    <row r="2063" spans="1:60" outlineLevel="3" x14ac:dyDescent="0.2">
      <c r="A2063" s="155"/>
      <c r="B2063" s="156"/>
      <c r="C2063" s="194" t="s">
        <v>1492</v>
      </c>
      <c r="D2063" s="185"/>
      <c r="E2063" s="186">
        <v>4.03</v>
      </c>
      <c r="F2063" s="159"/>
      <c r="G2063" s="159"/>
      <c r="H2063" s="159"/>
      <c r="I2063" s="159"/>
      <c r="J2063" s="159"/>
      <c r="K2063" s="159"/>
      <c r="L2063" s="159"/>
      <c r="M2063" s="159"/>
      <c r="N2063" s="158"/>
      <c r="O2063" s="158"/>
      <c r="P2063" s="158"/>
      <c r="Q2063" s="158"/>
      <c r="R2063" s="159"/>
      <c r="S2063" s="159"/>
      <c r="T2063" s="159"/>
      <c r="U2063" s="159"/>
      <c r="V2063" s="159"/>
      <c r="W2063" s="159"/>
      <c r="X2063" s="159"/>
      <c r="Y2063" s="159"/>
      <c r="Z2063" s="148"/>
      <c r="AA2063" s="148"/>
      <c r="AB2063" s="148"/>
      <c r="AC2063" s="148"/>
      <c r="AD2063" s="148"/>
      <c r="AE2063" s="148"/>
      <c r="AF2063" s="148"/>
      <c r="AG2063" s="148" t="s">
        <v>435</v>
      </c>
      <c r="AH2063" s="148">
        <v>0</v>
      </c>
      <c r="AI2063" s="148"/>
      <c r="AJ2063" s="148"/>
      <c r="AK2063" s="148"/>
      <c r="AL2063" s="148"/>
      <c r="AM2063" s="148"/>
      <c r="AN2063" s="148"/>
      <c r="AO2063" s="148"/>
      <c r="AP2063" s="148"/>
      <c r="AQ2063" s="148"/>
      <c r="AR2063" s="148"/>
      <c r="AS2063" s="148"/>
      <c r="AT2063" s="148"/>
      <c r="AU2063" s="148"/>
      <c r="AV2063" s="148"/>
      <c r="AW2063" s="148"/>
      <c r="AX2063" s="148"/>
      <c r="AY2063" s="148"/>
      <c r="AZ2063" s="148"/>
      <c r="BA2063" s="148"/>
      <c r="BB2063" s="148"/>
      <c r="BC2063" s="148"/>
      <c r="BD2063" s="148"/>
      <c r="BE2063" s="148"/>
      <c r="BF2063" s="148"/>
      <c r="BG2063" s="148"/>
      <c r="BH2063" s="148"/>
    </row>
    <row r="2064" spans="1:60" outlineLevel="3" x14ac:dyDescent="0.2">
      <c r="A2064" s="155"/>
      <c r="B2064" s="156"/>
      <c r="C2064" s="194" t="s">
        <v>2688</v>
      </c>
      <c r="D2064" s="185"/>
      <c r="E2064" s="186">
        <v>22.302</v>
      </c>
      <c r="F2064" s="159"/>
      <c r="G2064" s="159"/>
      <c r="H2064" s="159"/>
      <c r="I2064" s="159"/>
      <c r="J2064" s="159"/>
      <c r="K2064" s="159"/>
      <c r="L2064" s="159"/>
      <c r="M2064" s="159"/>
      <c r="N2064" s="158"/>
      <c r="O2064" s="158"/>
      <c r="P2064" s="158"/>
      <c r="Q2064" s="158"/>
      <c r="R2064" s="159"/>
      <c r="S2064" s="159"/>
      <c r="T2064" s="159"/>
      <c r="U2064" s="159"/>
      <c r="V2064" s="159"/>
      <c r="W2064" s="159"/>
      <c r="X2064" s="159"/>
      <c r="Y2064" s="159"/>
      <c r="Z2064" s="148"/>
      <c r="AA2064" s="148"/>
      <c r="AB2064" s="148"/>
      <c r="AC2064" s="148"/>
      <c r="AD2064" s="148"/>
      <c r="AE2064" s="148"/>
      <c r="AF2064" s="148"/>
      <c r="AG2064" s="148" t="s">
        <v>435</v>
      </c>
      <c r="AH2064" s="148">
        <v>0</v>
      </c>
      <c r="AI2064" s="148"/>
      <c r="AJ2064" s="148"/>
      <c r="AK2064" s="148"/>
      <c r="AL2064" s="148"/>
      <c r="AM2064" s="148"/>
      <c r="AN2064" s="148"/>
      <c r="AO2064" s="148"/>
      <c r="AP2064" s="148"/>
      <c r="AQ2064" s="148"/>
      <c r="AR2064" s="148"/>
      <c r="AS2064" s="148"/>
      <c r="AT2064" s="148"/>
      <c r="AU2064" s="148"/>
      <c r="AV2064" s="148"/>
      <c r="AW2064" s="148"/>
      <c r="AX2064" s="148"/>
      <c r="AY2064" s="148"/>
      <c r="AZ2064" s="148"/>
      <c r="BA2064" s="148"/>
      <c r="BB2064" s="148"/>
      <c r="BC2064" s="148"/>
      <c r="BD2064" s="148"/>
      <c r="BE2064" s="148"/>
      <c r="BF2064" s="148"/>
      <c r="BG2064" s="148"/>
      <c r="BH2064" s="148"/>
    </row>
    <row r="2065" spans="1:60" outlineLevel="3" x14ac:dyDescent="0.2">
      <c r="A2065" s="155"/>
      <c r="B2065" s="156"/>
      <c r="C2065" s="194" t="s">
        <v>2689</v>
      </c>
      <c r="D2065" s="185"/>
      <c r="E2065" s="186">
        <v>18.143999999999998</v>
      </c>
      <c r="F2065" s="159"/>
      <c r="G2065" s="159"/>
      <c r="H2065" s="159"/>
      <c r="I2065" s="159"/>
      <c r="J2065" s="159"/>
      <c r="K2065" s="159"/>
      <c r="L2065" s="159"/>
      <c r="M2065" s="159"/>
      <c r="N2065" s="158"/>
      <c r="O2065" s="158"/>
      <c r="P2065" s="158"/>
      <c r="Q2065" s="158"/>
      <c r="R2065" s="159"/>
      <c r="S2065" s="159"/>
      <c r="T2065" s="159"/>
      <c r="U2065" s="159"/>
      <c r="V2065" s="159"/>
      <c r="W2065" s="159"/>
      <c r="X2065" s="159"/>
      <c r="Y2065" s="159"/>
      <c r="Z2065" s="148"/>
      <c r="AA2065" s="148"/>
      <c r="AB2065" s="148"/>
      <c r="AC2065" s="148"/>
      <c r="AD2065" s="148"/>
      <c r="AE2065" s="148"/>
      <c r="AF2065" s="148"/>
      <c r="AG2065" s="148" t="s">
        <v>435</v>
      </c>
      <c r="AH2065" s="148">
        <v>0</v>
      </c>
      <c r="AI2065" s="148"/>
      <c r="AJ2065" s="148"/>
      <c r="AK2065" s="148"/>
      <c r="AL2065" s="148"/>
      <c r="AM2065" s="148"/>
      <c r="AN2065" s="148"/>
      <c r="AO2065" s="148"/>
      <c r="AP2065" s="148"/>
      <c r="AQ2065" s="148"/>
      <c r="AR2065" s="148"/>
      <c r="AS2065" s="148"/>
      <c r="AT2065" s="148"/>
      <c r="AU2065" s="148"/>
      <c r="AV2065" s="148"/>
      <c r="AW2065" s="148"/>
      <c r="AX2065" s="148"/>
      <c r="AY2065" s="148"/>
      <c r="AZ2065" s="148"/>
      <c r="BA2065" s="148"/>
      <c r="BB2065" s="148"/>
      <c r="BC2065" s="148"/>
      <c r="BD2065" s="148"/>
      <c r="BE2065" s="148"/>
      <c r="BF2065" s="148"/>
      <c r="BG2065" s="148"/>
      <c r="BH2065" s="148"/>
    </row>
    <row r="2066" spans="1:60" outlineLevel="3" x14ac:dyDescent="0.2">
      <c r="A2066" s="155"/>
      <c r="B2066" s="156"/>
      <c r="C2066" s="194" t="s">
        <v>1495</v>
      </c>
      <c r="D2066" s="185"/>
      <c r="E2066" s="186"/>
      <c r="F2066" s="159"/>
      <c r="G2066" s="159"/>
      <c r="H2066" s="159"/>
      <c r="I2066" s="159"/>
      <c r="J2066" s="159"/>
      <c r="K2066" s="159"/>
      <c r="L2066" s="159"/>
      <c r="M2066" s="159"/>
      <c r="N2066" s="158"/>
      <c r="O2066" s="158"/>
      <c r="P2066" s="158"/>
      <c r="Q2066" s="158"/>
      <c r="R2066" s="159"/>
      <c r="S2066" s="159"/>
      <c r="T2066" s="159"/>
      <c r="U2066" s="159"/>
      <c r="V2066" s="159"/>
      <c r="W2066" s="159"/>
      <c r="X2066" s="159"/>
      <c r="Y2066" s="159"/>
      <c r="Z2066" s="148"/>
      <c r="AA2066" s="148"/>
      <c r="AB2066" s="148"/>
      <c r="AC2066" s="148"/>
      <c r="AD2066" s="148"/>
      <c r="AE2066" s="148"/>
      <c r="AF2066" s="148"/>
      <c r="AG2066" s="148" t="s">
        <v>435</v>
      </c>
      <c r="AH2066" s="148">
        <v>0</v>
      </c>
      <c r="AI2066" s="148"/>
      <c r="AJ2066" s="148"/>
      <c r="AK2066" s="148"/>
      <c r="AL2066" s="148"/>
      <c r="AM2066" s="148"/>
      <c r="AN2066" s="148"/>
      <c r="AO2066" s="148"/>
      <c r="AP2066" s="148"/>
      <c r="AQ2066" s="148"/>
      <c r="AR2066" s="148"/>
      <c r="AS2066" s="148"/>
      <c r="AT2066" s="148"/>
      <c r="AU2066" s="148"/>
      <c r="AV2066" s="148"/>
      <c r="AW2066" s="148"/>
      <c r="AX2066" s="148"/>
      <c r="AY2066" s="148"/>
      <c r="AZ2066" s="148"/>
      <c r="BA2066" s="148"/>
      <c r="BB2066" s="148"/>
      <c r="BC2066" s="148"/>
      <c r="BD2066" s="148"/>
      <c r="BE2066" s="148"/>
      <c r="BF2066" s="148"/>
      <c r="BG2066" s="148"/>
      <c r="BH2066" s="148"/>
    </row>
    <row r="2067" spans="1:60" outlineLevel="3" x14ac:dyDescent="0.2">
      <c r="A2067" s="155"/>
      <c r="B2067" s="156"/>
      <c r="C2067" s="194" t="s">
        <v>1496</v>
      </c>
      <c r="D2067" s="185"/>
      <c r="E2067" s="186">
        <v>4.03</v>
      </c>
      <c r="F2067" s="159"/>
      <c r="G2067" s="159"/>
      <c r="H2067" s="159"/>
      <c r="I2067" s="159"/>
      <c r="J2067" s="159"/>
      <c r="K2067" s="159"/>
      <c r="L2067" s="159"/>
      <c r="M2067" s="159"/>
      <c r="N2067" s="158"/>
      <c r="O2067" s="158"/>
      <c r="P2067" s="158"/>
      <c r="Q2067" s="158"/>
      <c r="R2067" s="159"/>
      <c r="S2067" s="159"/>
      <c r="T2067" s="159"/>
      <c r="U2067" s="159"/>
      <c r="V2067" s="159"/>
      <c r="W2067" s="159"/>
      <c r="X2067" s="159"/>
      <c r="Y2067" s="159"/>
      <c r="Z2067" s="148"/>
      <c r="AA2067" s="148"/>
      <c r="AB2067" s="148"/>
      <c r="AC2067" s="148"/>
      <c r="AD2067" s="148"/>
      <c r="AE2067" s="148"/>
      <c r="AF2067" s="148"/>
      <c r="AG2067" s="148" t="s">
        <v>435</v>
      </c>
      <c r="AH2067" s="148">
        <v>0</v>
      </c>
      <c r="AI2067" s="148"/>
      <c r="AJ2067" s="148"/>
      <c r="AK2067" s="148"/>
      <c r="AL2067" s="148"/>
      <c r="AM2067" s="148"/>
      <c r="AN2067" s="148"/>
      <c r="AO2067" s="148"/>
      <c r="AP2067" s="148"/>
      <c r="AQ2067" s="148"/>
      <c r="AR2067" s="148"/>
      <c r="AS2067" s="148"/>
      <c r="AT2067" s="148"/>
      <c r="AU2067" s="148"/>
      <c r="AV2067" s="148"/>
      <c r="AW2067" s="148"/>
      <c r="AX2067" s="148"/>
      <c r="AY2067" s="148"/>
      <c r="AZ2067" s="148"/>
      <c r="BA2067" s="148"/>
      <c r="BB2067" s="148"/>
      <c r="BC2067" s="148"/>
      <c r="BD2067" s="148"/>
      <c r="BE2067" s="148"/>
      <c r="BF2067" s="148"/>
      <c r="BG2067" s="148"/>
      <c r="BH2067" s="148"/>
    </row>
    <row r="2068" spans="1:60" outlineLevel="3" x14ac:dyDescent="0.2">
      <c r="A2068" s="155"/>
      <c r="B2068" s="156"/>
      <c r="C2068" s="194" t="s">
        <v>2690</v>
      </c>
      <c r="D2068" s="185"/>
      <c r="E2068" s="186">
        <v>22.302</v>
      </c>
      <c r="F2068" s="159"/>
      <c r="G2068" s="159"/>
      <c r="H2068" s="159"/>
      <c r="I2068" s="159"/>
      <c r="J2068" s="159"/>
      <c r="K2068" s="159"/>
      <c r="L2068" s="159"/>
      <c r="M2068" s="159"/>
      <c r="N2068" s="158"/>
      <c r="O2068" s="158"/>
      <c r="P2068" s="158"/>
      <c r="Q2068" s="158"/>
      <c r="R2068" s="159"/>
      <c r="S2068" s="159"/>
      <c r="T2068" s="159"/>
      <c r="U2068" s="159"/>
      <c r="V2068" s="159"/>
      <c r="W2068" s="159"/>
      <c r="X2068" s="159"/>
      <c r="Y2068" s="159"/>
      <c r="Z2068" s="148"/>
      <c r="AA2068" s="148"/>
      <c r="AB2068" s="148"/>
      <c r="AC2068" s="148"/>
      <c r="AD2068" s="148"/>
      <c r="AE2068" s="148"/>
      <c r="AF2068" s="148"/>
      <c r="AG2068" s="148" t="s">
        <v>435</v>
      </c>
      <c r="AH2068" s="148">
        <v>0</v>
      </c>
      <c r="AI2068" s="148"/>
      <c r="AJ2068" s="148"/>
      <c r="AK2068" s="148"/>
      <c r="AL2068" s="148"/>
      <c r="AM2068" s="148"/>
      <c r="AN2068" s="148"/>
      <c r="AO2068" s="148"/>
      <c r="AP2068" s="148"/>
      <c r="AQ2068" s="148"/>
      <c r="AR2068" s="148"/>
      <c r="AS2068" s="148"/>
      <c r="AT2068" s="148"/>
      <c r="AU2068" s="148"/>
      <c r="AV2068" s="148"/>
      <c r="AW2068" s="148"/>
      <c r="AX2068" s="148"/>
      <c r="AY2068" s="148"/>
      <c r="AZ2068" s="148"/>
      <c r="BA2068" s="148"/>
      <c r="BB2068" s="148"/>
      <c r="BC2068" s="148"/>
      <c r="BD2068" s="148"/>
      <c r="BE2068" s="148"/>
      <c r="BF2068" s="148"/>
      <c r="BG2068" s="148"/>
      <c r="BH2068" s="148"/>
    </row>
    <row r="2069" spans="1:60" outlineLevel="3" x14ac:dyDescent="0.2">
      <c r="A2069" s="155"/>
      <c r="B2069" s="156"/>
      <c r="C2069" s="194" t="s">
        <v>2691</v>
      </c>
      <c r="D2069" s="185"/>
      <c r="E2069" s="186">
        <v>18.143999999999998</v>
      </c>
      <c r="F2069" s="159"/>
      <c r="G2069" s="159"/>
      <c r="H2069" s="159"/>
      <c r="I2069" s="159"/>
      <c r="J2069" s="159"/>
      <c r="K2069" s="159"/>
      <c r="L2069" s="159"/>
      <c r="M2069" s="159"/>
      <c r="N2069" s="158"/>
      <c r="O2069" s="158"/>
      <c r="P2069" s="158"/>
      <c r="Q2069" s="158"/>
      <c r="R2069" s="159"/>
      <c r="S2069" s="159"/>
      <c r="T2069" s="159"/>
      <c r="U2069" s="159"/>
      <c r="V2069" s="159"/>
      <c r="W2069" s="159"/>
      <c r="X2069" s="159"/>
      <c r="Y2069" s="159"/>
      <c r="Z2069" s="148"/>
      <c r="AA2069" s="148"/>
      <c r="AB2069" s="148"/>
      <c r="AC2069" s="148"/>
      <c r="AD2069" s="148"/>
      <c r="AE2069" s="148"/>
      <c r="AF2069" s="148"/>
      <c r="AG2069" s="148" t="s">
        <v>435</v>
      </c>
      <c r="AH2069" s="148">
        <v>0</v>
      </c>
      <c r="AI2069" s="148"/>
      <c r="AJ2069" s="148"/>
      <c r="AK2069" s="148"/>
      <c r="AL2069" s="148"/>
      <c r="AM2069" s="148"/>
      <c r="AN2069" s="148"/>
      <c r="AO2069" s="148"/>
      <c r="AP2069" s="148"/>
      <c r="AQ2069" s="148"/>
      <c r="AR2069" s="148"/>
      <c r="AS2069" s="148"/>
      <c r="AT2069" s="148"/>
      <c r="AU2069" s="148"/>
      <c r="AV2069" s="148"/>
      <c r="AW2069" s="148"/>
      <c r="AX2069" s="148"/>
      <c r="AY2069" s="148"/>
      <c r="AZ2069" s="148"/>
      <c r="BA2069" s="148"/>
      <c r="BB2069" s="148"/>
      <c r="BC2069" s="148"/>
      <c r="BD2069" s="148"/>
      <c r="BE2069" s="148"/>
      <c r="BF2069" s="148"/>
      <c r="BG2069" s="148"/>
      <c r="BH2069" s="148"/>
    </row>
    <row r="2070" spans="1:60" outlineLevel="1" x14ac:dyDescent="0.2">
      <c r="A2070" s="172">
        <v>442</v>
      </c>
      <c r="B2070" s="173" t="s">
        <v>2692</v>
      </c>
      <c r="C2070" s="181" t="s">
        <v>2693</v>
      </c>
      <c r="D2070" s="174" t="s">
        <v>492</v>
      </c>
      <c r="E2070" s="175">
        <v>736.15121999999997</v>
      </c>
      <c r="F2070" s="176"/>
      <c r="G2070" s="177">
        <f>ROUND(E2070*F2070,2)</f>
        <v>0</v>
      </c>
      <c r="H2070" s="176"/>
      <c r="I2070" s="177">
        <f>ROUND(E2070*H2070,2)</f>
        <v>0</v>
      </c>
      <c r="J2070" s="176"/>
      <c r="K2070" s="177">
        <f>ROUND(E2070*J2070,2)</f>
        <v>0</v>
      </c>
      <c r="L2070" s="177">
        <v>21</v>
      </c>
      <c r="M2070" s="177">
        <f>G2070*(1+L2070/100)</f>
        <v>0</v>
      </c>
      <c r="N2070" s="175">
        <v>1.8200000000000001E-2</v>
      </c>
      <c r="O2070" s="175">
        <f>ROUND(E2070*N2070,2)</f>
        <v>13.4</v>
      </c>
      <c r="P2070" s="175">
        <v>0</v>
      </c>
      <c r="Q2070" s="175">
        <f>ROUND(E2070*P2070,2)</f>
        <v>0</v>
      </c>
      <c r="R2070" s="177"/>
      <c r="S2070" s="177" t="s">
        <v>394</v>
      </c>
      <c r="T2070" s="178" t="s">
        <v>379</v>
      </c>
      <c r="U2070" s="159">
        <v>0</v>
      </c>
      <c r="V2070" s="159">
        <f>ROUND(E2070*U2070,2)</f>
        <v>0</v>
      </c>
      <c r="W2070" s="159"/>
      <c r="X2070" s="159" t="s">
        <v>614</v>
      </c>
      <c r="Y2070" s="159" t="s">
        <v>381</v>
      </c>
      <c r="Z2070" s="214">
        <v>0.32</v>
      </c>
      <c r="AA2070" s="215">
        <f t="shared" ref="AA2070" si="862">G2070*Z2070</f>
        <v>0</v>
      </c>
      <c r="AB2070" s="215">
        <f t="shared" ref="AB2070" si="863">G2070-AA2070</f>
        <v>0</v>
      </c>
      <c r="AC2070" s="148"/>
      <c r="AD2070" s="148"/>
      <c r="AE2070" s="148"/>
      <c r="AF2070" s="148"/>
      <c r="AG2070" s="148" t="s">
        <v>615</v>
      </c>
      <c r="AH2070" s="148"/>
      <c r="AI2070" s="148"/>
      <c r="AJ2070" s="148"/>
      <c r="AK2070" s="148"/>
      <c r="AL2070" s="148"/>
      <c r="AM2070" s="148"/>
      <c r="AN2070" s="148"/>
      <c r="AO2070" s="148"/>
      <c r="AP2070" s="148"/>
      <c r="AQ2070" s="148"/>
      <c r="AR2070" s="148"/>
      <c r="AS2070" s="148"/>
      <c r="AT2070" s="148"/>
      <c r="AU2070" s="148"/>
      <c r="AV2070" s="148"/>
      <c r="AW2070" s="148"/>
      <c r="AX2070" s="148"/>
      <c r="AY2070" s="148"/>
      <c r="AZ2070" s="148"/>
      <c r="BA2070" s="148"/>
      <c r="BB2070" s="148"/>
      <c r="BC2070" s="148"/>
      <c r="BD2070" s="148"/>
      <c r="BE2070" s="148"/>
      <c r="BF2070" s="148"/>
      <c r="BG2070" s="148"/>
      <c r="BH2070" s="148"/>
    </row>
    <row r="2071" spans="1:60" ht="22.5" outlineLevel="2" x14ac:dyDescent="0.2">
      <c r="A2071" s="155"/>
      <c r="B2071" s="156"/>
      <c r="C2071" s="295" t="s">
        <v>2694</v>
      </c>
      <c r="D2071" s="296"/>
      <c r="E2071" s="296"/>
      <c r="F2071" s="296"/>
      <c r="G2071" s="296"/>
      <c r="H2071" s="159"/>
      <c r="I2071" s="159"/>
      <c r="J2071" s="159"/>
      <c r="K2071" s="159"/>
      <c r="L2071" s="159"/>
      <c r="M2071" s="159"/>
      <c r="N2071" s="158"/>
      <c r="O2071" s="158"/>
      <c r="P2071" s="158"/>
      <c r="Q2071" s="158"/>
      <c r="R2071" s="159"/>
      <c r="S2071" s="159"/>
      <c r="T2071" s="159"/>
      <c r="U2071" s="159"/>
      <c r="V2071" s="159"/>
      <c r="W2071" s="159"/>
      <c r="X2071" s="159"/>
      <c r="Y2071" s="159"/>
      <c r="Z2071" s="148"/>
      <c r="AA2071" s="148"/>
      <c r="AB2071" s="148"/>
      <c r="AC2071" s="148"/>
      <c r="AD2071" s="148"/>
      <c r="AE2071" s="148"/>
      <c r="AF2071" s="148"/>
      <c r="AG2071" s="148" t="s">
        <v>383</v>
      </c>
      <c r="AH2071" s="148"/>
      <c r="AI2071" s="148"/>
      <c r="AJ2071" s="148"/>
      <c r="AK2071" s="148"/>
      <c r="AL2071" s="148"/>
      <c r="AM2071" s="148"/>
      <c r="AN2071" s="148"/>
      <c r="AO2071" s="148"/>
      <c r="AP2071" s="148"/>
      <c r="AQ2071" s="148"/>
      <c r="AR2071" s="148"/>
      <c r="AS2071" s="148"/>
      <c r="AT2071" s="148"/>
      <c r="AU2071" s="148"/>
      <c r="AV2071" s="148"/>
      <c r="AW2071" s="148"/>
      <c r="AX2071" s="148"/>
      <c r="AY2071" s="148"/>
      <c r="AZ2071" s="148"/>
      <c r="BA2071" s="179" t="str">
        <f>C2071</f>
        <v>obkladové dlaždice 598x598x9mm, MAT, slinutá glazovaná, hladký povrch se speciální antibakteriální glazurou s certifikovaným laboratorním testem. Specifikace viz TZ.</v>
      </c>
      <c r="BB2071" s="148"/>
      <c r="BC2071" s="148"/>
      <c r="BD2071" s="148"/>
      <c r="BE2071" s="148"/>
      <c r="BF2071" s="148"/>
      <c r="BG2071" s="148"/>
      <c r="BH2071" s="148"/>
    </row>
    <row r="2072" spans="1:60" outlineLevel="2" x14ac:dyDescent="0.2">
      <c r="A2072" s="155"/>
      <c r="B2072" s="156"/>
      <c r="C2072" s="194" t="s">
        <v>2695</v>
      </c>
      <c r="D2072" s="185"/>
      <c r="E2072" s="186">
        <v>736.15121999999997</v>
      </c>
      <c r="F2072" s="159"/>
      <c r="G2072" s="159"/>
      <c r="H2072" s="159"/>
      <c r="I2072" s="159"/>
      <c r="J2072" s="159"/>
      <c r="K2072" s="159"/>
      <c r="L2072" s="159"/>
      <c r="M2072" s="159"/>
      <c r="N2072" s="158"/>
      <c r="O2072" s="158"/>
      <c r="P2072" s="158"/>
      <c r="Q2072" s="158"/>
      <c r="R2072" s="159"/>
      <c r="S2072" s="159"/>
      <c r="T2072" s="159"/>
      <c r="U2072" s="159"/>
      <c r="V2072" s="159"/>
      <c r="W2072" s="159"/>
      <c r="X2072" s="159"/>
      <c r="Y2072" s="159"/>
      <c r="Z2072" s="148"/>
      <c r="AA2072" s="148"/>
      <c r="AB2072" s="148"/>
      <c r="AC2072" s="148"/>
      <c r="AD2072" s="148"/>
      <c r="AE2072" s="148"/>
      <c r="AF2072" s="148"/>
      <c r="AG2072" s="148" t="s">
        <v>435</v>
      </c>
      <c r="AH2072" s="148">
        <v>5</v>
      </c>
      <c r="AI2072" s="148"/>
      <c r="AJ2072" s="148"/>
      <c r="AK2072" s="148"/>
      <c r="AL2072" s="148"/>
      <c r="AM2072" s="148"/>
      <c r="AN2072" s="148"/>
      <c r="AO2072" s="148"/>
      <c r="AP2072" s="148"/>
      <c r="AQ2072" s="148"/>
      <c r="AR2072" s="148"/>
      <c r="AS2072" s="148"/>
      <c r="AT2072" s="148"/>
      <c r="AU2072" s="148"/>
      <c r="AV2072" s="148"/>
      <c r="AW2072" s="148"/>
      <c r="AX2072" s="148"/>
      <c r="AY2072" s="148"/>
      <c r="AZ2072" s="148"/>
      <c r="BA2072" s="148"/>
      <c r="BB2072" s="148"/>
      <c r="BC2072" s="148"/>
      <c r="BD2072" s="148"/>
      <c r="BE2072" s="148"/>
      <c r="BF2072" s="148"/>
      <c r="BG2072" s="148"/>
      <c r="BH2072" s="148"/>
    </row>
    <row r="2073" spans="1:60" ht="22.5" outlineLevel="1" x14ac:dyDescent="0.2">
      <c r="A2073" s="172">
        <v>443</v>
      </c>
      <c r="B2073" s="173" t="s">
        <v>2696</v>
      </c>
      <c r="C2073" s="181" t="s">
        <v>2697</v>
      </c>
      <c r="D2073" s="174" t="s">
        <v>492</v>
      </c>
      <c r="E2073" s="175">
        <v>141.333</v>
      </c>
      <c r="F2073" s="176"/>
      <c r="G2073" s="177">
        <f>ROUND(E2073*F2073,2)</f>
        <v>0</v>
      </c>
      <c r="H2073" s="176"/>
      <c r="I2073" s="177">
        <f>ROUND(E2073*H2073,2)</f>
        <v>0</v>
      </c>
      <c r="J2073" s="176"/>
      <c r="K2073" s="177">
        <f>ROUND(E2073*J2073,2)</f>
        <v>0</v>
      </c>
      <c r="L2073" s="177">
        <v>21</v>
      </c>
      <c r="M2073" s="177">
        <f>G2073*(1+L2073/100)</f>
        <v>0</v>
      </c>
      <c r="N2073" s="175">
        <v>0</v>
      </c>
      <c r="O2073" s="175">
        <f>ROUND(E2073*N2073,2)</f>
        <v>0</v>
      </c>
      <c r="P2073" s="175">
        <v>0</v>
      </c>
      <c r="Q2073" s="175">
        <f>ROUND(E2073*P2073,2)</f>
        <v>0</v>
      </c>
      <c r="R2073" s="177" t="s">
        <v>2425</v>
      </c>
      <c r="S2073" s="177" t="s">
        <v>378</v>
      </c>
      <c r="T2073" s="178" t="s">
        <v>378</v>
      </c>
      <c r="U2073" s="159">
        <v>0.13</v>
      </c>
      <c r="V2073" s="159">
        <f>ROUND(E2073*U2073,2)</f>
        <v>18.37</v>
      </c>
      <c r="W2073" s="159"/>
      <c r="X2073" s="159" t="s">
        <v>429</v>
      </c>
      <c r="Y2073" s="159" t="s">
        <v>381</v>
      </c>
      <c r="Z2073" s="214">
        <v>0.32</v>
      </c>
      <c r="AA2073" s="215">
        <f t="shared" ref="AA2073" si="864">G2073*Z2073</f>
        <v>0</v>
      </c>
      <c r="AB2073" s="215">
        <f t="shared" ref="AB2073" si="865">G2073-AA2073</f>
        <v>0</v>
      </c>
      <c r="AC2073" s="148"/>
      <c r="AD2073" s="148"/>
      <c r="AE2073" s="148"/>
      <c r="AF2073" s="148"/>
      <c r="AG2073" s="148" t="s">
        <v>431</v>
      </c>
      <c r="AH2073" s="148"/>
      <c r="AI2073" s="148"/>
      <c r="AJ2073" s="148"/>
      <c r="AK2073" s="148"/>
      <c r="AL2073" s="148"/>
      <c r="AM2073" s="148"/>
      <c r="AN2073" s="148"/>
      <c r="AO2073" s="148"/>
      <c r="AP2073" s="148"/>
      <c r="AQ2073" s="148"/>
      <c r="AR2073" s="148"/>
      <c r="AS2073" s="148"/>
      <c r="AT2073" s="148"/>
      <c r="AU2073" s="148"/>
      <c r="AV2073" s="148"/>
      <c r="AW2073" s="148"/>
      <c r="AX2073" s="148"/>
      <c r="AY2073" s="148"/>
      <c r="AZ2073" s="148"/>
      <c r="BA2073" s="148"/>
      <c r="BB2073" s="148"/>
      <c r="BC2073" s="148"/>
      <c r="BD2073" s="148"/>
      <c r="BE2073" s="148"/>
      <c r="BF2073" s="148"/>
      <c r="BG2073" s="148"/>
      <c r="BH2073" s="148"/>
    </row>
    <row r="2074" spans="1:60" outlineLevel="2" x14ac:dyDescent="0.2">
      <c r="A2074" s="155"/>
      <c r="B2074" s="156"/>
      <c r="C2074" s="194" t="s">
        <v>1452</v>
      </c>
      <c r="D2074" s="185"/>
      <c r="E2074" s="186">
        <v>2.34</v>
      </c>
      <c r="F2074" s="159"/>
      <c r="G2074" s="159"/>
      <c r="H2074" s="159"/>
      <c r="I2074" s="159"/>
      <c r="J2074" s="159"/>
      <c r="K2074" s="159"/>
      <c r="L2074" s="159"/>
      <c r="M2074" s="159"/>
      <c r="N2074" s="158"/>
      <c r="O2074" s="158"/>
      <c r="P2074" s="158"/>
      <c r="Q2074" s="158"/>
      <c r="R2074" s="159"/>
      <c r="S2074" s="159"/>
      <c r="T2074" s="159"/>
      <c r="U2074" s="159"/>
      <c r="V2074" s="159"/>
      <c r="W2074" s="159"/>
      <c r="X2074" s="159"/>
      <c r="Y2074" s="159"/>
      <c r="Z2074" s="148"/>
      <c r="AA2074" s="148"/>
      <c r="AB2074" s="148"/>
      <c r="AC2074" s="148"/>
      <c r="AD2074" s="148"/>
      <c r="AE2074" s="148"/>
      <c r="AF2074" s="148"/>
      <c r="AG2074" s="148" t="s">
        <v>435</v>
      </c>
      <c r="AH2074" s="148">
        <v>0</v>
      </c>
      <c r="AI2074" s="148"/>
      <c r="AJ2074" s="148"/>
      <c r="AK2074" s="148"/>
      <c r="AL2074" s="148"/>
      <c r="AM2074" s="148"/>
      <c r="AN2074" s="148"/>
      <c r="AO2074" s="148"/>
      <c r="AP2074" s="148"/>
      <c r="AQ2074" s="148"/>
      <c r="AR2074" s="148"/>
      <c r="AS2074" s="148"/>
      <c r="AT2074" s="148"/>
      <c r="AU2074" s="148"/>
      <c r="AV2074" s="148"/>
      <c r="AW2074" s="148"/>
      <c r="AX2074" s="148"/>
      <c r="AY2074" s="148"/>
      <c r="AZ2074" s="148"/>
      <c r="BA2074" s="148"/>
      <c r="BB2074" s="148"/>
      <c r="BC2074" s="148"/>
      <c r="BD2074" s="148"/>
      <c r="BE2074" s="148"/>
      <c r="BF2074" s="148"/>
      <c r="BG2074" s="148"/>
      <c r="BH2074" s="148"/>
    </row>
    <row r="2075" spans="1:60" outlineLevel="3" x14ac:dyDescent="0.2">
      <c r="A2075" s="155"/>
      <c r="B2075" s="156"/>
      <c r="C2075" s="194" t="s">
        <v>1455</v>
      </c>
      <c r="D2075" s="185"/>
      <c r="E2075" s="186">
        <v>1.95</v>
      </c>
      <c r="F2075" s="159"/>
      <c r="G2075" s="159"/>
      <c r="H2075" s="159"/>
      <c r="I2075" s="159"/>
      <c r="J2075" s="159"/>
      <c r="K2075" s="159"/>
      <c r="L2075" s="159"/>
      <c r="M2075" s="159"/>
      <c r="N2075" s="158"/>
      <c r="O2075" s="158"/>
      <c r="P2075" s="158"/>
      <c r="Q2075" s="158"/>
      <c r="R2075" s="159"/>
      <c r="S2075" s="159"/>
      <c r="T2075" s="159"/>
      <c r="U2075" s="159"/>
      <c r="V2075" s="159"/>
      <c r="W2075" s="159"/>
      <c r="X2075" s="159"/>
      <c r="Y2075" s="159"/>
      <c r="Z2075" s="148"/>
      <c r="AA2075" s="148"/>
      <c r="AB2075" s="148"/>
      <c r="AC2075" s="148"/>
      <c r="AD2075" s="148"/>
      <c r="AE2075" s="148"/>
      <c r="AF2075" s="148"/>
      <c r="AG2075" s="148" t="s">
        <v>435</v>
      </c>
      <c r="AH2075" s="148">
        <v>0</v>
      </c>
      <c r="AI2075" s="148"/>
      <c r="AJ2075" s="148"/>
      <c r="AK2075" s="148"/>
      <c r="AL2075" s="148"/>
      <c r="AM2075" s="148"/>
      <c r="AN2075" s="148"/>
      <c r="AO2075" s="148"/>
      <c r="AP2075" s="148"/>
      <c r="AQ2075" s="148"/>
      <c r="AR2075" s="148"/>
      <c r="AS2075" s="148"/>
      <c r="AT2075" s="148"/>
      <c r="AU2075" s="148"/>
      <c r="AV2075" s="148"/>
      <c r="AW2075" s="148"/>
      <c r="AX2075" s="148"/>
      <c r="AY2075" s="148"/>
      <c r="AZ2075" s="148"/>
      <c r="BA2075" s="148"/>
      <c r="BB2075" s="148"/>
      <c r="BC2075" s="148"/>
      <c r="BD2075" s="148"/>
      <c r="BE2075" s="148"/>
      <c r="BF2075" s="148"/>
      <c r="BG2075" s="148"/>
      <c r="BH2075" s="148"/>
    </row>
    <row r="2076" spans="1:60" outlineLevel="3" x14ac:dyDescent="0.2">
      <c r="A2076" s="155"/>
      <c r="B2076" s="156"/>
      <c r="C2076" s="194" t="s">
        <v>2665</v>
      </c>
      <c r="D2076" s="185"/>
      <c r="E2076" s="186">
        <v>3.78</v>
      </c>
      <c r="F2076" s="159"/>
      <c r="G2076" s="159"/>
      <c r="H2076" s="159"/>
      <c r="I2076" s="159"/>
      <c r="J2076" s="159"/>
      <c r="K2076" s="159"/>
      <c r="L2076" s="159"/>
      <c r="M2076" s="159"/>
      <c r="N2076" s="158"/>
      <c r="O2076" s="158"/>
      <c r="P2076" s="158"/>
      <c r="Q2076" s="158"/>
      <c r="R2076" s="159"/>
      <c r="S2076" s="159"/>
      <c r="T2076" s="159"/>
      <c r="U2076" s="159"/>
      <c r="V2076" s="159"/>
      <c r="W2076" s="159"/>
      <c r="X2076" s="159"/>
      <c r="Y2076" s="159"/>
      <c r="Z2076" s="148"/>
      <c r="AA2076" s="148"/>
      <c r="AB2076" s="148"/>
      <c r="AC2076" s="148"/>
      <c r="AD2076" s="148"/>
      <c r="AE2076" s="148"/>
      <c r="AF2076" s="148"/>
      <c r="AG2076" s="148" t="s">
        <v>435</v>
      </c>
      <c r="AH2076" s="148">
        <v>0</v>
      </c>
      <c r="AI2076" s="148"/>
      <c r="AJ2076" s="148"/>
      <c r="AK2076" s="148"/>
      <c r="AL2076" s="148"/>
      <c r="AM2076" s="148"/>
      <c r="AN2076" s="148"/>
      <c r="AO2076" s="148"/>
      <c r="AP2076" s="148"/>
      <c r="AQ2076" s="148"/>
      <c r="AR2076" s="148"/>
      <c r="AS2076" s="148"/>
      <c r="AT2076" s="148"/>
      <c r="AU2076" s="148"/>
      <c r="AV2076" s="148"/>
      <c r="AW2076" s="148"/>
      <c r="AX2076" s="148"/>
      <c r="AY2076" s="148"/>
      <c r="AZ2076" s="148"/>
      <c r="BA2076" s="148"/>
      <c r="BB2076" s="148"/>
      <c r="BC2076" s="148"/>
      <c r="BD2076" s="148"/>
      <c r="BE2076" s="148"/>
      <c r="BF2076" s="148"/>
      <c r="BG2076" s="148"/>
      <c r="BH2076" s="148"/>
    </row>
    <row r="2077" spans="1:60" outlineLevel="3" x14ac:dyDescent="0.2">
      <c r="A2077" s="155"/>
      <c r="B2077" s="156"/>
      <c r="C2077" s="194" t="s">
        <v>2667</v>
      </c>
      <c r="D2077" s="185"/>
      <c r="E2077" s="186">
        <v>1.833</v>
      </c>
      <c r="F2077" s="159"/>
      <c r="G2077" s="159"/>
      <c r="H2077" s="159"/>
      <c r="I2077" s="159"/>
      <c r="J2077" s="159"/>
      <c r="K2077" s="159"/>
      <c r="L2077" s="159"/>
      <c r="M2077" s="159"/>
      <c r="N2077" s="158"/>
      <c r="O2077" s="158"/>
      <c r="P2077" s="158"/>
      <c r="Q2077" s="158"/>
      <c r="R2077" s="159"/>
      <c r="S2077" s="159"/>
      <c r="T2077" s="159"/>
      <c r="U2077" s="159"/>
      <c r="V2077" s="159"/>
      <c r="W2077" s="159"/>
      <c r="X2077" s="159"/>
      <c r="Y2077" s="159"/>
      <c r="Z2077" s="148"/>
      <c r="AA2077" s="148"/>
      <c r="AB2077" s="148"/>
      <c r="AC2077" s="148"/>
      <c r="AD2077" s="148"/>
      <c r="AE2077" s="148"/>
      <c r="AF2077" s="148"/>
      <c r="AG2077" s="148" t="s">
        <v>435</v>
      </c>
      <c r="AH2077" s="148">
        <v>0</v>
      </c>
      <c r="AI2077" s="148"/>
      <c r="AJ2077" s="148"/>
      <c r="AK2077" s="148"/>
      <c r="AL2077" s="148"/>
      <c r="AM2077" s="148"/>
      <c r="AN2077" s="148"/>
      <c r="AO2077" s="148"/>
      <c r="AP2077" s="148"/>
      <c r="AQ2077" s="148"/>
      <c r="AR2077" s="148"/>
      <c r="AS2077" s="148"/>
      <c r="AT2077" s="148"/>
      <c r="AU2077" s="148"/>
      <c r="AV2077" s="148"/>
      <c r="AW2077" s="148"/>
      <c r="AX2077" s="148"/>
      <c r="AY2077" s="148"/>
      <c r="AZ2077" s="148"/>
      <c r="BA2077" s="148"/>
      <c r="BB2077" s="148"/>
      <c r="BC2077" s="148"/>
      <c r="BD2077" s="148"/>
      <c r="BE2077" s="148"/>
      <c r="BF2077" s="148"/>
      <c r="BG2077" s="148"/>
      <c r="BH2077" s="148"/>
    </row>
    <row r="2078" spans="1:60" outlineLevel="3" x14ac:dyDescent="0.2">
      <c r="A2078" s="155"/>
      <c r="B2078" s="156"/>
      <c r="C2078" s="194" t="s">
        <v>1462</v>
      </c>
      <c r="D2078" s="185"/>
      <c r="E2078" s="186">
        <v>1.56</v>
      </c>
      <c r="F2078" s="159"/>
      <c r="G2078" s="159"/>
      <c r="H2078" s="159"/>
      <c r="I2078" s="159"/>
      <c r="J2078" s="159"/>
      <c r="K2078" s="159"/>
      <c r="L2078" s="159"/>
      <c r="M2078" s="159"/>
      <c r="N2078" s="158"/>
      <c r="O2078" s="158"/>
      <c r="P2078" s="158"/>
      <c r="Q2078" s="158"/>
      <c r="R2078" s="159"/>
      <c r="S2078" s="159"/>
      <c r="T2078" s="159"/>
      <c r="U2078" s="159"/>
      <c r="V2078" s="159"/>
      <c r="W2078" s="159"/>
      <c r="X2078" s="159"/>
      <c r="Y2078" s="159"/>
      <c r="Z2078" s="148"/>
      <c r="AA2078" s="148"/>
      <c r="AB2078" s="148"/>
      <c r="AC2078" s="148"/>
      <c r="AD2078" s="148"/>
      <c r="AE2078" s="148"/>
      <c r="AF2078" s="148"/>
      <c r="AG2078" s="148" t="s">
        <v>435</v>
      </c>
      <c r="AH2078" s="148">
        <v>0</v>
      </c>
      <c r="AI2078" s="148"/>
      <c r="AJ2078" s="148"/>
      <c r="AK2078" s="148"/>
      <c r="AL2078" s="148"/>
      <c r="AM2078" s="148"/>
      <c r="AN2078" s="148"/>
      <c r="AO2078" s="148"/>
      <c r="AP2078" s="148"/>
      <c r="AQ2078" s="148"/>
      <c r="AR2078" s="148"/>
      <c r="AS2078" s="148"/>
      <c r="AT2078" s="148"/>
      <c r="AU2078" s="148"/>
      <c r="AV2078" s="148"/>
      <c r="AW2078" s="148"/>
      <c r="AX2078" s="148"/>
      <c r="AY2078" s="148"/>
      <c r="AZ2078" s="148"/>
      <c r="BA2078" s="148"/>
      <c r="BB2078" s="148"/>
      <c r="BC2078" s="148"/>
      <c r="BD2078" s="148"/>
      <c r="BE2078" s="148"/>
      <c r="BF2078" s="148"/>
      <c r="BG2078" s="148"/>
      <c r="BH2078" s="148"/>
    </row>
    <row r="2079" spans="1:60" outlineLevel="3" x14ac:dyDescent="0.2">
      <c r="A2079" s="155"/>
      <c r="B2079" s="156"/>
      <c r="C2079" s="194" t="s">
        <v>1470</v>
      </c>
      <c r="D2079" s="185"/>
      <c r="E2079" s="186">
        <v>2.0150000000000001</v>
      </c>
      <c r="F2079" s="159"/>
      <c r="G2079" s="159"/>
      <c r="H2079" s="159"/>
      <c r="I2079" s="159"/>
      <c r="J2079" s="159"/>
      <c r="K2079" s="159"/>
      <c r="L2079" s="159"/>
      <c r="M2079" s="159"/>
      <c r="N2079" s="158"/>
      <c r="O2079" s="158"/>
      <c r="P2079" s="158"/>
      <c r="Q2079" s="158"/>
      <c r="R2079" s="159"/>
      <c r="S2079" s="159"/>
      <c r="T2079" s="159"/>
      <c r="U2079" s="159"/>
      <c r="V2079" s="159"/>
      <c r="W2079" s="159"/>
      <c r="X2079" s="159"/>
      <c r="Y2079" s="159"/>
      <c r="Z2079" s="148"/>
      <c r="AA2079" s="148"/>
      <c r="AB2079" s="148"/>
      <c r="AC2079" s="148"/>
      <c r="AD2079" s="148"/>
      <c r="AE2079" s="148"/>
      <c r="AF2079" s="148"/>
      <c r="AG2079" s="148" t="s">
        <v>435</v>
      </c>
      <c r="AH2079" s="148">
        <v>0</v>
      </c>
      <c r="AI2079" s="148"/>
      <c r="AJ2079" s="148"/>
      <c r="AK2079" s="148"/>
      <c r="AL2079" s="148"/>
      <c r="AM2079" s="148"/>
      <c r="AN2079" s="148"/>
      <c r="AO2079" s="148"/>
      <c r="AP2079" s="148"/>
      <c r="AQ2079" s="148"/>
      <c r="AR2079" s="148"/>
      <c r="AS2079" s="148"/>
      <c r="AT2079" s="148"/>
      <c r="AU2079" s="148"/>
      <c r="AV2079" s="148"/>
      <c r="AW2079" s="148"/>
      <c r="AX2079" s="148"/>
      <c r="AY2079" s="148"/>
      <c r="AZ2079" s="148"/>
      <c r="BA2079" s="148"/>
      <c r="BB2079" s="148"/>
      <c r="BC2079" s="148"/>
      <c r="BD2079" s="148"/>
      <c r="BE2079" s="148"/>
      <c r="BF2079" s="148"/>
      <c r="BG2079" s="148"/>
      <c r="BH2079" s="148"/>
    </row>
    <row r="2080" spans="1:60" outlineLevel="3" x14ac:dyDescent="0.2">
      <c r="A2080" s="155"/>
      <c r="B2080" s="156"/>
      <c r="C2080" s="194" t="s">
        <v>2675</v>
      </c>
      <c r="D2080" s="185"/>
      <c r="E2080" s="186">
        <v>9.0719999999999992</v>
      </c>
      <c r="F2080" s="159"/>
      <c r="G2080" s="159"/>
      <c r="H2080" s="159"/>
      <c r="I2080" s="159"/>
      <c r="J2080" s="159"/>
      <c r="K2080" s="159"/>
      <c r="L2080" s="159"/>
      <c r="M2080" s="159"/>
      <c r="N2080" s="158"/>
      <c r="O2080" s="158"/>
      <c r="P2080" s="158"/>
      <c r="Q2080" s="158"/>
      <c r="R2080" s="159"/>
      <c r="S2080" s="159"/>
      <c r="T2080" s="159"/>
      <c r="U2080" s="159"/>
      <c r="V2080" s="159"/>
      <c r="W2080" s="159"/>
      <c r="X2080" s="159"/>
      <c r="Y2080" s="159"/>
      <c r="Z2080" s="148"/>
      <c r="AA2080" s="148"/>
      <c r="AB2080" s="148"/>
      <c r="AC2080" s="148"/>
      <c r="AD2080" s="148"/>
      <c r="AE2080" s="148"/>
      <c r="AF2080" s="148"/>
      <c r="AG2080" s="148" t="s">
        <v>435</v>
      </c>
      <c r="AH2080" s="148">
        <v>0</v>
      </c>
      <c r="AI2080" s="148"/>
      <c r="AJ2080" s="148"/>
      <c r="AK2080" s="148"/>
      <c r="AL2080" s="148"/>
      <c r="AM2080" s="148"/>
      <c r="AN2080" s="148"/>
      <c r="AO2080" s="148"/>
      <c r="AP2080" s="148"/>
      <c r="AQ2080" s="148"/>
      <c r="AR2080" s="148"/>
      <c r="AS2080" s="148"/>
      <c r="AT2080" s="148"/>
      <c r="AU2080" s="148"/>
      <c r="AV2080" s="148"/>
      <c r="AW2080" s="148"/>
      <c r="AX2080" s="148"/>
      <c r="AY2080" s="148"/>
      <c r="AZ2080" s="148"/>
      <c r="BA2080" s="148"/>
      <c r="BB2080" s="148"/>
      <c r="BC2080" s="148"/>
      <c r="BD2080" s="148"/>
      <c r="BE2080" s="148"/>
      <c r="BF2080" s="148"/>
      <c r="BG2080" s="148"/>
      <c r="BH2080" s="148"/>
    </row>
    <row r="2081" spans="1:60" outlineLevel="3" x14ac:dyDescent="0.2">
      <c r="A2081" s="155"/>
      <c r="B2081" s="156"/>
      <c r="C2081" s="194" t="s">
        <v>1473</v>
      </c>
      <c r="D2081" s="185"/>
      <c r="E2081" s="186">
        <v>2.0150000000000001</v>
      </c>
      <c r="F2081" s="159"/>
      <c r="G2081" s="159"/>
      <c r="H2081" s="159"/>
      <c r="I2081" s="159"/>
      <c r="J2081" s="159"/>
      <c r="K2081" s="159"/>
      <c r="L2081" s="159"/>
      <c r="M2081" s="159"/>
      <c r="N2081" s="158"/>
      <c r="O2081" s="158"/>
      <c r="P2081" s="158"/>
      <c r="Q2081" s="158"/>
      <c r="R2081" s="159"/>
      <c r="S2081" s="159"/>
      <c r="T2081" s="159"/>
      <c r="U2081" s="159"/>
      <c r="V2081" s="159"/>
      <c r="W2081" s="159"/>
      <c r="X2081" s="159"/>
      <c r="Y2081" s="159"/>
      <c r="Z2081" s="148"/>
      <c r="AA2081" s="148"/>
      <c r="AB2081" s="148"/>
      <c r="AC2081" s="148"/>
      <c r="AD2081" s="148"/>
      <c r="AE2081" s="148"/>
      <c r="AF2081" s="148"/>
      <c r="AG2081" s="148" t="s">
        <v>435</v>
      </c>
      <c r="AH2081" s="148">
        <v>0</v>
      </c>
      <c r="AI2081" s="148"/>
      <c r="AJ2081" s="148"/>
      <c r="AK2081" s="148"/>
      <c r="AL2081" s="148"/>
      <c r="AM2081" s="148"/>
      <c r="AN2081" s="148"/>
      <c r="AO2081" s="148"/>
      <c r="AP2081" s="148"/>
      <c r="AQ2081" s="148"/>
      <c r="AR2081" s="148"/>
      <c r="AS2081" s="148"/>
      <c r="AT2081" s="148"/>
      <c r="AU2081" s="148"/>
      <c r="AV2081" s="148"/>
      <c r="AW2081" s="148"/>
      <c r="AX2081" s="148"/>
      <c r="AY2081" s="148"/>
      <c r="AZ2081" s="148"/>
      <c r="BA2081" s="148"/>
      <c r="BB2081" s="148"/>
      <c r="BC2081" s="148"/>
      <c r="BD2081" s="148"/>
      <c r="BE2081" s="148"/>
      <c r="BF2081" s="148"/>
      <c r="BG2081" s="148"/>
      <c r="BH2081" s="148"/>
    </row>
    <row r="2082" spans="1:60" outlineLevel="3" x14ac:dyDescent="0.2">
      <c r="A2082" s="155"/>
      <c r="B2082" s="156"/>
      <c r="C2082" s="194" t="s">
        <v>2677</v>
      </c>
      <c r="D2082" s="185"/>
      <c r="E2082" s="186">
        <v>9.0719999999999992</v>
      </c>
      <c r="F2082" s="159"/>
      <c r="G2082" s="159"/>
      <c r="H2082" s="159"/>
      <c r="I2082" s="159"/>
      <c r="J2082" s="159"/>
      <c r="K2082" s="159"/>
      <c r="L2082" s="159"/>
      <c r="M2082" s="159"/>
      <c r="N2082" s="158"/>
      <c r="O2082" s="158"/>
      <c r="P2082" s="158"/>
      <c r="Q2082" s="158"/>
      <c r="R2082" s="159"/>
      <c r="S2082" s="159"/>
      <c r="T2082" s="159"/>
      <c r="U2082" s="159"/>
      <c r="V2082" s="159"/>
      <c r="W2082" s="159"/>
      <c r="X2082" s="159"/>
      <c r="Y2082" s="159"/>
      <c r="Z2082" s="148"/>
      <c r="AA2082" s="148"/>
      <c r="AB2082" s="148"/>
      <c r="AC2082" s="148"/>
      <c r="AD2082" s="148"/>
      <c r="AE2082" s="148"/>
      <c r="AF2082" s="148"/>
      <c r="AG2082" s="148" t="s">
        <v>435</v>
      </c>
      <c r="AH2082" s="148">
        <v>0</v>
      </c>
      <c r="AI2082" s="148"/>
      <c r="AJ2082" s="148"/>
      <c r="AK2082" s="148"/>
      <c r="AL2082" s="148"/>
      <c r="AM2082" s="148"/>
      <c r="AN2082" s="148"/>
      <c r="AO2082" s="148"/>
      <c r="AP2082" s="148"/>
      <c r="AQ2082" s="148"/>
      <c r="AR2082" s="148"/>
      <c r="AS2082" s="148"/>
      <c r="AT2082" s="148"/>
      <c r="AU2082" s="148"/>
      <c r="AV2082" s="148"/>
      <c r="AW2082" s="148"/>
      <c r="AX2082" s="148"/>
      <c r="AY2082" s="148"/>
      <c r="AZ2082" s="148"/>
      <c r="BA2082" s="148"/>
      <c r="BB2082" s="148"/>
      <c r="BC2082" s="148"/>
      <c r="BD2082" s="148"/>
      <c r="BE2082" s="148"/>
      <c r="BF2082" s="148"/>
      <c r="BG2082" s="148"/>
      <c r="BH2082" s="148"/>
    </row>
    <row r="2083" spans="1:60" outlineLevel="3" x14ac:dyDescent="0.2">
      <c r="A2083" s="155"/>
      <c r="B2083" s="156"/>
      <c r="C2083" s="194" t="s">
        <v>1476</v>
      </c>
      <c r="D2083" s="185"/>
      <c r="E2083" s="186">
        <v>2.0150000000000001</v>
      </c>
      <c r="F2083" s="159"/>
      <c r="G2083" s="159"/>
      <c r="H2083" s="159"/>
      <c r="I2083" s="159"/>
      <c r="J2083" s="159"/>
      <c r="K2083" s="159"/>
      <c r="L2083" s="159"/>
      <c r="M2083" s="159"/>
      <c r="N2083" s="158"/>
      <c r="O2083" s="158"/>
      <c r="P2083" s="158"/>
      <c r="Q2083" s="158"/>
      <c r="R2083" s="159"/>
      <c r="S2083" s="159"/>
      <c r="T2083" s="159"/>
      <c r="U2083" s="159"/>
      <c r="V2083" s="159"/>
      <c r="W2083" s="159"/>
      <c r="X2083" s="159"/>
      <c r="Y2083" s="159"/>
      <c r="Z2083" s="148"/>
      <c r="AA2083" s="148"/>
      <c r="AB2083" s="148"/>
      <c r="AC2083" s="148"/>
      <c r="AD2083" s="148"/>
      <c r="AE2083" s="148"/>
      <c r="AF2083" s="148"/>
      <c r="AG2083" s="148" t="s">
        <v>435</v>
      </c>
      <c r="AH2083" s="148">
        <v>0</v>
      </c>
      <c r="AI2083" s="148"/>
      <c r="AJ2083" s="148"/>
      <c r="AK2083" s="148"/>
      <c r="AL2083" s="148"/>
      <c r="AM2083" s="148"/>
      <c r="AN2083" s="148"/>
      <c r="AO2083" s="148"/>
      <c r="AP2083" s="148"/>
      <c r="AQ2083" s="148"/>
      <c r="AR2083" s="148"/>
      <c r="AS2083" s="148"/>
      <c r="AT2083" s="148"/>
      <c r="AU2083" s="148"/>
      <c r="AV2083" s="148"/>
      <c r="AW2083" s="148"/>
      <c r="AX2083" s="148"/>
      <c r="AY2083" s="148"/>
      <c r="AZ2083" s="148"/>
      <c r="BA2083" s="148"/>
      <c r="BB2083" s="148"/>
      <c r="BC2083" s="148"/>
      <c r="BD2083" s="148"/>
      <c r="BE2083" s="148"/>
      <c r="BF2083" s="148"/>
      <c r="BG2083" s="148"/>
      <c r="BH2083" s="148"/>
    </row>
    <row r="2084" spans="1:60" outlineLevel="3" x14ac:dyDescent="0.2">
      <c r="A2084" s="155"/>
      <c r="B2084" s="156"/>
      <c r="C2084" s="194" t="s">
        <v>2679</v>
      </c>
      <c r="D2084" s="185"/>
      <c r="E2084" s="186">
        <v>9.0719999999999992</v>
      </c>
      <c r="F2084" s="159"/>
      <c r="G2084" s="159"/>
      <c r="H2084" s="159"/>
      <c r="I2084" s="159"/>
      <c r="J2084" s="159"/>
      <c r="K2084" s="159"/>
      <c r="L2084" s="159"/>
      <c r="M2084" s="159"/>
      <c r="N2084" s="158"/>
      <c r="O2084" s="158"/>
      <c r="P2084" s="158"/>
      <c r="Q2084" s="158"/>
      <c r="R2084" s="159"/>
      <c r="S2084" s="159"/>
      <c r="T2084" s="159"/>
      <c r="U2084" s="159"/>
      <c r="V2084" s="159"/>
      <c r="W2084" s="159"/>
      <c r="X2084" s="159"/>
      <c r="Y2084" s="159"/>
      <c r="Z2084" s="148"/>
      <c r="AA2084" s="148"/>
      <c r="AB2084" s="148"/>
      <c r="AC2084" s="148"/>
      <c r="AD2084" s="148"/>
      <c r="AE2084" s="148"/>
      <c r="AF2084" s="148"/>
      <c r="AG2084" s="148" t="s">
        <v>435</v>
      </c>
      <c r="AH2084" s="148">
        <v>0</v>
      </c>
      <c r="AI2084" s="148"/>
      <c r="AJ2084" s="148"/>
      <c r="AK2084" s="148"/>
      <c r="AL2084" s="148"/>
      <c r="AM2084" s="148"/>
      <c r="AN2084" s="148"/>
      <c r="AO2084" s="148"/>
      <c r="AP2084" s="148"/>
      <c r="AQ2084" s="148"/>
      <c r="AR2084" s="148"/>
      <c r="AS2084" s="148"/>
      <c r="AT2084" s="148"/>
      <c r="AU2084" s="148"/>
      <c r="AV2084" s="148"/>
      <c r="AW2084" s="148"/>
      <c r="AX2084" s="148"/>
      <c r="AY2084" s="148"/>
      <c r="AZ2084" s="148"/>
      <c r="BA2084" s="148"/>
      <c r="BB2084" s="148"/>
      <c r="BC2084" s="148"/>
      <c r="BD2084" s="148"/>
      <c r="BE2084" s="148"/>
      <c r="BF2084" s="148"/>
      <c r="BG2084" s="148"/>
      <c r="BH2084" s="148"/>
    </row>
    <row r="2085" spans="1:60" outlineLevel="3" x14ac:dyDescent="0.2">
      <c r="A2085" s="155"/>
      <c r="B2085" s="156"/>
      <c r="C2085" s="194" t="s">
        <v>2681</v>
      </c>
      <c r="D2085" s="185"/>
      <c r="E2085" s="186">
        <v>3.2370000000000001</v>
      </c>
      <c r="F2085" s="159"/>
      <c r="G2085" s="159"/>
      <c r="H2085" s="159"/>
      <c r="I2085" s="159"/>
      <c r="J2085" s="159"/>
      <c r="K2085" s="159"/>
      <c r="L2085" s="159"/>
      <c r="M2085" s="159"/>
      <c r="N2085" s="158"/>
      <c r="O2085" s="158"/>
      <c r="P2085" s="158"/>
      <c r="Q2085" s="158"/>
      <c r="R2085" s="159"/>
      <c r="S2085" s="159"/>
      <c r="T2085" s="159"/>
      <c r="U2085" s="159"/>
      <c r="V2085" s="159"/>
      <c r="W2085" s="159"/>
      <c r="X2085" s="159"/>
      <c r="Y2085" s="159"/>
      <c r="Z2085" s="148"/>
      <c r="AA2085" s="148"/>
      <c r="AB2085" s="148"/>
      <c r="AC2085" s="148"/>
      <c r="AD2085" s="148"/>
      <c r="AE2085" s="148"/>
      <c r="AF2085" s="148"/>
      <c r="AG2085" s="148" t="s">
        <v>435</v>
      </c>
      <c r="AH2085" s="148">
        <v>0</v>
      </c>
      <c r="AI2085" s="148"/>
      <c r="AJ2085" s="148"/>
      <c r="AK2085" s="148"/>
      <c r="AL2085" s="148"/>
      <c r="AM2085" s="148"/>
      <c r="AN2085" s="148"/>
      <c r="AO2085" s="148"/>
      <c r="AP2085" s="148"/>
      <c r="AQ2085" s="148"/>
      <c r="AR2085" s="148"/>
      <c r="AS2085" s="148"/>
      <c r="AT2085" s="148"/>
      <c r="AU2085" s="148"/>
      <c r="AV2085" s="148"/>
      <c r="AW2085" s="148"/>
      <c r="AX2085" s="148"/>
      <c r="AY2085" s="148"/>
      <c r="AZ2085" s="148"/>
      <c r="BA2085" s="148"/>
      <c r="BB2085" s="148"/>
      <c r="BC2085" s="148"/>
      <c r="BD2085" s="148"/>
      <c r="BE2085" s="148"/>
      <c r="BF2085" s="148"/>
      <c r="BG2085" s="148"/>
      <c r="BH2085" s="148"/>
    </row>
    <row r="2086" spans="1:60" outlineLevel="3" x14ac:dyDescent="0.2">
      <c r="A2086" s="155"/>
      <c r="B2086" s="156"/>
      <c r="C2086" s="194" t="s">
        <v>1482</v>
      </c>
      <c r="D2086" s="185"/>
      <c r="E2086" s="186">
        <v>4.83</v>
      </c>
      <c r="F2086" s="159"/>
      <c r="G2086" s="159"/>
      <c r="H2086" s="159"/>
      <c r="I2086" s="159"/>
      <c r="J2086" s="159"/>
      <c r="K2086" s="159"/>
      <c r="L2086" s="159"/>
      <c r="M2086" s="159"/>
      <c r="N2086" s="158"/>
      <c r="O2086" s="158"/>
      <c r="P2086" s="158"/>
      <c r="Q2086" s="158"/>
      <c r="R2086" s="159"/>
      <c r="S2086" s="159"/>
      <c r="T2086" s="159"/>
      <c r="U2086" s="159"/>
      <c r="V2086" s="159"/>
      <c r="W2086" s="159"/>
      <c r="X2086" s="159"/>
      <c r="Y2086" s="159"/>
      <c r="Z2086" s="148"/>
      <c r="AA2086" s="148"/>
      <c r="AB2086" s="148"/>
      <c r="AC2086" s="148"/>
      <c r="AD2086" s="148"/>
      <c r="AE2086" s="148"/>
      <c r="AF2086" s="148"/>
      <c r="AG2086" s="148" t="s">
        <v>435</v>
      </c>
      <c r="AH2086" s="148">
        <v>0</v>
      </c>
      <c r="AI2086" s="148"/>
      <c r="AJ2086" s="148"/>
      <c r="AK2086" s="148"/>
      <c r="AL2086" s="148"/>
      <c r="AM2086" s="148"/>
      <c r="AN2086" s="148"/>
      <c r="AO2086" s="148"/>
      <c r="AP2086" s="148"/>
      <c r="AQ2086" s="148"/>
      <c r="AR2086" s="148"/>
      <c r="AS2086" s="148"/>
      <c r="AT2086" s="148"/>
      <c r="AU2086" s="148"/>
      <c r="AV2086" s="148"/>
      <c r="AW2086" s="148"/>
      <c r="AX2086" s="148"/>
      <c r="AY2086" s="148"/>
      <c r="AZ2086" s="148"/>
      <c r="BA2086" s="148"/>
      <c r="BB2086" s="148"/>
      <c r="BC2086" s="148"/>
      <c r="BD2086" s="148"/>
      <c r="BE2086" s="148"/>
      <c r="BF2086" s="148"/>
      <c r="BG2086" s="148"/>
      <c r="BH2086" s="148"/>
    </row>
    <row r="2087" spans="1:60" outlineLevel="3" x14ac:dyDescent="0.2">
      <c r="A2087" s="155"/>
      <c r="B2087" s="156"/>
      <c r="C2087" s="194" t="s">
        <v>1483</v>
      </c>
      <c r="D2087" s="185"/>
      <c r="E2087" s="186">
        <v>4.5564999999999998</v>
      </c>
      <c r="F2087" s="159"/>
      <c r="G2087" s="159"/>
      <c r="H2087" s="159"/>
      <c r="I2087" s="159"/>
      <c r="J2087" s="159"/>
      <c r="K2087" s="159"/>
      <c r="L2087" s="159"/>
      <c r="M2087" s="159"/>
      <c r="N2087" s="158"/>
      <c r="O2087" s="158"/>
      <c r="P2087" s="158"/>
      <c r="Q2087" s="158"/>
      <c r="R2087" s="159"/>
      <c r="S2087" s="159"/>
      <c r="T2087" s="159"/>
      <c r="U2087" s="159"/>
      <c r="V2087" s="159"/>
      <c r="W2087" s="159"/>
      <c r="X2087" s="159"/>
      <c r="Y2087" s="159"/>
      <c r="Z2087" s="148"/>
      <c r="AA2087" s="148"/>
      <c r="AB2087" s="148"/>
      <c r="AC2087" s="148"/>
      <c r="AD2087" s="148"/>
      <c r="AE2087" s="148"/>
      <c r="AF2087" s="148"/>
      <c r="AG2087" s="148" t="s">
        <v>435</v>
      </c>
      <c r="AH2087" s="148">
        <v>0</v>
      </c>
      <c r="AI2087" s="148"/>
      <c r="AJ2087" s="148"/>
      <c r="AK2087" s="148"/>
      <c r="AL2087" s="148"/>
      <c r="AM2087" s="148"/>
      <c r="AN2087" s="148"/>
      <c r="AO2087" s="148"/>
      <c r="AP2087" s="148"/>
      <c r="AQ2087" s="148"/>
      <c r="AR2087" s="148"/>
      <c r="AS2087" s="148"/>
      <c r="AT2087" s="148"/>
      <c r="AU2087" s="148"/>
      <c r="AV2087" s="148"/>
      <c r="AW2087" s="148"/>
      <c r="AX2087" s="148"/>
      <c r="AY2087" s="148"/>
      <c r="AZ2087" s="148"/>
      <c r="BA2087" s="148"/>
      <c r="BB2087" s="148"/>
      <c r="BC2087" s="148"/>
      <c r="BD2087" s="148"/>
      <c r="BE2087" s="148"/>
      <c r="BF2087" s="148"/>
      <c r="BG2087" s="148"/>
      <c r="BH2087" s="148"/>
    </row>
    <row r="2088" spans="1:60" outlineLevel="3" x14ac:dyDescent="0.2">
      <c r="A2088" s="155"/>
      <c r="B2088" s="156"/>
      <c r="C2088" s="194" t="s">
        <v>1484</v>
      </c>
      <c r="D2088" s="185"/>
      <c r="E2088" s="186">
        <v>4.5564999999999998</v>
      </c>
      <c r="F2088" s="159"/>
      <c r="G2088" s="159"/>
      <c r="H2088" s="159"/>
      <c r="I2088" s="159"/>
      <c r="J2088" s="159"/>
      <c r="K2088" s="159"/>
      <c r="L2088" s="159"/>
      <c r="M2088" s="159"/>
      <c r="N2088" s="158"/>
      <c r="O2088" s="158"/>
      <c r="P2088" s="158"/>
      <c r="Q2088" s="158"/>
      <c r="R2088" s="159"/>
      <c r="S2088" s="159"/>
      <c r="T2088" s="159"/>
      <c r="U2088" s="159"/>
      <c r="V2088" s="159"/>
      <c r="W2088" s="159"/>
      <c r="X2088" s="159"/>
      <c r="Y2088" s="159"/>
      <c r="Z2088" s="148"/>
      <c r="AA2088" s="148"/>
      <c r="AB2088" s="148"/>
      <c r="AC2088" s="148"/>
      <c r="AD2088" s="148"/>
      <c r="AE2088" s="148"/>
      <c r="AF2088" s="148"/>
      <c r="AG2088" s="148" t="s">
        <v>435</v>
      </c>
      <c r="AH2088" s="148">
        <v>0</v>
      </c>
      <c r="AI2088" s="148"/>
      <c r="AJ2088" s="148"/>
      <c r="AK2088" s="148"/>
      <c r="AL2088" s="148"/>
      <c r="AM2088" s="148"/>
      <c r="AN2088" s="148"/>
      <c r="AO2088" s="148"/>
      <c r="AP2088" s="148"/>
      <c r="AQ2088" s="148"/>
      <c r="AR2088" s="148"/>
      <c r="AS2088" s="148"/>
      <c r="AT2088" s="148"/>
      <c r="AU2088" s="148"/>
      <c r="AV2088" s="148"/>
      <c r="AW2088" s="148"/>
      <c r="AX2088" s="148"/>
      <c r="AY2088" s="148"/>
      <c r="AZ2088" s="148"/>
      <c r="BA2088" s="148"/>
      <c r="BB2088" s="148"/>
      <c r="BC2088" s="148"/>
      <c r="BD2088" s="148"/>
      <c r="BE2088" s="148"/>
      <c r="BF2088" s="148"/>
      <c r="BG2088" s="148"/>
      <c r="BH2088" s="148"/>
    </row>
    <row r="2089" spans="1:60" outlineLevel="3" x14ac:dyDescent="0.2">
      <c r="A2089" s="155"/>
      <c r="B2089" s="156"/>
      <c r="C2089" s="194" t="s">
        <v>1485</v>
      </c>
      <c r="D2089" s="185"/>
      <c r="E2089" s="186">
        <v>6.0449999999999999</v>
      </c>
      <c r="F2089" s="159"/>
      <c r="G2089" s="159"/>
      <c r="H2089" s="159"/>
      <c r="I2089" s="159"/>
      <c r="J2089" s="159"/>
      <c r="K2089" s="159"/>
      <c r="L2089" s="159"/>
      <c r="M2089" s="159"/>
      <c r="N2089" s="158"/>
      <c r="O2089" s="158"/>
      <c r="P2089" s="158"/>
      <c r="Q2089" s="158"/>
      <c r="R2089" s="159"/>
      <c r="S2089" s="159"/>
      <c r="T2089" s="159"/>
      <c r="U2089" s="159"/>
      <c r="V2089" s="159"/>
      <c r="W2089" s="159"/>
      <c r="X2089" s="159"/>
      <c r="Y2089" s="159"/>
      <c r="Z2089" s="148"/>
      <c r="AA2089" s="148"/>
      <c r="AB2089" s="148"/>
      <c r="AC2089" s="148"/>
      <c r="AD2089" s="148"/>
      <c r="AE2089" s="148"/>
      <c r="AF2089" s="148"/>
      <c r="AG2089" s="148" t="s">
        <v>435</v>
      </c>
      <c r="AH2089" s="148">
        <v>0</v>
      </c>
      <c r="AI2089" s="148"/>
      <c r="AJ2089" s="148"/>
      <c r="AK2089" s="148"/>
      <c r="AL2089" s="148"/>
      <c r="AM2089" s="148"/>
      <c r="AN2089" s="148"/>
      <c r="AO2089" s="148"/>
      <c r="AP2089" s="148"/>
      <c r="AQ2089" s="148"/>
      <c r="AR2089" s="148"/>
      <c r="AS2089" s="148"/>
      <c r="AT2089" s="148"/>
      <c r="AU2089" s="148"/>
      <c r="AV2089" s="148"/>
      <c r="AW2089" s="148"/>
      <c r="AX2089" s="148"/>
      <c r="AY2089" s="148"/>
      <c r="AZ2089" s="148"/>
      <c r="BA2089" s="148"/>
      <c r="BB2089" s="148"/>
      <c r="BC2089" s="148"/>
      <c r="BD2089" s="148"/>
      <c r="BE2089" s="148"/>
      <c r="BF2089" s="148"/>
      <c r="BG2089" s="148"/>
      <c r="BH2089" s="148"/>
    </row>
    <row r="2090" spans="1:60" outlineLevel="3" x14ac:dyDescent="0.2">
      <c r="A2090" s="155"/>
      <c r="B2090" s="156"/>
      <c r="C2090" s="194" t="s">
        <v>2684</v>
      </c>
      <c r="D2090" s="185"/>
      <c r="E2090" s="186">
        <v>27.216000000000001</v>
      </c>
      <c r="F2090" s="159"/>
      <c r="G2090" s="159"/>
      <c r="H2090" s="159"/>
      <c r="I2090" s="159"/>
      <c r="J2090" s="159"/>
      <c r="K2090" s="159"/>
      <c r="L2090" s="159"/>
      <c r="M2090" s="159"/>
      <c r="N2090" s="158"/>
      <c r="O2090" s="158"/>
      <c r="P2090" s="158"/>
      <c r="Q2090" s="158"/>
      <c r="R2090" s="159"/>
      <c r="S2090" s="159"/>
      <c r="T2090" s="159"/>
      <c r="U2090" s="159"/>
      <c r="V2090" s="159"/>
      <c r="W2090" s="159"/>
      <c r="X2090" s="159"/>
      <c r="Y2090" s="159"/>
      <c r="Z2090" s="148"/>
      <c r="AA2090" s="148"/>
      <c r="AB2090" s="148"/>
      <c r="AC2090" s="148"/>
      <c r="AD2090" s="148"/>
      <c r="AE2090" s="148"/>
      <c r="AF2090" s="148"/>
      <c r="AG2090" s="148" t="s">
        <v>435</v>
      </c>
      <c r="AH2090" s="148">
        <v>0</v>
      </c>
      <c r="AI2090" s="148"/>
      <c r="AJ2090" s="148"/>
      <c r="AK2090" s="148"/>
      <c r="AL2090" s="148"/>
      <c r="AM2090" s="148"/>
      <c r="AN2090" s="148"/>
      <c r="AO2090" s="148"/>
      <c r="AP2090" s="148"/>
      <c r="AQ2090" s="148"/>
      <c r="AR2090" s="148"/>
      <c r="AS2090" s="148"/>
      <c r="AT2090" s="148"/>
      <c r="AU2090" s="148"/>
      <c r="AV2090" s="148"/>
      <c r="AW2090" s="148"/>
      <c r="AX2090" s="148"/>
      <c r="AY2090" s="148"/>
      <c r="AZ2090" s="148"/>
      <c r="BA2090" s="148"/>
      <c r="BB2090" s="148"/>
      <c r="BC2090" s="148"/>
      <c r="BD2090" s="148"/>
      <c r="BE2090" s="148"/>
      <c r="BF2090" s="148"/>
      <c r="BG2090" s="148"/>
      <c r="BH2090" s="148"/>
    </row>
    <row r="2091" spans="1:60" outlineLevel="3" x14ac:dyDescent="0.2">
      <c r="A2091" s="155"/>
      <c r="B2091" s="156"/>
      <c r="C2091" s="194" t="s">
        <v>2685</v>
      </c>
      <c r="D2091" s="185"/>
      <c r="E2091" s="186">
        <v>1.82</v>
      </c>
      <c r="F2091" s="159"/>
      <c r="G2091" s="159"/>
      <c r="H2091" s="159"/>
      <c r="I2091" s="159"/>
      <c r="J2091" s="159"/>
      <c r="K2091" s="159"/>
      <c r="L2091" s="159"/>
      <c r="M2091" s="159"/>
      <c r="N2091" s="158"/>
      <c r="O2091" s="158"/>
      <c r="P2091" s="158"/>
      <c r="Q2091" s="158"/>
      <c r="R2091" s="159"/>
      <c r="S2091" s="159"/>
      <c r="T2091" s="159"/>
      <c r="U2091" s="159"/>
      <c r="V2091" s="159"/>
      <c r="W2091" s="159"/>
      <c r="X2091" s="159"/>
      <c r="Y2091" s="159"/>
      <c r="Z2091" s="148"/>
      <c r="AA2091" s="148"/>
      <c r="AB2091" s="148"/>
      <c r="AC2091" s="148"/>
      <c r="AD2091" s="148"/>
      <c r="AE2091" s="148"/>
      <c r="AF2091" s="148"/>
      <c r="AG2091" s="148" t="s">
        <v>435</v>
      </c>
      <c r="AH2091" s="148">
        <v>0</v>
      </c>
      <c r="AI2091" s="148"/>
      <c r="AJ2091" s="148"/>
      <c r="AK2091" s="148"/>
      <c r="AL2091" s="148"/>
      <c r="AM2091" s="148"/>
      <c r="AN2091" s="148"/>
      <c r="AO2091" s="148"/>
      <c r="AP2091" s="148"/>
      <c r="AQ2091" s="148"/>
      <c r="AR2091" s="148"/>
      <c r="AS2091" s="148"/>
      <c r="AT2091" s="148"/>
      <c r="AU2091" s="148"/>
      <c r="AV2091" s="148"/>
      <c r="AW2091" s="148"/>
      <c r="AX2091" s="148"/>
      <c r="AY2091" s="148"/>
      <c r="AZ2091" s="148"/>
      <c r="BA2091" s="148"/>
      <c r="BB2091" s="148"/>
      <c r="BC2091" s="148"/>
      <c r="BD2091" s="148"/>
      <c r="BE2091" s="148"/>
      <c r="BF2091" s="148"/>
      <c r="BG2091" s="148"/>
      <c r="BH2091" s="148"/>
    </row>
    <row r="2092" spans="1:60" outlineLevel="3" x14ac:dyDescent="0.2">
      <c r="A2092" s="155"/>
      <c r="B2092" s="156"/>
      <c r="C2092" s="194" t="s">
        <v>1492</v>
      </c>
      <c r="D2092" s="185"/>
      <c r="E2092" s="186">
        <v>4.03</v>
      </c>
      <c r="F2092" s="159"/>
      <c r="G2092" s="159"/>
      <c r="H2092" s="159"/>
      <c r="I2092" s="159"/>
      <c r="J2092" s="159"/>
      <c r="K2092" s="159"/>
      <c r="L2092" s="159"/>
      <c r="M2092" s="159"/>
      <c r="N2092" s="158"/>
      <c r="O2092" s="158"/>
      <c r="P2092" s="158"/>
      <c r="Q2092" s="158"/>
      <c r="R2092" s="159"/>
      <c r="S2092" s="159"/>
      <c r="T2092" s="159"/>
      <c r="U2092" s="159"/>
      <c r="V2092" s="159"/>
      <c r="W2092" s="159"/>
      <c r="X2092" s="159"/>
      <c r="Y2092" s="159"/>
      <c r="Z2092" s="148"/>
      <c r="AA2092" s="148"/>
      <c r="AB2092" s="148"/>
      <c r="AC2092" s="148"/>
      <c r="AD2092" s="148"/>
      <c r="AE2092" s="148"/>
      <c r="AF2092" s="148"/>
      <c r="AG2092" s="148" t="s">
        <v>435</v>
      </c>
      <c r="AH2092" s="148">
        <v>0</v>
      </c>
      <c r="AI2092" s="148"/>
      <c r="AJ2092" s="148"/>
      <c r="AK2092" s="148"/>
      <c r="AL2092" s="148"/>
      <c r="AM2092" s="148"/>
      <c r="AN2092" s="148"/>
      <c r="AO2092" s="148"/>
      <c r="AP2092" s="148"/>
      <c r="AQ2092" s="148"/>
      <c r="AR2092" s="148"/>
      <c r="AS2092" s="148"/>
      <c r="AT2092" s="148"/>
      <c r="AU2092" s="148"/>
      <c r="AV2092" s="148"/>
      <c r="AW2092" s="148"/>
      <c r="AX2092" s="148"/>
      <c r="AY2092" s="148"/>
      <c r="AZ2092" s="148"/>
      <c r="BA2092" s="148"/>
      <c r="BB2092" s="148"/>
      <c r="BC2092" s="148"/>
      <c r="BD2092" s="148"/>
      <c r="BE2092" s="148"/>
      <c r="BF2092" s="148"/>
      <c r="BG2092" s="148"/>
      <c r="BH2092" s="148"/>
    </row>
    <row r="2093" spans="1:60" outlineLevel="3" x14ac:dyDescent="0.2">
      <c r="A2093" s="155"/>
      <c r="B2093" s="156"/>
      <c r="C2093" s="194" t="s">
        <v>2689</v>
      </c>
      <c r="D2093" s="185"/>
      <c r="E2093" s="186">
        <v>18.143999999999998</v>
      </c>
      <c r="F2093" s="159"/>
      <c r="G2093" s="159"/>
      <c r="H2093" s="159"/>
      <c r="I2093" s="159"/>
      <c r="J2093" s="159"/>
      <c r="K2093" s="159"/>
      <c r="L2093" s="159"/>
      <c r="M2093" s="159"/>
      <c r="N2093" s="158"/>
      <c r="O2093" s="158"/>
      <c r="P2093" s="158"/>
      <c r="Q2093" s="158"/>
      <c r="R2093" s="159"/>
      <c r="S2093" s="159"/>
      <c r="T2093" s="159"/>
      <c r="U2093" s="159"/>
      <c r="V2093" s="159"/>
      <c r="W2093" s="159"/>
      <c r="X2093" s="159"/>
      <c r="Y2093" s="159"/>
      <c r="Z2093" s="148"/>
      <c r="AA2093" s="148"/>
      <c r="AB2093" s="148"/>
      <c r="AC2093" s="148"/>
      <c r="AD2093" s="148"/>
      <c r="AE2093" s="148"/>
      <c r="AF2093" s="148"/>
      <c r="AG2093" s="148" t="s">
        <v>435</v>
      </c>
      <c r="AH2093" s="148">
        <v>0</v>
      </c>
      <c r="AI2093" s="148"/>
      <c r="AJ2093" s="148"/>
      <c r="AK2093" s="148"/>
      <c r="AL2093" s="148"/>
      <c r="AM2093" s="148"/>
      <c r="AN2093" s="148"/>
      <c r="AO2093" s="148"/>
      <c r="AP2093" s="148"/>
      <c r="AQ2093" s="148"/>
      <c r="AR2093" s="148"/>
      <c r="AS2093" s="148"/>
      <c r="AT2093" s="148"/>
      <c r="AU2093" s="148"/>
      <c r="AV2093" s="148"/>
      <c r="AW2093" s="148"/>
      <c r="AX2093" s="148"/>
      <c r="AY2093" s="148"/>
      <c r="AZ2093" s="148"/>
      <c r="BA2093" s="148"/>
      <c r="BB2093" s="148"/>
      <c r="BC2093" s="148"/>
      <c r="BD2093" s="148"/>
      <c r="BE2093" s="148"/>
      <c r="BF2093" s="148"/>
      <c r="BG2093" s="148"/>
      <c r="BH2093" s="148"/>
    </row>
    <row r="2094" spans="1:60" outlineLevel="3" x14ac:dyDescent="0.2">
      <c r="A2094" s="155"/>
      <c r="B2094" s="156"/>
      <c r="C2094" s="194" t="s">
        <v>1496</v>
      </c>
      <c r="D2094" s="185"/>
      <c r="E2094" s="186">
        <v>4.03</v>
      </c>
      <c r="F2094" s="159"/>
      <c r="G2094" s="159"/>
      <c r="H2094" s="159"/>
      <c r="I2094" s="159"/>
      <c r="J2094" s="159"/>
      <c r="K2094" s="159"/>
      <c r="L2094" s="159"/>
      <c r="M2094" s="159"/>
      <c r="N2094" s="158"/>
      <c r="O2094" s="158"/>
      <c r="P2094" s="158"/>
      <c r="Q2094" s="158"/>
      <c r="R2094" s="159"/>
      <c r="S2094" s="159"/>
      <c r="T2094" s="159"/>
      <c r="U2094" s="159"/>
      <c r="V2094" s="159"/>
      <c r="W2094" s="159"/>
      <c r="X2094" s="159"/>
      <c r="Y2094" s="159"/>
      <c r="Z2094" s="148"/>
      <c r="AA2094" s="148"/>
      <c r="AB2094" s="148"/>
      <c r="AC2094" s="148"/>
      <c r="AD2094" s="148"/>
      <c r="AE2094" s="148"/>
      <c r="AF2094" s="148"/>
      <c r="AG2094" s="148" t="s">
        <v>435</v>
      </c>
      <c r="AH2094" s="148">
        <v>0</v>
      </c>
      <c r="AI2094" s="148"/>
      <c r="AJ2094" s="148"/>
      <c r="AK2094" s="148"/>
      <c r="AL2094" s="148"/>
      <c r="AM2094" s="148"/>
      <c r="AN2094" s="148"/>
      <c r="AO2094" s="148"/>
      <c r="AP2094" s="148"/>
      <c r="AQ2094" s="148"/>
      <c r="AR2094" s="148"/>
      <c r="AS2094" s="148"/>
      <c r="AT2094" s="148"/>
      <c r="AU2094" s="148"/>
      <c r="AV2094" s="148"/>
      <c r="AW2094" s="148"/>
      <c r="AX2094" s="148"/>
      <c r="AY2094" s="148"/>
      <c r="AZ2094" s="148"/>
      <c r="BA2094" s="148"/>
      <c r="BB2094" s="148"/>
      <c r="BC2094" s="148"/>
      <c r="BD2094" s="148"/>
      <c r="BE2094" s="148"/>
      <c r="BF2094" s="148"/>
      <c r="BG2094" s="148"/>
      <c r="BH2094" s="148"/>
    </row>
    <row r="2095" spans="1:60" outlineLevel="3" x14ac:dyDescent="0.2">
      <c r="A2095" s="155"/>
      <c r="B2095" s="156"/>
      <c r="C2095" s="194" t="s">
        <v>2691</v>
      </c>
      <c r="D2095" s="185"/>
      <c r="E2095" s="186">
        <v>18.143999999999998</v>
      </c>
      <c r="F2095" s="159"/>
      <c r="G2095" s="159"/>
      <c r="H2095" s="159"/>
      <c r="I2095" s="159"/>
      <c r="J2095" s="159"/>
      <c r="K2095" s="159"/>
      <c r="L2095" s="159"/>
      <c r="M2095" s="159"/>
      <c r="N2095" s="158"/>
      <c r="O2095" s="158"/>
      <c r="P2095" s="158"/>
      <c r="Q2095" s="158"/>
      <c r="R2095" s="159"/>
      <c r="S2095" s="159"/>
      <c r="T2095" s="159"/>
      <c r="U2095" s="159"/>
      <c r="V2095" s="159"/>
      <c r="W2095" s="159"/>
      <c r="X2095" s="159"/>
      <c r="Y2095" s="159"/>
      <c r="Z2095" s="148"/>
      <c r="AA2095" s="148"/>
      <c r="AB2095" s="148"/>
      <c r="AC2095" s="148"/>
      <c r="AD2095" s="148"/>
      <c r="AE2095" s="148"/>
      <c r="AF2095" s="148"/>
      <c r="AG2095" s="148" t="s">
        <v>435</v>
      </c>
      <c r="AH2095" s="148">
        <v>0</v>
      </c>
      <c r="AI2095" s="148"/>
      <c r="AJ2095" s="148"/>
      <c r="AK2095" s="148"/>
      <c r="AL2095" s="148"/>
      <c r="AM2095" s="148"/>
      <c r="AN2095" s="148"/>
      <c r="AO2095" s="148"/>
      <c r="AP2095" s="148"/>
      <c r="AQ2095" s="148"/>
      <c r="AR2095" s="148"/>
      <c r="AS2095" s="148"/>
      <c r="AT2095" s="148"/>
      <c r="AU2095" s="148"/>
      <c r="AV2095" s="148"/>
      <c r="AW2095" s="148"/>
      <c r="AX2095" s="148"/>
      <c r="AY2095" s="148"/>
      <c r="AZ2095" s="148"/>
      <c r="BA2095" s="148"/>
      <c r="BB2095" s="148"/>
      <c r="BC2095" s="148"/>
      <c r="BD2095" s="148"/>
      <c r="BE2095" s="148"/>
      <c r="BF2095" s="148"/>
      <c r="BG2095" s="148"/>
      <c r="BH2095" s="148"/>
    </row>
    <row r="2096" spans="1:60" outlineLevel="1" x14ac:dyDescent="0.2">
      <c r="A2096" s="172">
        <v>444</v>
      </c>
      <c r="B2096" s="173" t="s">
        <v>2698</v>
      </c>
      <c r="C2096" s="181" t="s">
        <v>2699</v>
      </c>
      <c r="D2096" s="174" t="s">
        <v>671</v>
      </c>
      <c r="E2096" s="175">
        <v>391.62599999999998</v>
      </c>
      <c r="F2096" s="176"/>
      <c r="G2096" s="177">
        <f>ROUND(E2096*F2096,2)</f>
        <v>0</v>
      </c>
      <c r="H2096" s="176"/>
      <c r="I2096" s="177">
        <f>ROUND(E2096*H2096,2)</f>
        <v>0</v>
      </c>
      <c r="J2096" s="176"/>
      <c r="K2096" s="177">
        <f>ROUND(E2096*J2096,2)</f>
        <v>0</v>
      </c>
      <c r="L2096" s="177">
        <v>21</v>
      </c>
      <c r="M2096" s="177">
        <f>G2096*(1+L2096/100)</f>
        <v>0</v>
      </c>
      <c r="N2096" s="175">
        <v>4.2000000000000002E-4</v>
      </c>
      <c r="O2096" s="175">
        <f>ROUND(E2096*N2096,2)</f>
        <v>0.16</v>
      </c>
      <c r="P2096" s="175">
        <v>0</v>
      </c>
      <c r="Q2096" s="175">
        <f>ROUND(E2096*P2096,2)</f>
        <v>0</v>
      </c>
      <c r="R2096" s="177" t="s">
        <v>2425</v>
      </c>
      <c r="S2096" s="177" t="s">
        <v>378</v>
      </c>
      <c r="T2096" s="178" t="s">
        <v>378</v>
      </c>
      <c r="U2096" s="159">
        <v>0.12</v>
      </c>
      <c r="V2096" s="159">
        <f>ROUND(E2096*U2096,2)</f>
        <v>47</v>
      </c>
      <c r="W2096" s="159"/>
      <c r="X2096" s="159" t="s">
        <v>429</v>
      </c>
      <c r="Y2096" s="159" t="s">
        <v>381</v>
      </c>
      <c r="Z2096" s="214">
        <v>0.32</v>
      </c>
      <c r="AA2096" s="215">
        <f t="shared" ref="AA2096" si="866">G2096*Z2096</f>
        <v>0</v>
      </c>
      <c r="AB2096" s="215">
        <f t="shared" ref="AB2096" si="867">G2096-AA2096</f>
        <v>0</v>
      </c>
      <c r="AC2096" s="148"/>
      <c r="AD2096" s="148"/>
      <c r="AE2096" s="148"/>
      <c r="AF2096" s="148"/>
      <c r="AG2096" s="148" t="s">
        <v>431</v>
      </c>
      <c r="AH2096" s="148"/>
      <c r="AI2096" s="148"/>
      <c r="AJ2096" s="148"/>
      <c r="AK2096" s="148"/>
      <c r="AL2096" s="148"/>
      <c r="AM2096" s="148"/>
      <c r="AN2096" s="148"/>
      <c r="AO2096" s="148"/>
      <c r="AP2096" s="148"/>
      <c r="AQ2096" s="148"/>
      <c r="AR2096" s="148"/>
      <c r="AS2096" s="148"/>
      <c r="AT2096" s="148"/>
      <c r="AU2096" s="148"/>
      <c r="AV2096" s="148"/>
      <c r="AW2096" s="148"/>
      <c r="AX2096" s="148"/>
      <c r="AY2096" s="148"/>
      <c r="AZ2096" s="148"/>
      <c r="BA2096" s="148"/>
      <c r="BB2096" s="148"/>
      <c r="BC2096" s="148"/>
      <c r="BD2096" s="148"/>
      <c r="BE2096" s="148"/>
      <c r="BF2096" s="148"/>
      <c r="BG2096" s="148"/>
      <c r="BH2096" s="148"/>
    </row>
    <row r="2097" spans="1:60" outlineLevel="2" x14ac:dyDescent="0.2">
      <c r="A2097" s="155"/>
      <c r="B2097" s="156"/>
      <c r="C2097" s="194" t="s">
        <v>2700</v>
      </c>
      <c r="D2097" s="185"/>
      <c r="E2097" s="186">
        <v>250.89599999999999</v>
      </c>
      <c r="F2097" s="159"/>
      <c r="G2097" s="159"/>
      <c r="H2097" s="159"/>
      <c r="I2097" s="159"/>
      <c r="J2097" s="159"/>
      <c r="K2097" s="159"/>
      <c r="L2097" s="159"/>
      <c r="M2097" s="159"/>
      <c r="N2097" s="158"/>
      <c r="O2097" s="158"/>
      <c r="P2097" s="158"/>
      <c r="Q2097" s="158"/>
      <c r="R2097" s="159"/>
      <c r="S2097" s="159"/>
      <c r="T2097" s="159"/>
      <c r="U2097" s="159"/>
      <c r="V2097" s="159"/>
      <c r="W2097" s="159"/>
      <c r="X2097" s="159"/>
      <c r="Y2097" s="159"/>
      <c r="Z2097" s="148"/>
      <c r="AA2097" s="148"/>
      <c r="AB2097" s="148"/>
      <c r="AC2097" s="148"/>
      <c r="AD2097" s="148"/>
      <c r="AE2097" s="148"/>
      <c r="AF2097" s="148"/>
      <c r="AG2097" s="148" t="s">
        <v>435</v>
      </c>
      <c r="AH2097" s="148">
        <v>0</v>
      </c>
      <c r="AI2097" s="148"/>
      <c r="AJ2097" s="148"/>
      <c r="AK2097" s="148"/>
      <c r="AL2097" s="148"/>
      <c r="AM2097" s="148"/>
      <c r="AN2097" s="148"/>
      <c r="AO2097" s="148"/>
      <c r="AP2097" s="148"/>
      <c r="AQ2097" s="148"/>
      <c r="AR2097" s="148"/>
      <c r="AS2097" s="148"/>
      <c r="AT2097" s="148"/>
      <c r="AU2097" s="148"/>
      <c r="AV2097" s="148"/>
      <c r="AW2097" s="148"/>
      <c r="AX2097" s="148"/>
      <c r="AY2097" s="148"/>
      <c r="AZ2097" s="148"/>
      <c r="BA2097" s="148"/>
      <c r="BB2097" s="148"/>
      <c r="BC2097" s="148"/>
      <c r="BD2097" s="148"/>
      <c r="BE2097" s="148"/>
      <c r="BF2097" s="148"/>
      <c r="BG2097" s="148"/>
      <c r="BH2097" s="148"/>
    </row>
    <row r="2098" spans="1:60" outlineLevel="3" x14ac:dyDescent="0.2">
      <c r="A2098" s="155"/>
      <c r="B2098" s="156"/>
      <c r="C2098" s="194" t="s">
        <v>2701</v>
      </c>
      <c r="D2098" s="185"/>
      <c r="E2098" s="186">
        <v>49.56</v>
      </c>
      <c r="F2098" s="159"/>
      <c r="G2098" s="159"/>
      <c r="H2098" s="159"/>
      <c r="I2098" s="159"/>
      <c r="J2098" s="159"/>
      <c r="K2098" s="159"/>
      <c r="L2098" s="159"/>
      <c r="M2098" s="159"/>
      <c r="N2098" s="158"/>
      <c r="O2098" s="158"/>
      <c r="P2098" s="158"/>
      <c r="Q2098" s="158"/>
      <c r="R2098" s="159"/>
      <c r="S2098" s="159"/>
      <c r="T2098" s="159"/>
      <c r="U2098" s="159"/>
      <c r="V2098" s="159"/>
      <c r="W2098" s="159"/>
      <c r="X2098" s="159"/>
      <c r="Y2098" s="159"/>
      <c r="Z2098" s="148"/>
      <c r="AA2098" s="148"/>
      <c r="AB2098" s="148"/>
      <c r="AC2098" s="148"/>
      <c r="AD2098" s="148"/>
      <c r="AE2098" s="148"/>
      <c r="AF2098" s="148"/>
      <c r="AG2098" s="148" t="s">
        <v>435</v>
      </c>
      <c r="AH2098" s="148">
        <v>0</v>
      </c>
      <c r="AI2098" s="148"/>
      <c r="AJ2098" s="148"/>
      <c r="AK2098" s="148"/>
      <c r="AL2098" s="148"/>
      <c r="AM2098" s="148"/>
      <c r="AN2098" s="148"/>
      <c r="AO2098" s="148"/>
      <c r="AP2098" s="148"/>
      <c r="AQ2098" s="148"/>
      <c r="AR2098" s="148"/>
      <c r="AS2098" s="148"/>
      <c r="AT2098" s="148"/>
      <c r="AU2098" s="148"/>
      <c r="AV2098" s="148"/>
      <c r="AW2098" s="148"/>
      <c r="AX2098" s="148"/>
      <c r="AY2098" s="148"/>
      <c r="AZ2098" s="148"/>
      <c r="BA2098" s="148"/>
      <c r="BB2098" s="148"/>
      <c r="BC2098" s="148"/>
      <c r="BD2098" s="148"/>
      <c r="BE2098" s="148"/>
      <c r="BF2098" s="148"/>
      <c r="BG2098" s="148"/>
      <c r="BH2098" s="148"/>
    </row>
    <row r="2099" spans="1:60" outlineLevel="3" x14ac:dyDescent="0.2">
      <c r="A2099" s="155"/>
      <c r="B2099" s="156"/>
      <c r="C2099" s="194" t="s">
        <v>2702</v>
      </c>
      <c r="D2099" s="185"/>
      <c r="E2099" s="186">
        <v>52.65</v>
      </c>
      <c r="F2099" s="159"/>
      <c r="G2099" s="159"/>
      <c r="H2099" s="159"/>
      <c r="I2099" s="159"/>
      <c r="J2099" s="159"/>
      <c r="K2099" s="159"/>
      <c r="L2099" s="159"/>
      <c r="M2099" s="159"/>
      <c r="N2099" s="158"/>
      <c r="O2099" s="158"/>
      <c r="P2099" s="158"/>
      <c r="Q2099" s="158"/>
      <c r="R2099" s="159"/>
      <c r="S2099" s="159"/>
      <c r="T2099" s="159"/>
      <c r="U2099" s="159"/>
      <c r="V2099" s="159"/>
      <c r="W2099" s="159"/>
      <c r="X2099" s="159"/>
      <c r="Y2099" s="159"/>
      <c r="Z2099" s="148"/>
      <c r="AA2099" s="148"/>
      <c r="AB2099" s="148"/>
      <c r="AC2099" s="148"/>
      <c r="AD2099" s="148"/>
      <c r="AE2099" s="148"/>
      <c r="AF2099" s="148"/>
      <c r="AG2099" s="148" t="s">
        <v>435</v>
      </c>
      <c r="AH2099" s="148">
        <v>0</v>
      </c>
      <c r="AI2099" s="148"/>
      <c r="AJ2099" s="148"/>
      <c r="AK2099" s="148"/>
      <c r="AL2099" s="148"/>
      <c r="AM2099" s="148"/>
      <c r="AN2099" s="148"/>
      <c r="AO2099" s="148"/>
      <c r="AP2099" s="148"/>
      <c r="AQ2099" s="148"/>
      <c r="AR2099" s="148"/>
      <c r="AS2099" s="148"/>
      <c r="AT2099" s="148"/>
      <c r="AU2099" s="148"/>
      <c r="AV2099" s="148"/>
      <c r="AW2099" s="148"/>
      <c r="AX2099" s="148"/>
      <c r="AY2099" s="148"/>
      <c r="AZ2099" s="148"/>
      <c r="BA2099" s="148"/>
      <c r="BB2099" s="148"/>
      <c r="BC2099" s="148"/>
      <c r="BD2099" s="148"/>
      <c r="BE2099" s="148"/>
      <c r="BF2099" s="148"/>
      <c r="BG2099" s="148"/>
      <c r="BH2099" s="148"/>
    </row>
    <row r="2100" spans="1:60" outlineLevel="3" x14ac:dyDescent="0.2">
      <c r="A2100" s="155"/>
      <c r="B2100" s="156"/>
      <c r="C2100" s="194" t="s">
        <v>2703</v>
      </c>
      <c r="D2100" s="185"/>
      <c r="E2100" s="186">
        <v>19.260000000000002</v>
      </c>
      <c r="F2100" s="159"/>
      <c r="G2100" s="159"/>
      <c r="H2100" s="159"/>
      <c r="I2100" s="159"/>
      <c r="J2100" s="159"/>
      <c r="K2100" s="159"/>
      <c r="L2100" s="159"/>
      <c r="M2100" s="159"/>
      <c r="N2100" s="158"/>
      <c r="O2100" s="158"/>
      <c r="P2100" s="158"/>
      <c r="Q2100" s="158"/>
      <c r="R2100" s="159"/>
      <c r="S2100" s="159"/>
      <c r="T2100" s="159"/>
      <c r="U2100" s="159"/>
      <c r="V2100" s="159"/>
      <c r="W2100" s="159"/>
      <c r="X2100" s="159"/>
      <c r="Y2100" s="159"/>
      <c r="Z2100" s="148"/>
      <c r="AA2100" s="148"/>
      <c r="AB2100" s="148"/>
      <c r="AC2100" s="148"/>
      <c r="AD2100" s="148"/>
      <c r="AE2100" s="148"/>
      <c r="AF2100" s="148"/>
      <c r="AG2100" s="148" t="s">
        <v>435</v>
      </c>
      <c r="AH2100" s="148">
        <v>0</v>
      </c>
      <c r="AI2100" s="148"/>
      <c r="AJ2100" s="148"/>
      <c r="AK2100" s="148"/>
      <c r="AL2100" s="148"/>
      <c r="AM2100" s="148"/>
      <c r="AN2100" s="148"/>
      <c r="AO2100" s="148"/>
      <c r="AP2100" s="148"/>
      <c r="AQ2100" s="148"/>
      <c r="AR2100" s="148"/>
      <c r="AS2100" s="148"/>
      <c r="AT2100" s="148"/>
      <c r="AU2100" s="148"/>
      <c r="AV2100" s="148"/>
      <c r="AW2100" s="148"/>
      <c r="AX2100" s="148"/>
      <c r="AY2100" s="148"/>
      <c r="AZ2100" s="148"/>
      <c r="BA2100" s="148"/>
      <c r="BB2100" s="148"/>
      <c r="BC2100" s="148"/>
      <c r="BD2100" s="148"/>
      <c r="BE2100" s="148"/>
      <c r="BF2100" s="148"/>
      <c r="BG2100" s="148"/>
      <c r="BH2100" s="148"/>
    </row>
    <row r="2101" spans="1:60" outlineLevel="3" x14ac:dyDescent="0.2">
      <c r="A2101" s="155"/>
      <c r="B2101" s="156"/>
      <c r="C2101" s="194" t="s">
        <v>2704</v>
      </c>
      <c r="D2101" s="185"/>
      <c r="E2101" s="186">
        <v>19.260000000000002</v>
      </c>
      <c r="F2101" s="159"/>
      <c r="G2101" s="159"/>
      <c r="H2101" s="159"/>
      <c r="I2101" s="159"/>
      <c r="J2101" s="159"/>
      <c r="K2101" s="159"/>
      <c r="L2101" s="159"/>
      <c r="M2101" s="159"/>
      <c r="N2101" s="158"/>
      <c r="O2101" s="158"/>
      <c r="P2101" s="158"/>
      <c r="Q2101" s="158"/>
      <c r="R2101" s="159"/>
      <c r="S2101" s="159"/>
      <c r="T2101" s="159"/>
      <c r="U2101" s="159"/>
      <c r="V2101" s="159"/>
      <c r="W2101" s="159"/>
      <c r="X2101" s="159"/>
      <c r="Y2101" s="159"/>
      <c r="Z2101" s="148"/>
      <c r="AA2101" s="148"/>
      <c r="AB2101" s="148"/>
      <c r="AC2101" s="148"/>
      <c r="AD2101" s="148"/>
      <c r="AE2101" s="148"/>
      <c r="AF2101" s="148"/>
      <c r="AG2101" s="148" t="s">
        <v>435</v>
      </c>
      <c r="AH2101" s="148">
        <v>0</v>
      </c>
      <c r="AI2101" s="148"/>
      <c r="AJ2101" s="148"/>
      <c r="AK2101" s="148"/>
      <c r="AL2101" s="148"/>
      <c r="AM2101" s="148"/>
      <c r="AN2101" s="148"/>
      <c r="AO2101" s="148"/>
      <c r="AP2101" s="148"/>
      <c r="AQ2101" s="148"/>
      <c r="AR2101" s="148"/>
      <c r="AS2101" s="148"/>
      <c r="AT2101" s="148"/>
      <c r="AU2101" s="148"/>
      <c r="AV2101" s="148"/>
      <c r="AW2101" s="148"/>
      <c r="AX2101" s="148"/>
      <c r="AY2101" s="148"/>
      <c r="AZ2101" s="148"/>
      <c r="BA2101" s="148"/>
      <c r="BB2101" s="148"/>
      <c r="BC2101" s="148"/>
      <c r="BD2101" s="148"/>
      <c r="BE2101" s="148"/>
      <c r="BF2101" s="148"/>
      <c r="BG2101" s="148"/>
      <c r="BH2101" s="148"/>
    </row>
    <row r="2102" spans="1:60" ht="22.5" outlineLevel="1" x14ac:dyDescent="0.2">
      <c r="A2102" s="172">
        <v>445</v>
      </c>
      <c r="B2102" s="173" t="s">
        <v>2705</v>
      </c>
      <c r="C2102" s="181" t="s">
        <v>2706</v>
      </c>
      <c r="D2102" s="174" t="s">
        <v>671</v>
      </c>
      <c r="E2102" s="175">
        <v>63</v>
      </c>
      <c r="F2102" s="176"/>
      <c r="G2102" s="177">
        <f>ROUND(E2102*F2102,2)</f>
        <v>0</v>
      </c>
      <c r="H2102" s="176"/>
      <c r="I2102" s="177">
        <f>ROUND(E2102*H2102,2)</f>
        <v>0</v>
      </c>
      <c r="J2102" s="176"/>
      <c r="K2102" s="177">
        <f>ROUND(E2102*J2102,2)</f>
        <v>0</v>
      </c>
      <c r="L2102" s="177">
        <v>21</v>
      </c>
      <c r="M2102" s="177">
        <f>G2102*(1+L2102/100)</f>
        <v>0</v>
      </c>
      <c r="N2102" s="175">
        <v>6.6E-4</v>
      </c>
      <c r="O2102" s="175">
        <f>ROUND(E2102*N2102,2)</f>
        <v>0.04</v>
      </c>
      <c r="P2102" s="175">
        <v>0</v>
      </c>
      <c r="Q2102" s="175">
        <f>ROUND(E2102*P2102,2)</f>
        <v>0</v>
      </c>
      <c r="R2102" s="177" t="s">
        <v>2425</v>
      </c>
      <c r="S2102" s="177" t="s">
        <v>378</v>
      </c>
      <c r="T2102" s="178" t="s">
        <v>378</v>
      </c>
      <c r="U2102" s="159">
        <v>0.12</v>
      </c>
      <c r="V2102" s="159">
        <f>ROUND(E2102*U2102,2)</f>
        <v>7.56</v>
      </c>
      <c r="W2102" s="159"/>
      <c r="X2102" s="159" t="s">
        <v>429</v>
      </c>
      <c r="Y2102" s="159" t="s">
        <v>381</v>
      </c>
      <c r="Z2102" s="214">
        <v>0.32</v>
      </c>
      <c r="AA2102" s="215">
        <f t="shared" ref="AA2102" si="868">G2102*Z2102</f>
        <v>0</v>
      </c>
      <c r="AB2102" s="215">
        <f t="shared" ref="AB2102" si="869">G2102-AA2102</f>
        <v>0</v>
      </c>
      <c r="AC2102" s="148"/>
      <c r="AD2102" s="148"/>
      <c r="AE2102" s="148"/>
      <c r="AF2102" s="148"/>
      <c r="AG2102" s="148" t="s">
        <v>431</v>
      </c>
      <c r="AH2102" s="148"/>
      <c r="AI2102" s="148"/>
      <c r="AJ2102" s="148"/>
      <c r="AK2102" s="148"/>
      <c r="AL2102" s="148"/>
      <c r="AM2102" s="148"/>
      <c r="AN2102" s="148"/>
      <c r="AO2102" s="148"/>
      <c r="AP2102" s="148"/>
      <c r="AQ2102" s="148"/>
      <c r="AR2102" s="148"/>
      <c r="AS2102" s="148"/>
      <c r="AT2102" s="148"/>
      <c r="AU2102" s="148"/>
      <c r="AV2102" s="148"/>
      <c r="AW2102" s="148"/>
      <c r="AX2102" s="148"/>
      <c r="AY2102" s="148"/>
      <c r="AZ2102" s="148"/>
      <c r="BA2102" s="148"/>
      <c r="BB2102" s="148"/>
      <c r="BC2102" s="148"/>
      <c r="BD2102" s="148"/>
      <c r="BE2102" s="148"/>
      <c r="BF2102" s="148"/>
      <c r="BG2102" s="148"/>
      <c r="BH2102" s="148"/>
    </row>
    <row r="2103" spans="1:60" outlineLevel="2" x14ac:dyDescent="0.2">
      <c r="A2103" s="155"/>
      <c r="B2103" s="156"/>
      <c r="C2103" s="194" t="s">
        <v>2707</v>
      </c>
      <c r="D2103" s="185"/>
      <c r="E2103" s="186">
        <v>63</v>
      </c>
      <c r="F2103" s="159"/>
      <c r="G2103" s="159"/>
      <c r="H2103" s="159"/>
      <c r="I2103" s="159"/>
      <c r="J2103" s="159"/>
      <c r="K2103" s="159"/>
      <c r="L2103" s="159"/>
      <c r="M2103" s="159"/>
      <c r="N2103" s="158"/>
      <c r="O2103" s="158"/>
      <c r="P2103" s="158"/>
      <c r="Q2103" s="158"/>
      <c r="R2103" s="159"/>
      <c r="S2103" s="159"/>
      <c r="T2103" s="159"/>
      <c r="U2103" s="159"/>
      <c r="V2103" s="159"/>
      <c r="W2103" s="159"/>
      <c r="X2103" s="159"/>
      <c r="Y2103" s="159"/>
      <c r="Z2103" s="148"/>
      <c r="AA2103" s="148"/>
      <c r="AB2103" s="148"/>
      <c r="AC2103" s="148"/>
      <c r="AD2103" s="148"/>
      <c r="AE2103" s="148"/>
      <c r="AF2103" s="148"/>
      <c r="AG2103" s="148" t="s">
        <v>435</v>
      </c>
      <c r="AH2103" s="148">
        <v>0</v>
      </c>
      <c r="AI2103" s="148"/>
      <c r="AJ2103" s="148"/>
      <c r="AK2103" s="148"/>
      <c r="AL2103" s="148"/>
      <c r="AM2103" s="148"/>
      <c r="AN2103" s="148"/>
      <c r="AO2103" s="148"/>
      <c r="AP2103" s="148"/>
      <c r="AQ2103" s="148"/>
      <c r="AR2103" s="148"/>
      <c r="AS2103" s="148"/>
      <c r="AT2103" s="148"/>
      <c r="AU2103" s="148"/>
      <c r="AV2103" s="148"/>
      <c r="AW2103" s="148"/>
      <c r="AX2103" s="148"/>
      <c r="AY2103" s="148"/>
      <c r="AZ2103" s="148"/>
      <c r="BA2103" s="148"/>
      <c r="BB2103" s="148"/>
      <c r="BC2103" s="148"/>
      <c r="BD2103" s="148"/>
      <c r="BE2103" s="148"/>
      <c r="BF2103" s="148"/>
      <c r="BG2103" s="148"/>
      <c r="BH2103" s="148"/>
    </row>
    <row r="2104" spans="1:60" outlineLevel="1" x14ac:dyDescent="0.2">
      <c r="A2104" s="155">
        <v>446</v>
      </c>
      <c r="B2104" s="156" t="s">
        <v>2708</v>
      </c>
      <c r="C2104" s="197" t="s">
        <v>2709</v>
      </c>
      <c r="D2104" s="157" t="s">
        <v>0</v>
      </c>
      <c r="E2104" s="196"/>
      <c r="F2104" s="160"/>
      <c r="G2104" s="159">
        <f>ROUND(E2104*F2104,2)</f>
        <v>0</v>
      </c>
      <c r="H2104" s="160"/>
      <c r="I2104" s="159">
        <f>ROUND(E2104*H2104,2)</f>
        <v>0</v>
      </c>
      <c r="J2104" s="160"/>
      <c r="K2104" s="159">
        <f>ROUND(E2104*J2104,2)</f>
        <v>0</v>
      </c>
      <c r="L2104" s="159">
        <v>21</v>
      </c>
      <c r="M2104" s="159">
        <f>G2104*(1+L2104/100)</f>
        <v>0</v>
      </c>
      <c r="N2104" s="158">
        <v>0</v>
      </c>
      <c r="O2104" s="158">
        <f>ROUND(E2104*N2104,2)</f>
        <v>0</v>
      </c>
      <c r="P2104" s="158">
        <v>0</v>
      </c>
      <c r="Q2104" s="158">
        <f>ROUND(E2104*P2104,2)</f>
        <v>0</v>
      </c>
      <c r="R2104" s="159" t="s">
        <v>2425</v>
      </c>
      <c r="S2104" s="159" t="s">
        <v>378</v>
      </c>
      <c r="T2104" s="159" t="s">
        <v>378</v>
      </c>
      <c r="U2104" s="159">
        <v>0</v>
      </c>
      <c r="V2104" s="159">
        <f>ROUND(E2104*U2104,2)</f>
        <v>0</v>
      </c>
      <c r="W2104" s="159"/>
      <c r="X2104" s="159" t="s">
        <v>618</v>
      </c>
      <c r="Y2104" s="159" t="s">
        <v>381</v>
      </c>
      <c r="Z2104" s="214">
        <v>0.32</v>
      </c>
      <c r="AA2104" s="215">
        <f t="shared" ref="AA2104" si="870">G2104*Z2104</f>
        <v>0</v>
      </c>
      <c r="AB2104" s="215">
        <f t="shared" ref="AB2104" si="871">G2104-AA2104</f>
        <v>0</v>
      </c>
      <c r="AC2104" s="148"/>
      <c r="AD2104" s="148"/>
      <c r="AE2104" s="148"/>
      <c r="AF2104" s="148"/>
      <c r="AG2104" s="148" t="s">
        <v>619</v>
      </c>
      <c r="AH2104" s="148"/>
      <c r="AI2104" s="148"/>
      <c r="AJ2104" s="148"/>
      <c r="AK2104" s="148"/>
      <c r="AL2104" s="148"/>
      <c r="AM2104" s="148"/>
      <c r="AN2104" s="148"/>
      <c r="AO2104" s="148"/>
      <c r="AP2104" s="148"/>
      <c r="AQ2104" s="148"/>
      <c r="AR2104" s="148"/>
      <c r="AS2104" s="148"/>
      <c r="AT2104" s="148"/>
      <c r="AU2104" s="148"/>
      <c r="AV2104" s="148"/>
      <c r="AW2104" s="148"/>
      <c r="AX2104" s="148"/>
      <c r="AY2104" s="148"/>
      <c r="AZ2104" s="148"/>
      <c r="BA2104" s="148"/>
      <c r="BB2104" s="148"/>
      <c r="BC2104" s="148"/>
      <c r="BD2104" s="148"/>
      <c r="BE2104" s="148"/>
      <c r="BF2104" s="148"/>
      <c r="BG2104" s="148"/>
      <c r="BH2104" s="148"/>
    </row>
    <row r="2105" spans="1:60" x14ac:dyDescent="0.2">
      <c r="A2105" s="162" t="s">
        <v>373</v>
      </c>
      <c r="B2105" s="163" t="s">
        <v>319</v>
      </c>
      <c r="C2105" s="180" t="s">
        <v>320</v>
      </c>
      <c r="D2105" s="164"/>
      <c r="E2105" s="165"/>
      <c r="F2105" s="166"/>
      <c r="G2105" s="166">
        <f>SUMIF(AG2106:AG2107,"&lt;&gt;NOR",G2106:G2107)</f>
        <v>0</v>
      </c>
      <c r="H2105" s="166"/>
      <c r="I2105" s="166">
        <f>SUM(I2106:I2107)</f>
        <v>0</v>
      </c>
      <c r="J2105" s="166"/>
      <c r="K2105" s="166">
        <f>SUM(K2106:K2107)</f>
        <v>0</v>
      </c>
      <c r="L2105" s="166"/>
      <c r="M2105" s="166">
        <f>SUM(M2106:M2107)</f>
        <v>0</v>
      </c>
      <c r="N2105" s="165"/>
      <c r="O2105" s="165">
        <f>SUM(O2106:O2107)</f>
        <v>0</v>
      </c>
      <c r="P2105" s="165"/>
      <c r="Q2105" s="165">
        <f>SUM(Q2106:Q2107)</f>
        <v>0</v>
      </c>
      <c r="R2105" s="166"/>
      <c r="S2105" s="166"/>
      <c r="T2105" s="167"/>
      <c r="U2105" s="161"/>
      <c r="V2105" s="161">
        <f>SUM(V2106:V2107)</f>
        <v>0</v>
      </c>
      <c r="W2105" s="161"/>
      <c r="X2105" s="161"/>
      <c r="Y2105" s="161"/>
      <c r="Z2105" s="166"/>
      <c r="AA2105" s="166"/>
      <c r="AB2105" s="167"/>
      <c r="AG2105" t="s">
        <v>374</v>
      </c>
    </row>
    <row r="2106" spans="1:60" outlineLevel="1" x14ac:dyDescent="0.2">
      <c r="A2106" s="172">
        <v>447</v>
      </c>
      <c r="B2106" s="173" t="s">
        <v>2710</v>
      </c>
      <c r="C2106" s="181" t="s">
        <v>2711</v>
      </c>
      <c r="D2106" s="174" t="s">
        <v>492</v>
      </c>
      <c r="E2106" s="175">
        <v>558.79999999999995</v>
      </c>
      <c r="F2106" s="176"/>
      <c r="G2106" s="177">
        <f>ROUND(E2106*F2106,2)</f>
        <v>0</v>
      </c>
      <c r="H2106" s="176"/>
      <c r="I2106" s="177">
        <f>ROUND(E2106*H2106,2)</f>
        <v>0</v>
      </c>
      <c r="J2106" s="176"/>
      <c r="K2106" s="177">
        <f>ROUND(E2106*J2106,2)</f>
        <v>0</v>
      </c>
      <c r="L2106" s="177">
        <v>21</v>
      </c>
      <c r="M2106" s="177">
        <f>G2106*(1+L2106/100)</f>
        <v>0</v>
      </c>
      <c r="N2106" s="175">
        <v>0</v>
      </c>
      <c r="O2106" s="175">
        <f>ROUND(E2106*N2106,2)</f>
        <v>0</v>
      </c>
      <c r="P2106" s="175">
        <v>0</v>
      </c>
      <c r="Q2106" s="175">
        <f>ROUND(E2106*P2106,2)</f>
        <v>0</v>
      </c>
      <c r="R2106" s="177"/>
      <c r="S2106" s="177" t="s">
        <v>394</v>
      </c>
      <c r="T2106" s="178" t="s">
        <v>379</v>
      </c>
      <c r="U2106" s="159">
        <v>0</v>
      </c>
      <c r="V2106" s="159">
        <f>ROUND(E2106*U2106,2)</f>
        <v>0</v>
      </c>
      <c r="W2106" s="159"/>
      <c r="X2106" s="159" t="s">
        <v>429</v>
      </c>
      <c r="Y2106" s="159" t="s">
        <v>381</v>
      </c>
      <c r="Z2106" s="214">
        <v>0.32</v>
      </c>
      <c r="AA2106" s="215">
        <f t="shared" ref="AA2106" si="872">G2106*Z2106</f>
        <v>0</v>
      </c>
      <c r="AB2106" s="215">
        <f t="shared" ref="AB2106" si="873">G2106-AA2106</f>
        <v>0</v>
      </c>
      <c r="AC2106" s="148"/>
      <c r="AD2106" s="148"/>
      <c r="AE2106" s="148"/>
      <c r="AF2106" s="148"/>
      <c r="AG2106" s="148" t="s">
        <v>431</v>
      </c>
      <c r="AH2106" s="148"/>
      <c r="AI2106" s="148"/>
      <c r="AJ2106" s="148"/>
      <c r="AK2106" s="148"/>
      <c r="AL2106" s="148"/>
      <c r="AM2106" s="148"/>
      <c r="AN2106" s="148"/>
      <c r="AO2106" s="148"/>
      <c r="AP2106" s="148"/>
      <c r="AQ2106" s="148"/>
      <c r="AR2106" s="148"/>
      <c r="AS2106" s="148"/>
      <c r="AT2106" s="148"/>
      <c r="AU2106" s="148"/>
      <c r="AV2106" s="148"/>
      <c r="AW2106" s="148"/>
      <c r="AX2106" s="148"/>
      <c r="AY2106" s="148"/>
      <c r="AZ2106" s="148"/>
      <c r="BA2106" s="148"/>
      <c r="BB2106" s="148"/>
      <c r="BC2106" s="148"/>
      <c r="BD2106" s="148"/>
      <c r="BE2106" s="148"/>
      <c r="BF2106" s="148"/>
      <c r="BG2106" s="148"/>
      <c r="BH2106" s="148"/>
    </row>
    <row r="2107" spans="1:60" outlineLevel="2" x14ac:dyDescent="0.2">
      <c r="A2107" s="155"/>
      <c r="B2107" s="156"/>
      <c r="C2107" s="194" t="s">
        <v>2712</v>
      </c>
      <c r="D2107" s="185"/>
      <c r="E2107" s="186">
        <v>558.79999999999995</v>
      </c>
      <c r="F2107" s="159"/>
      <c r="G2107" s="159"/>
      <c r="H2107" s="159"/>
      <c r="I2107" s="159"/>
      <c r="J2107" s="159"/>
      <c r="K2107" s="159"/>
      <c r="L2107" s="159"/>
      <c r="M2107" s="159"/>
      <c r="N2107" s="158"/>
      <c r="O2107" s="158"/>
      <c r="P2107" s="158"/>
      <c r="Q2107" s="158"/>
      <c r="R2107" s="159"/>
      <c r="S2107" s="159"/>
      <c r="T2107" s="159"/>
      <c r="U2107" s="159"/>
      <c r="V2107" s="159"/>
      <c r="W2107" s="159"/>
      <c r="X2107" s="159"/>
      <c r="Y2107" s="159"/>
      <c r="Z2107" s="148"/>
      <c r="AA2107" s="148"/>
      <c r="AB2107" s="148"/>
      <c r="AC2107" s="148"/>
      <c r="AD2107" s="148"/>
      <c r="AE2107" s="148"/>
      <c r="AF2107" s="148"/>
      <c r="AG2107" s="148" t="s">
        <v>435</v>
      </c>
      <c r="AH2107" s="148">
        <v>0</v>
      </c>
      <c r="AI2107" s="148"/>
      <c r="AJ2107" s="148"/>
      <c r="AK2107" s="148"/>
      <c r="AL2107" s="148"/>
      <c r="AM2107" s="148"/>
      <c r="AN2107" s="148"/>
      <c r="AO2107" s="148"/>
      <c r="AP2107" s="148"/>
      <c r="AQ2107" s="148"/>
      <c r="AR2107" s="148"/>
      <c r="AS2107" s="148"/>
      <c r="AT2107" s="148"/>
      <c r="AU2107" s="148"/>
      <c r="AV2107" s="148"/>
      <c r="AW2107" s="148"/>
      <c r="AX2107" s="148"/>
      <c r="AY2107" s="148"/>
      <c r="AZ2107" s="148"/>
      <c r="BA2107" s="148"/>
      <c r="BB2107" s="148"/>
      <c r="BC2107" s="148"/>
      <c r="BD2107" s="148"/>
      <c r="BE2107" s="148"/>
      <c r="BF2107" s="148"/>
      <c r="BG2107" s="148"/>
      <c r="BH2107" s="148"/>
    </row>
    <row r="2108" spans="1:60" x14ac:dyDescent="0.2">
      <c r="A2108" s="162" t="s">
        <v>373</v>
      </c>
      <c r="B2108" s="163" t="s">
        <v>321</v>
      </c>
      <c r="C2108" s="180" t="s">
        <v>322</v>
      </c>
      <c r="D2108" s="164"/>
      <c r="E2108" s="165"/>
      <c r="F2108" s="166"/>
      <c r="G2108" s="166">
        <f>SUMIF(AG2109:AG2232,"&lt;&gt;NOR",G2109:G2232)</f>
        <v>0</v>
      </c>
      <c r="H2108" s="166"/>
      <c r="I2108" s="166">
        <f>SUM(I2109:I2232)</f>
        <v>0</v>
      </c>
      <c r="J2108" s="166"/>
      <c r="K2108" s="166">
        <f>SUM(K2109:K2232)</f>
        <v>0</v>
      </c>
      <c r="L2108" s="166"/>
      <c r="M2108" s="166">
        <f>SUM(M2109:M2232)</f>
        <v>0</v>
      </c>
      <c r="N2108" s="165"/>
      <c r="O2108" s="165">
        <f>SUM(O2109:O2232)</f>
        <v>2.5</v>
      </c>
      <c r="P2108" s="165"/>
      <c r="Q2108" s="165">
        <f>SUM(Q2109:Q2232)</f>
        <v>0</v>
      </c>
      <c r="R2108" s="166"/>
      <c r="S2108" s="166"/>
      <c r="T2108" s="167"/>
      <c r="U2108" s="161"/>
      <c r="V2108" s="161">
        <f>SUM(V2109:V2232)</f>
        <v>1547.3700000000001</v>
      </c>
      <c r="W2108" s="161"/>
      <c r="X2108" s="161"/>
      <c r="Y2108" s="161"/>
      <c r="Z2108" s="166"/>
      <c r="AA2108" s="166"/>
      <c r="AB2108" s="167"/>
      <c r="AG2108" t="s">
        <v>374</v>
      </c>
    </row>
    <row r="2109" spans="1:60" ht="22.5" outlineLevel="1" x14ac:dyDescent="0.2">
      <c r="A2109" s="172">
        <v>448</v>
      </c>
      <c r="B2109" s="173" t="s">
        <v>2713</v>
      </c>
      <c r="C2109" s="181" t="s">
        <v>2714</v>
      </c>
      <c r="D2109" s="174" t="s">
        <v>492</v>
      </c>
      <c r="E2109" s="175">
        <v>11359.479719999999</v>
      </c>
      <c r="F2109" s="176"/>
      <c r="G2109" s="177">
        <f>ROUND(E2109*F2109,2)</f>
        <v>0</v>
      </c>
      <c r="H2109" s="176"/>
      <c r="I2109" s="177">
        <f>ROUND(E2109*H2109,2)</f>
        <v>0</v>
      </c>
      <c r="J2109" s="176"/>
      <c r="K2109" s="177">
        <f>ROUND(E2109*J2109,2)</f>
        <v>0</v>
      </c>
      <c r="L2109" s="177">
        <v>21</v>
      </c>
      <c r="M2109" s="177">
        <f>G2109*(1+L2109/100)</f>
        <v>0</v>
      </c>
      <c r="N2109" s="175">
        <v>6.9999999999999994E-5</v>
      </c>
      <c r="O2109" s="175">
        <f>ROUND(E2109*N2109,2)</f>
        <v>0.8</v>
      </c>
      <c r="P2109" s="175">
        <v>0</v>
      </c>
      <c r="Q2109" s="175">
        <f>ROUND(E2109*P2109,2)</f>
        <v>0</v>
      </c>
      <c r="R2109" s="177" t="s">
        <v>2715</v>
      </c>
      <c r="S2109" s="177" t="s">
        <v>378</v>
      </c>
      <c r="T2109" s="178" t="s">
        <v>378</v>
      </c>
      <c r="U2109" s="159">
        <v>3.2480000000000002E-2</v>
      </c>
      <c r="V2109" s="159">
        <f>ROUND(E2109*U2109,2)</f>
        <v>368.96</v>
      </c>
      <c r="W2109" s="159"/>
      <c r="X2109" s="159" t="s">
        <v>429</v>
      </c>
      <c r="Y2109" s="159" t="s">
        <v>381</v>
      </c>
      <c r="Z2109" s="214">
        <v>0.32</v>
      </c>
      <c r="AA2109" s="215">
        <f t="shared" ref="AA2109" si="874">G2109*Z2109</f>
        <v>0</v>
      </c>
      <c r="AB2109" s="215">
        <f t="shared" ref="AB2109" si="875">G2109-AA2109</f>
        <v>0</v>
      </c>
      <c r="AC2109" s="148"/>
      <c r="AD2109" s="148"/>
      <c r="AE2109" s="148"/>
      <c r="AF2109" s="148"/>
      <c r="AG2109" s="148" t="s">
        <v>431</v>
      </c>
      <c r="AH2109" s="148"/>
      <c r="AI2109" s="148"/>
      <c r="AJ2109" s="148"/>
      <c r="AK2109" s="148"/>
      <c r="AL2109" s="148"/>
      <c r="AM2109" s="148"/>
      <c r="AN2109" s="148"/>
      <c r="AO2109" s="148"/>
      <c r="AP2109" s="148"/>
      <c r="AQ2109" s="148"/>
      <c r="AR2109" s="148"/>
      <c r="AS2109" s="148"/>
      <c r="AT2109" s="148"/>
      <c r="AU2109" s="148"/>
      <c r="AV2109" s="148"/>
      <c r="AW2109" s="148"/>
      <c r="AX2109" s="148"/>
      <c r="AY2109" s="148"/>
      <c r="AZ2109" s="148"/>
      <c r="BA2109" s="148"/>
      <c r="BB2109" s="148"/>
      <c r="BC2109" s="148"/>
      <c r="BD2109" s="148"/>
      <c r="BE2109" s="148"/>
      <c r="BF2109" s="148"/>
      <c r="BG2109" s="148"/>
      <c r="BH2109" s="148"/>
    </row>
    <row r="2110" spans="1:60" outlineLevel="2" x14ac:dyDescent="0.2">
      <c r="A2110" s="155"/>
      <c r="B2110" s="156"/>
      <c r="C2110" s="194" t="s">
        <v>2716</v>
      </c>
      <c r="D2110" s="185"/>
      <c r="E2110" s="186">
        <v>11359.479719999999</v>
      </c>
      <c r="F2110" s="159"/>
      <c r="G2110" s="159"/>
      <c r="H2110" s="159"/>
      <c r="I2110" s="159"/>
      <c r="J2110" s="159"/>
      <c r="K2110" s="159"/>
      <c r="L2110" s="159"/>
      <c r="M2110" s="159"/>
      <c r="N2110" s="158"/>
      <c r="O2110" s="158"/>
      <c r="P2110" s="158"/>
      <c r="Q2110" s="158"/>
      <c r="R2110" s="159"/>
      <c r="S2110" s="159"/>
      <c r="T2110" s="159"/>
      <c r="U2110" s="159"/>
      <c r="V2110" s="159"/>
      <c r="W2110" s="159"/>
      <c r="X2110" s="159"/>
      <c r="Y2110" s="159"/>
      <c r="Z2110" s="148"/>
      <c r="AA2110" s="148"/>
      <c r="AB2110" s="148"/>
      <c r="AC2110" s="148"/>
      <c r="AD2110" s="148"/>
      <c r="AE2110" s="148"/>
      <c r="AF2110" s="148"/>
      <c r="AG2110" s="148" t="s">
        <v>435</v>
      </c>
      <c r="AH2110" s="148">
        <v>5</v>
      </c>
      <c r="AI2110" s="148"/>
      <c r="AJ2110" s="148"/>
      <c r="AK2110" s="148"/>
      <c r="AL2110" s="148"/>
      <c r="AM2110" s="148"/>
      <c r="AN2110" s="148"/>
      <c r="AO2110" s="148"/>
      <c r="AP2110" s="148"/>
      <c r="AQ2110" s="148"/>
      <c r="AR2110" s="148"/>
      <c r="AS2110" s="148"/>
      <c r="AT2110" s="148"/>
      <c r="AU2110" s="148"/>
      <c r="AV2110" s="148"/>
      <c r="AW2110" s="148"/>
      <c r="AX2110" s="148"/>
      <c r="AY2110" s="148"/>
      <c r="AZ2110" s="148"/>
      <c r="BA2110" s="148"/>
      <c r="BB2110" s="148"/>
      <c r="BC2110" s="148"/>
      <c r="BD2110" s="148"/>
      <c r="BE2110" s="148"/>
      <c r="BF2110" s="148"/>
      <c r="BG2110" s="148"/>
      <c r="BH2110" s="148"/>
    </row>
    <row r="2111" spans="1:60" outlineLevel="1" x14ac:dyDescent="0.2">
      <c r="A2111" s="172">
        <v>449</v>
      </c>
      <c r="B2111" s="173" t="s">
        <v>2717</v>
      </c>
      <c r="C2111" s="181" t="s">
        <v>2718</v>
      </c>
      <c r="D2111" s="174" t="s">
        <v>492</v>
      </c>
      <c r="E2111" s="175">
        <v>11359.479719999999</v>
      </c>
      <c r="F2111" s="176"/>
      <c r="G2111" s="177">
        <f>ROUND(E2111*F2111,2)</f>
        <v>0</v>
      </c>
      <c r="H2111" s="176"/>
      <c r="I2111" s="177">
        <f>ROUND(E2111*H2111,2)</f>
        <v>0</v>
      </c>
      <c r="J2111" s="176"/>
      <c r="K2111" s="177">
        <f>ROUND(E2111*J2111,2)</f>
        <v>0</v>
      </c>
      <c r="L2111" s="177">
        <v>21</v>
      </c>
      <c r="M2111" s="177">
        <f>G2111*(1+L2111/100)</f>
        <v>0</v>
      </c>
      <c r="N2111" s="175">
        <v>1.4999999999999999E-4</v>
      </c>
      <c r="O2111" s="175">
        <f>ROUND(E2111*N2111,2)</f>
        <v>1.7</v>
      </c>
      <c r="P2111" s="175">
        <v>0</v>
      </c>
      <c r="Q2111" s="175">
        <f>ROUND(E2111*P2111,2)</f>
        <v>0</v>
      </c>
      <c r="R2111" s="177" t="s">
        <v>2715</v>
      </c>
      <c r="S2111" s="177" t="s">
        <v>378</v>
      </c>
      <c r="T2111" s="178" t="s">
        <v>378</v>
      </c>
      <c r="U2111" s="159">
        <v>0.10191</v>
      </c>
      <c r="V2111" s="159">
        <f>ROUND(E2111*U2111,2)</f>
        <v>1157.6400000000001</v>
      </c>
      <c r="W2111" s="159"/>
      <c r="X2111" s="159" t="s">
        <v>429</v>
      </c>
      <c r="Y2111" s="159" t="s">
        <v>381</v>
      </c>
      <c r="Z2111" s="214">
        <v>0.32</v>
      </c>
      <c r="AA2111" s="215">
        <f t="shared" ref="AA2111" si="876">G2111*Z2111</f>
        <v>0</v>
      </c>
      <c r="AB2111" s="215">
        <f t="shared" ref="AB2111" si="877">G2111-AA2111</f>
        <v>0</v>
      </c>
      <c r="AC2111" s="148"/>
      <c r="AD2111" s="148"/>
      <c r="AE2111" s="148"/>
      <c r="AF2111" s="148"/>
      <c r="AG2111" s="148" t="s">
        <v>431</v>
      </c>
      <c r="AH2111" s="148"/>
      <c r="AI2111" s="148"/>
      <c r="AJ2111" s="148"/>
      <c r="AK2111" s="148"/>
      <c r="AL2111" s="148"/>
      <c r="AM2111" s="148"/>
      <c r="AN2111" s="148"/>
      <c r="AO2111" s="148"/>
      <c r="AP2111" s="148"/>
      <c r="AQ2111" s="148"/>
      <c r="AR2111" s="148"/>
      <c r="AS2111" s="148"/>
      <c r="AT2111" s="148"/>
      <c r="AU2111" s="148"/>
      <c r="AV2111" s="148"/>
      <c r="AW2111" s="148"/>
      <c r="AX2111" s="148"/>
      <c r="AY2111" s="148"/>
      <c r="AZ2111" s="148"/>
      <c r="BA2111" s="148"/>
      <c r="BB2111" s="148"/>
      <c r="BC2111" s="148"/>
      <c r="BD2111" s="148"/>
      <c r="BE2111" s="148"/>
      <c r="BF2111" s="148"/>
      <c r="BG2111" s="148"/>
      <c r="BH2111" s="148"/>
    </row>
    <row r="2112" spans="1:60" outlineLevel="2" x14ac:dyDescent="0.2">
      <c r="A2112" s="155"/>
      <c r="B2112" s="156"/>
      <c r="C2112" s="194" t="s">
        <v>2719</v>
      </c>
      <c r="D2112" s="185"/>
      <c r="E2112" s="186"/>
      <c r="F2112" s="159"/>
      <c r="G2112" s="159"/>
      <c r="H2112" s="159"/>
      <c r="I2112" s="159"/>
      <c r="J2112" s="159"/>
      <c r="K2112" s="159"/>
      <c r="L2112" s="159"/>
      <c r="M2112" s="159"/>
      <c r="N2112" s="158"/>
      <c r="O2112" s="158"/>
      <c r="P2112" s="158"/>
      <c r="Q2112" s="158"/>
      <c r="R2112" s="159"/>
      <c r="S2112" s="159"/>
      <c r="T2112" s="159"/>
      <c r="U2112" s="159"/>
      <c r="V2112" s="159"/>
      <c r="W2112" s="159"/>
      <c r="X2112" s="159"/>
      <c r="Y2112" s="159"/>
      <c r="Z2112" s="148"/>
      <c r="AA2112" s="148"/>
      <c r="AB2112" s="148"/>
      <c r="AC2112" s="148"/>
      <c r="AD2112" s="148"/>
      <c r="AE2112" s="148"/>
      <c r="AF2112" s="148"/>
      <c r="AG2112" s="148" t="s">
        <v>435</v>
      </c>
      <c r="AH2112" s="148">
        <v>0</v>
      </c>
      <c r="AI2112" s="148"/>
      <c r="AJ2112" s="148"/>
      <c r="AK2112" s="148"/>
      <c r="AL2112" s="148"/>
      <c r="AM2112" s="148"/>
      <c r="AN2112" s="148"/>
      <c r="AO2112" s="148"/>
      <c r="AP2112" s="148"/>
      <c r="AQ2112" s="148"/>
      <c r="AR2112" s="148"/>
      <c r="AS2112" s="148"/>
      <c r="AT2112" s="148"/>
      <c r="AU2112" s="148"/>
      <c r="AV2112" s="148"/>
      <c r="AW2112" s="148"/>
      <c r="AX2112" s="148"/>
      <c r="AY2112" s="148"/>
      <c r="AZ2112" s="148"/>
      <c r="BA2112" s="148"/>
      <c r="BB2112" s="148"/>
      <c r="BC2112" s="148"/>
      <c r="BD2112" s="148"/>
      <c r="BE2112" s="148"/>
      <c r="BF2112" s="148"/>
      <c r="BG2112" s="148"/>
      <c r="BH2112" s="148"/>
    </row>
    <row r="2113" spans="1:60" outlineLevel="3" x14ac:dyDescent="0.2">
      <c r="A2113" s="155"/>
      <c r="B2113" s="156"/>
      <c r="C2113" s="194" t="s">
        <v>1279</v>
      </c>
      <c r="D2113" s="185"/>
      <c r="E2113" s="186">
        <v>477.20400000000001</v>
      </c>
      <c r="F2113" s="159"/>
      <c r="G2113" s="159"/>
      <c r="H2113" s="159"/>
      <c r="I2113" s="159"/>
      <c r="J2113" s="159"/>
      <c r="K2113" s="159"/>
      <c r="L2113" s="159"/>
      <c r="M2113" s="159"/>
      <c r="N2113" s="158"/>
      <c r="O2113" s="158"/>
      <c r="P2113" s="158"/>
      <c r="Q2113" s="158"/>
      <c r="R2113" s="159"/>
      <c r="S2113" s="159"/>
      <c r="T2113" s="159"/>
      <c r="U2113" s="159"/>
      <c r="V2113" s="159"/>
      <c r="W2113" s="159"/>
      <c r="X2113" s="159"/>
      <c r="Y2113" s="159"/>
      <c r="Z2113" s="148"/>
      <c r="AA2113" s="148"/>
      <c r="AB2113" s="148"/>
      <c r="AC2113" s="148"/>
      <c r="AD2113" s="148"/>
      <c r="AE2113" s="148"/>
      <c r="AF2113" s="148"/>
      <c r="AG2113" s="148" t="s">
        <v>435</v>
      </c>
      <c r="AH2113" s="148">
        <v>0</v>
      </c>
      <c r="AI2113" s="148"/>
      <c r="AJ2113" s="148"/>
      <c r="AK2113" s="148"/>
      <c r="AL2113" s="148"/>
      <c r="AM2113" s="148"/>
      <c r="AN2113" s="148"/>
      <c r="AO2113" s="148"/>
      <c r="AP2113" s="148"/>
      <c r="AQ2113" s="148"/>
      <c r="AR2113" s="148"/>
      <c r="AS2113" s="148"/>
      <c r="AT2113" s="148"/>
      <c r="AU2113" s="148"/>
      <c r="AV2113" s="148"/>
      <c r="AW2113" s="148"/>
      <c r="AX2113" s="148"/>
      <c r="AY2113" s="148"/>
      <c r="AZ2113" s="148"/>
      <c r="BA2113" s="148"/>
      <c r="BB2113" s="148"/>
      <c r="BC2113" s="148"/>
      <c r="BD2113" s="148"/>
      <c r="BE2113" s="148"/>
      <c r="BF2113" s="148"/>
      <c r="BG2113" s="148"/>
      <c r="BH2113" s="148"/>
    </row>
    <row r="2114" spans="1:60" outlineLevel="3" x14ac:dyDescent="0.2">
      <c r="A2114" s="155"/>
      <c r="B2114" s="156"/>
      <c r="C2114" s="194" t="s">
        <v>1280</v>
      </c>
      <c r="D2114" s="185"/>
      <c r="E2114" s="186">
        <v>683.51400000000001</v>
      </c>
      <c r="F2114" s="159"/>
      <c r="G2114" s="159"/>
      <c r="H2114" s="159"/>
      <c r="I2114" s="159"/>
      <c r="J2114" s="159"/>
      <c r="K2114" s="159"/>
      <c r="L2114" s="159"/>
      <c r="M2114" s="159"/>
      <c r="N2114" s="158"/>
      <c r="O2114" s="158"/>
      <c r="P2114" s="158"/>
      <c r="Q2114" s="158"/>
      <c r="R2114" s="159"/>
      <c r="S2114" s="159"/>
      <c r="T2114" s="159"/>
      <c r="U2114" s="159"/>
      <c r="V2114" s="159"/>
      <c r="W2114" s="159"/>
      <c r="X2114" s="159"/>
      <c r="Y2114" s="159"/>
      <c r="Z2114" s="148"/>
      <c r="AA2114" s="148"/>
      <c r="AB2114" s="148"/>
      <c r="AC2114" s="148"/>
      <c r="AD2114" s="148"/>
      <c r="AE2114" s="148"/>
      <c r="AF2114" s="148"/>
      <c r="AG2114" s="148" t="s">
        <v>435</v>
      </c>
      <c r="AH2114" s="148">
        <v>0</v>
      </c>
      <c r="AI2114" s="148"/>
      <c r="AJ2114" s="148"/>
      <c r="AK2114" s="148"/>
      <c r="AL2114" s="148"/>
      <c r="AM2114" s="148"/>
      <c r="AN2114" s="148"/>
      <c r="AO2114" s="148"/>
      <c r="AP2114" s="148"/>
      <c r="AQ2114" s="148"/>
      <c r="AR2114" s="148"/>
      <c r="AS2114" s="148"/>
      <c r="AT2114" s="148"/>
      <c r="AU2114" s="148"/>
      <c r="AV2114" s="148"/>
      <c r="AW2114" s="148"/>
      <c r="AX2114" s="148"/>
      <c r="AY2114" s="148"/>
      <c r="AZ2114" s="148"/>
      <c r="BA2114" s="148"/>
      <c r="BB2114" s="148"/>
      <c r="BC2114" s="148"/>
      <c r="BD2114" s="148"/>
      <c r="BE2114" s="148"/>
      <c r="BF2114" s="148"/>
      <c r="BG2114" s="148"/>
      <c r="BH2114" s="148"/>
    </row>
    <row r="2115" spans="1:60" outlineLevel="3" x14ac:dyDescent="0.2">
      <c r="A2115" s="155"/>
      <c r="B2115" s="156"/>
      <c r="C2115" s="194" t="s">
        <v>1281</v>
      </c>
      <c r="D2115" s="185"/>
      <c r="E2115" s="186">
        <v>37.200000000000003</v>
      </c>
      <c r="F2115" s="159"/>
      <c r="G2115" s="159"/>
      <c r="H2115" s="159"/>
      <c r="I2115" s="159"/>
      <c r="J2115" s="159"/>
      <c r="K2115" s="159"/>
      <c r="L2115" s="159"/>
      <c r="M2115" s="159"/>
      <c r="N2115" s="158"/>
      <c r="O2115" s="158"/>
      <c r="P2115" s="158"/>
      <c r="Q2115" s="158"/>
      <c r="R2115" s="159"/>
      <c r="S2115" s="159"/>
      <c r="T2115" s="159"/>
      <c r="U2115" s="159"/>
      <c r="V2115" s="159"/>
      <c r="W2115" s="159"/>
      <c r="X2115" s="159"/>
      <c r="Y2115" s="159"/>
      <c r="Z2115" s="148"/>
      <c r="AA2115" s="148"/>
      <c r="AB2115" s="148"/>
      <c r="AC2115" s="148"/>
      <c r="AD2115" s="148"/>
      <c r="AE2115" s="148"/>
      <c r="AF2115" s="148"/>
      <c r="AG2115" s="148" t="s">
        <v>435</v>
      </c>
      <c r="AH2115" s="148">
        <v>0</v>
      </c>
      <c r="AI2115" s="148"/>
      <c r="AJ2115" s="148"/>
      <c r="AK2115" s="148"/>
      <c r="AL2115" s="148"/>
      <c r="AM2115" s="148"/>
      <c r="AN2115" s="148"/>
      <c r="AO2115" s="148"/>
      <c r="AP2115" s="148"/>
      <c r="AQ2115" s="148"/>
      <c r="AR2115" s="148"/>
      <c r="AS2115" s="148"/>
      <c r="AT2115" s="148"/>
      <c r="AU2115" s="148"/>
      <c r="AV2115" s="148"/>
      <c r="AW2115" s="148"/>
      <c r="AX2115" s="148"/>
      <c r="AY2115" s="148"/>
      <c r="AZ2115" s="148"/>
      <c r="BA2115" s="148"/>
      <c r="BB2115" s="148"/>
      <c r="BC2115" s="148"/>
      <c r="BD2115" s="148"/>
      <c r="BE2115" s="148"/>
      <c r="BF2115" s="148"/>
      <c r="BG2115" s="148"/>
      <c r="BH2115" s="148"/>
    </row>
    <row r="2116" spans="1:60" outlineLevel="3" x14ac:dyDescent="0.2">
      <c r="A2116" s="155"/>
      <c r="B2116" s="156"/>
      <c r="C2116" s="194" t="s">
        <v>1287</v>
      </c>
      <c r="D2116" s="185"/>
      <c r="E2116" s="186">
        <v>371.86799999999999</v>
      </c>
      <c r="F2116" s="159"/>
      <c r="G2116" s="159"/>
      <c r="H2116" s="159"/>
      <c r="I2116" s="159"/>
      <c r="J2116" s="159"/>
      <c r="K2116" s="159"/>
      <c r="L2116" s="159"/>
      <c r="M2116" s="159"/>
      <c r="N2116" s="158"/>
      <c r="O2116" s="158"/>
      <c r="P2116" s="158"/>
      <c r="Q2116" s="158"/>
      <c r="R2116" s="159"/>
      <c r="S2116" s="159"/>
      <c r="T2116" s="159"/>
      <c r="U2116" s="159"/>
      <c r="V2116" s="159"/>
      <c r="W2116" s="159"/>
      <c r="X2116" s="159"/>
      <c r="Y2116" s="159"/>
      <c r="Z2116" s="148"/>
      <c r="AA2116" s="148"/>
      <c r="AB2116" s="148"/>
      <c r="AC2116" s="148"/>
      <c r="AD2116" s="148"/>
      <c r="AE2116" s="148"/>
      <c r="AF2116" s="148"/>
      <c r="AG2116" s="148" t="s">
        <v>435</v>
      </c>
      <c r="AH2116" s="148">
        <v>0</v>
      </c>
      <c r="AI2116" s="148"/>
      <c r="AJ2116" s="148"/>
      <c r="AK2116" s="148"/>
      <c r="AL2116" s="148"/>
      <c r="AM2116" s="148"/>
      <c r="AN2116" s="148"/>
      <c r="AO2116" s="148"/>
      <c r="AP2116" s="148"/>
      <c r="AQ2116" s="148"/>
      <c r="AR2116" s="148"/>
      <c r="AS2116" s="148"/>
      <c r="AT2116" s="148"/>
      <c r="AU2116" s="148"/>
      <c r="AV2116" s="148"/>
      <c r="AW2116" s="148"/>
      <c r="AX2116" s="148"/>
      <c r="AY2116" s="148"/>
      <c r="AZ2116" s="148"/>
      <c r="BA2116" s="148"/>
      <c r="BB2116" s="148"/>
      <c r="BC2116" s="148"/>
      <c r="BD2116" s="148"/>
      <c r="BE2116" s="148"/>
      <c r="BF2116" s="148"/>
      <c r="BG2116" s="148"/>
      <c r="BH2116" s="148"/>
    </row>
    <row r="2117" spans="1:60" outlineLevel="3" x14ac:dyDescent="0.2">
      <c r="A2117" s="155"/>
      <c r="B2117" s="156"/>
      <c r="C2117" s="194" t="s">
        <v>1288</v>
      </c>
      <c r="D2117" s="185"/>
      <c r="E2117" s="186">
        <v>532.63800000000003</v>
      </c>
      <c r="F2117" s="159"/>
      <c r="G2117" s="159"/>
      <c r="H2117" s="159"/>
      <c r="I2117" s="159"/>
      <c r="J2117" s="159"/>
      <c r="K2117" s="159"/>
      <c r="L2117" s="159"/>
      <c r="M2117" s="159"/>
      <c r="N2117" s="158"/>
      <c r="O2117" s="158"/>
      <c r="P2117" s="158"/>
      <c r="Q2117" s="158"/>
      <c r="R2117" s="159"/>
      <c r="S2117" s="159"/>
      <c r="T2117" s="159"/>
      <c r="U2117" s="159"/>
      <c r="V2117" s="159"/>
      <c r="W2117" s="159"/>
      <c r="X2117" s="159"/>
      <c r="Y2117" s="159"/>
      <c r="Z2117" s="148"/>
      <c r="AA2117" s="148"/>
      <c r="AB2117" s="148"/>
      <c r="AC2117" s="148"/>
      <c r="AD2117" s="148"/>
      <c r="AE2117" s="148"/>
      <c r="AF2117" s="148"/>
      <c r="AG2117" s="148" t="s">
        <v>435</v>
      </c>
      <c r="AH2117" s="148">
        <v>0</v>
      </c>
      <c r="AI2117" s="148"/>
      <c r="AJ2117" s="148"/>
      <c r="AK2117" s="148"/>
      <c r="AL2117" s="148"/>
      <c r="AM2117" s="148"/>
      <c r="AN2117" s="148"/>
      <c r="AO2117" s="148"/>
      <c r="AP2117" s="148"/>
      <c r="AQ2117" s="148"/>
      <c r="AR2117" s="148"/>
      <c r="AS2117" s="148"/>
      <c r="AT2117" s="148"/>
      <c r="AU2117" s="148"/>
      <c r="AV2117" s="148"/>
      <c r="AW2117" s="148"/>
      <c r="AX2117" s="148"/>
      <c r="AY2117" s="148"/>
      <c r="AZ2117" s="148"/>
      <c r="BA2117" s="148"/>
      <c r="BB2117" s="148"/>
      <c r="BC2117" s="148"/>
      <c r="BD2117" s="148"/>
      <c r="BE2117" s="148"/>
      <c r="BF2117" s="148"/>
      <c r="BG2117" s="148"/>
      <c r="BH2117" s="148"/>
    </row>
    <row r="2118" spans="1:60" outlineLevel="3" x14ac:dyDescent="0.2">
      <c r="A2118" s="155"/>
      <c r="B2118" s="156"/>
      <c r="C2118" s="194" t="s">
        <v>2720</v>
      </c>
      <c r="D2118" s="185"/>
      <c r="E2118" s="186"/>
      <c r="F2118" s="159"/>
      <c r="G2118" s="159"/>
      <c r="H2118" s="159"/>
      <c r="I2118" s="159"/>
      <c r="J2118" s="159"/>
      <c r="K2118" s="159"/>
      <c r="L2118" s="159"/>
      <c r="M2118" s="159"/>
      <c r="N2118" s="158"/>
      <c r="O2118" s="158"/>
      <c r="P2118" s="158"/>
      <c r="Q2118" s="158"/>
      <c r="R2118" s="159"/>
      <c r="S2118" s="159"/>
      <c r="T2118" s="159"/>
      <c r="U2118" s="159"/>
      <c r="V2118" s="159"/>
      <c r="W2118" s="159"/>
      <c r="X2118" s="159"/>
      <c r="Y2118" s="159"/>
      <c r="Z2118" s="148"/>
      <c r="AA2118" s="148"/>
      <c r="AB2118" s="148"/>
      <c r="AC2118" s="148"/>
      <c r="AD2118" s="148"/>
      <c r="AE2118" s="148"/>
      <c r="AF2118" s="148"/>
      <c r="AG2118" s="148" t="s">
        <v>435</v>
      </c>
      <c r="AH2118" s="148">
        <v>0</v>
      </c>
      <c r="AI2118" s="148"/>
      <c r="AJ2118" s="148"/>
      <c r="AK2118" s="148"/>
      <c r="AL2118" s="148"/>
      <c r="AM2118" s="148"/>
      <c r="AN2118" s="148"/>
      <c r="AO2118" s="148"/>
      <c r="AP2118" s="148"/>
      <c r="AQ2118" s="148"/>
      <c r="AR2118" s="148"/>
      <c r="AS2118" s="148"/>
      <c r="AT2118" s="148"/>
      <c r="AU2118" s="148"/>
      <c r="AV2118" s="148"/>
      <c r="AW2118" s="148"/>
      <c r="AX2118" s="148"/>
      <c r="AY2118" s="148"/>
      <c r="AZ2118" s="148"/>
      <c r="BA2118" s="148"/>
      <c r="BB2118" s="148"/>
      <c r="BC2118" s="148"/>
      <c r="BD2118" s="148"/>
      <c r="BE2118" s="148"/>
      <c r="BF2118" s="148"/>
      <c r="BG2118" s="148"/>
      <c r="BH2118" s="148"/>
    </row>
    <row r="2119" spans="1:60" outlineLevel="3" x14ac:dyDescent="0.2">
      <c r="A2119" s="155"/>
      <c r="B2119" s="156"/>
      <c r="C2119" s="194" t="s">
        <v>1269</v>
      </c>
      <c r="D2119" s="185"/>
      <c r="E2119" s="186">
        <v>368.32</v>
      </c>
      <c r="F2119" s="159"/>
      <c r="G2119" s="159"/>
      <c r="H2119" s="159"/>
      <c r="I2119" s="159"/>
      <c r="J2119" s="159"/>
      <c r="K2119" s="159"/>
      <c r="L2119" s="159"/>
      <c r="M2119" s="159"/>
      <c r="N2119" s="158"/>
      <c r="O2119" s="158"/>
      <c r="P2119" s="158"/>
      <c r="Q2119" s="158"/>
      <c r="R2119" s="159"/>
      <c r="S2119" s="159"/>
      <c r="T2119" s="159"/>
      <c r="U2119" s="159"/>
      <c r="V2119" s="159"/>
      <c r="W2119" s="159"/>
      <c r="X2119" s="159"/>
      <c r="Y2119" s="159"/>
      <c r="Z2119" s="148"/>
      <c r="AA2119" s="148"/>
      <c r="AB2119" s="148"/>
      <c r="AC2119" s="148"/>
      <c r="AD2119" s="148"/>
      <c r="AE2119" s="148"/>
      <c r="AF2119" s="148"/>
      <c r="AG2119" s="148" t="s">
        <v>435</v>
      </c>
      <c r="AH2119" s="148">
        <v>0</v>
      </c>
      <c r="AI2119" s="148"/>
      <c r="AJ2119" s="148"/>
      <c r="AK2119" s="148"/>
      <c r="AL2119" s="148"/>
      <c r="AM2119" s="148"/>
      <c r="AN2119" s="148"/>
      <c r="AO2119" s="148"/>
      <c r="AP2119" s="148"/>
      <c r="AQ2119" s="148"/>
      <c r="AR2119" s="148"/>
      <c r="AS2119" s="148"/>
      <c r="AT2119" s="148"/>
      <c r="AU2119" s="148"/>
      <c r="AV2119" s="148"/>
      <c r="AW2119" s="148"/>
      <c r="AX2119" s="148"/>
      <c r="AY2119" s="148"/>
      <c r="AZ2119" s="148"/>
      <c r="BA2119" s="148"/>
      <c r="BB2119" s="148"/>
      <c r="BC2119" s="148"/>
      <c r="BD2119" s="148"/>
      <c r="BE2119" s="148"/>
      <c r="BF2119" s="148"/>
      <c r="BG2119" s="148"/>
      <c r="BH2119" s="148"/>
    </row>
    <row r="2120" spans="1:60" outlineLevel="3" x14ac:dyDescent="0.2">
      <c r="A2120" s="155"/>
      <c r="B2120" s="156"/>
      <c r="C2120" s="194" t="s">
        <v>1270</v>
      </c>
      <c r="D2120" s="185"/>
      <c r="E2120" s="186">
        <v>106.68</v>
      </c>
      <c r="F2120" s="159"/>
      <c r="G2120" s="159"/>
      <c r="H2120" s="159"/>
      <c r="I2120" s="159"/>
      <c r="J2120" s="159"/>
      <c r="K2120" s="159"/>
      <c r="L2120" s="159"/>
      <c r="M2120" s="159"/>
      <c r="N2120" s="158"/>
      <c r="O2120" s="158"/>
      <c r="P2120" s="158"/>
      <c r="Q2120" s="158"/>
      <c r="R2120" s="159"/>
      <c r="S2120" s="159"/>
      <c r="T2120" s="159"/>
      <c r="U2120" s="159"/>
      <c r="V2120" s="159"/>
      <c r="W2120" s="159"/>
      <c r="X2120" s="159"/>
      <c r="Y2120" s="159"/>
      <c r="Z2120" s="148"/>
      <c r="AA2120" s="148"/>
      <c r="AB2120" s="148"/>
      <c r="AC2120" s="148"/>
      <c r="AD2120" s="148"/>
      <c r="AE2120" s="148"/>
      <c r="AF2120" s="148"/>
      <c r="AG2120" s="148" t="s">
        <v>435</v>
      </c>
      <c r="AH2120" s="148">
        <v>0</v>
      </c>
      <c r="AI2120" s="148"/>
      <c r="AJ2120" s="148"/>
      <c r="AK2120" s="148"/>
      <c r="AL2120" s="148"/>
      <c r="AM2120" s="148"/>
      <c r="AN2120" s="148"/>
      <c r="AO2120" s="148"/>
      <c r="AP2120" s="148"/>
      <c r="AQ2120" s="148"/>
      <c r="AR2120" s="148"/>
      <c r="AS2120" s="148"/>
      <c r="AT2120" s="148"/>
      <c r="AU2120" s="148"/>
      <c r="AV2120" s="148"/>
      <c r="AW2120" s="148"/>
      <c r="AX2120" s="148"/>
      <c r="AY2120" s="148"/>
      <c r="AZ2120" s="148"/>
      <c r="BA2120" s="148"/>
      <c r="BB2120" s="148"/>
      <c r="BC2120" s="148"/>
      <c r="BD2120" s="148"/>
      <c r="BE2120" s="148"/>
      <c r="BF2120" s="148"/>
      <c r="BG2120" s="148"/>
      <c r="BH2120" s="148"/>
    </row>
    <row r="2121" spans="1:60" outlineLevel="3" x14ac:dyDescent="0.2">
      <c r="A2121" s="155"/>
      <c r="B2121" s="156"/>
      <c r="C2121" s="194" t="s">
        <v>1271</v>
      </c>
      <c r="D2121" s="185"/>
      <c r="E2121" s="186">
        <v>195</v>
      </c>
      <c r="F2121" s="159"/>
      <c r="G2121" s="159"/>
      <c r="H2121" s="159"/>
      <c r="I2121" s="159"/>
      <c r="J2121" s="159"/>
      <c r="K2121" s="159"/>
      <c r="L2121" s="159"/>
      <c r="M2121" s="159"/>
      <c r="N2121" s="158"/>
      <c r="O2121" s="158"/>
      <c r="P2121" s="158"/>
      <c r="Q2121" s="158"/>
      <c r="R2121" s="159"/>
      <c r="S2121" s="159"/>
      <c r="T2121" s="159"/>
      <c r="U2121" s="159"/>
      <c r="V2121" s="159"/>
      <c r="W2121" s="159"/>
      <c r="X2121" s="159"/>
      <c r="Y2121" s="159"/>
      <c r="Z2121" s="148"/>
      <c r="AA2121" s="148"/>
      <c r="AB2121" s="148"/>
      <c r="AC2121" s="148"/>
      <c r="AD2121" s="148"/>
      <c r="AE2121" s="148"/>
      <c r="AF2121" s="148"/>
      <c r="AG2121" s="148" t="s">
        <v>435</v>
      </c>
      <c r="AH2121" s="148">
        <v>0</v>
      </c>
      <c r="AI2121" s="148"/>
      <c r="AJ2121" s="148"/>
      <c r="AK2121" s="148"/>
      <c r="AL2121" s="148"/>
      <c r="AM2121" s="148"/>
      <c r="AN2121" s="148"/>
      <c r="AO2121" s="148"/>
      <c r="AP2121" s="148"/>
      <c r="AQ2121" s="148"/>
      <c r="AR2121" s="148"/>
      <c r="AS2121" s="148"/>
      <c r="AT2121" s="148"/>
      <c r="AU2121" s="148"/>
      <c r="AV2121" s="148"/>
      <c r="AW2121" s="148"/>
      <c r="AX2121" s="148"/>
      <c r="AY2121" s="148"/>
      <c r="AZ2121" s="148"/>
      <c r="BA2121" s="148"/>
      <c r="BB2121" s="148"/>
      <c r="BC2121" s="148"/>
      <c r="BD2121" s="148"/>
      <c r="BE2121" s="148"/>
      <c r="BF2121" s="148"/>
      <c r="BG2121" s="148"/>
      <c r="BH2121" s="148"/>
    </row>
    <row r="2122" spans="1:60" outlineLevel="3" x14ac:dyDescent="0.2">
      <c r="A2122" s="155"/>
      <c r="B2122" s="156"/>
      <c r="C2122" s="194" t="s">
        <v>789</v>
      </c>
      <c r="D2122" s="185"/>
      <c r="E2122" s="186"/>
      <c r="F2122" s="159"/>
      <c r="G2122" s="159"/>
      <c r="H2122" s="159"/>
      <c r="I2122" s="159"/>
      <c r="J2122" s="159"/>
      <c r="K2122" s="159"/>
      <c r="L2122" s="159"/>
      <c r="M2122" s="159"/>
      <c r="N2122" s="158"/>
      <c r="O2122" s="158"/>
      <c r="P2122" s="158"/>
      <c r="Q2122" s="158"/>
      <c r="R2122" s="159"/>
      <c r="S2122" s="159"/>
      <c r="T2122" s="159"/>
      <c r="U2122" s="159"/>
      <c r="V2122" s="159"/>
      <c r="W2122" s="159"/>
      <c r="X2122" s="159"/>
      <c r="Y2122" s="159"/>
      <c r="Z2122" s="148"/>
      <c r="AA2122" s="148"/>
      <c r="AB2122" s="148"/>
      <c r="AC2122" s="148"/>
      <c r="AD2122" s="148"/>
      <c r="AE2122" s="148"/>
      <c r="AF2122" s="148"/>
      <c r="AG2122" s="148" t="s">
        <v>435</v>
      </c>
      <c r="AH2122" s="148">
        <v>0</v>
      </c>
      <c r="AI2122" s="148"/>
      <c r="AJ2122" s="148"/>
      <c r="AK2122" s="148"/>
      <c r="AL2122" s="148"/>
      <c r="AM2122" s="148"/>
      <c r="AN2122" s="148"/>
      <c r="AO2122" s="148"/>
      <c r="AP2122" s="148"/>
      <c r="AQ2122" s="148"/>
      <c r="AR2122" s="148"/>
      <c r="AS2122" s="148"/>
      <c r="AT2122" s="148"/>
      <c r="AU2122" s="148"/>
      <c r="AV2122" s="148"/>
      <c r="AW2122" s="148"/>
      <c r="AX2122" s="148"/>
      <c r="AY2122" s="148"/>
      <c r="AZ2122" s="148"/>
      <c r="BA2122" s="148"/>
      <c r="BB2122" s="148"/>
      <c r="BC2122" s="148"/>
      <c r="BD2122" s="148"/>
      <c r="BE2122" s="148"/>
      <c r="BF2122" s="148"/>
      <c r="BG2122" s="148"/>
      <c r="BH2122" s="148"/>
    </row>
    <row r="2123" spans="1:60" outlineLevel="3" x14ac:dyDescent="0.2">
      <c r="A2123" s="155"/>
      <c r="B2123" s="156"/>
      <c r="C2123" s="194" t="s">
        <v>2721</v>
      </c>
      <c r="D2123" s="185"/>
      <c r="E2123" s="186">
        <v>166.19399999999999</v>
      </c>
      <c r="F2123" s="159"/>
      <c r="G2123" s="159"/>
      <c r="H2123" s="159"/>
      <c r="I2123" s="159"/>
      <c r="J2123" s="159"/>
      <c r="K2123" s="159"/>
      <c r="L2123" s="159"/>
      <c r="M2123" s="159"/>
      <c r="N2123" s="158"/>
      <c r="O2123" s="158"/>
      <c r="P2123" s="158"/>
      <c r="Q2123" s="158"/>
      <c r="R2123" s="159"/>
      <c r="S2123" s="159"/>
      <c r="T2123" s="159"/>
      <c r="U2123" s="159"/>
      <c r="V2123" s="159"/>
      <c r="W2123" s="159"/>
      <c r="X2123" s="159"/>
      <c r="Y2123" s="159"/>
      <c r="Z2123" s="148"/>
      <c r="AA2123" s="148"/>
      <c r="AB2123" s="148"/>
      <c r="AC2123" s="148"/>
      <c r="AD2123" s="148"/>
      <c r="AE2123" s="148"/>
      <c r="AF2123" s="148"/>
      <c r="AG2123" s="148" t="s">
        <v>435</v>
      </c>
      <c r="AH2123" s="148">
        <v>0</v>
      </c>
      <c r="AI2123" s="148"/>
      <c r="AJ2123" s="148"/>
      <c r="AK2123" s="148"/>
      <c r="AL2123" s="148"/>
      <c r="AM2123" s="148"/>
      <c r="AN2123" s="148"/>
      <c r="AO2123" s="148"/>
      <c r="AP2123" s="148"/>
      <c r="AQ2123" s="148"/>
      <c r="AR2123" s="148"/>
      <c r="AS2123" s="148"/>
      <c r="AT2123" s="148"/>
      <c r="AU2123" s="148"/>
      <c r="AV2123" s="148"/>
      <c r="AW2123" s="148"/>
      <c r="AX2123" s="148"/>
      <c r="AY2123" s="148"/>
      <c r="AZ2123" s="148"/>
      <c r="BA2123" s="148"/>
      <c r="BB2123" s="148"/>
      <c r="BC2123" s="148"/>
      <c r="BD2123" s="148"/>
      <c r="BE2123" s="148"/>
      <c r="BF2123" s="148"/>
      <c r="BG2123" s="148"/>
      <c r="BH2123" s="148"/>
    </row>
    <row r="2124" spans="1:60" outlineLevel="3" x14ac:dyDescent="0.2">
      <c r="A2124" s="155"/>
      <c r="B2124" s="156"/>
      <c r="C2124" s="194" t="s">
        <v>2722</v>
      </c>
      <c r="D2124" s="185"/>
      <c r="E2124" s="186">
        <v>40.752000000000002</v>
      </c>
      <c r="F2124" s="159"/>
      <c r="G2124" s="159"/>
      <c r="H2124" s="159"/>
      <c r="I2124" s="159"/>
      <c r="J2124" s="159"/>
      <c r="K2124" s="159"/>
      <c r="L2124" s="159"/>
      <c r="M2124" s="159"/>
      <c r="N2124" s="158"/>
      <c r="O2124" s="158"/>
      <c r="P2124" s="158"/>
      <c r="Q2124" s="158"/>
      <c r="R2124" s="159"/>
      <c r="S2124" s="159"/>
      <c r="T2124" s="159"/>
      <c r="U2124" s="159"/>
      <c r="V2124" s="159"/>
      <c r="W2124" s="159"/>
      <c r="X2124" s="159"/>
      <c r="Y2124" s="159"/>
      <c r="Z2124" s="148"/>
      <c r="AA2124" s="148"/>
      <c r="AB2124" s="148"/>
      <c r="AC2124" s="148"/>
      <c r="AD2124" s="148"/>
      <c r="AE2124" s="148"/>
      <c r="AF2124" s="148"/>
      <c r="AG2124" s="148" t="s">
        <v>435</v>
      </c>
      <c r="AH2124" s="148">
        <v>0</v>
      </c>
      <c r="AI2124" s="148"/>
      <c r="AJ2124" s="148"/>
      <c r="AK2124" s="148"/>
      <c r="AL2124" s="148"/>
      <c r="AM2124" s="148"/>
      <c r="AN2124" s="148"/>
      <c r="AO2124" s="148"/>
      <c r="AP2124" s="148"/>
      <c r="AQ2124" s="148"/>
      <c r="AR2124" s="148"/>
      <c r="AS2124" s="148"/>
      <c r="AT2124" s="148"/>
      <c r="AU2124" s="148"/>
      <c r="AV2124" s="148"/>
      <c r="AW2124" s="148"/>
      <c r="AX2124" s="148"/>
      <c r="AY2124" s="148"/>
      <c r="AZ2124" s="148"/>
      <c r="BA2124" s="148"/>
      <c r="BB2124" s="148"/>
      <c r="BC2124" s="148"/>
      <c r="BD2124" s="148"/>
      <c r="BE2124" s="148"/>
      <c r="BF2124" s="148"/>
      <c r="BG2124" s="148"/>
      <c r="BH2124" s="148"/>
    </row>
    <row r="2125" spans="1:60" outlineLevel="3" x14ac:dyDescent="0.2">
      <c r="A2125" s="155"/>
      <c r="B2125" s="156"/>
      <c r="C2125" s="194" t="s">
        <v>2723</v>
      </c>
      <c r="D2125" s="185"/>
      <c r="E2125" s="186">
        <v>74.08</v>
      </c>
      <c r="F2125" s="159"/>
      <c r="G2125" s="159"/>
      <c r="H2125" s="159"/>
      <c r="I2125" s="159"/>
      <c r="J2125" s="159"/>
      <c r="K2125" s="159"/>
      <c r="L2125" s="159"/>
      <c r="M2125" s="159"/>
      <c r="N2125" s="158"/>
      <c r="O2125" s="158"/>
      <c r="P2125" s="158"/>
      <c r="Q2125" s="158"/>
      <c r="R2125" s="159"/>
      <c r="S2125" s="159"/>
      <c r="T2125" s="159"/>
      <c r="U2125" s="159"/>
      <c r="V2125" s="159"/>
      <c r="W2125" s="159"/>
      <c r="X2125" s="159"/>
      <c r="Y2125" s="159"/>
      <c r="Z2125" s="148"/>
      <c r="AA2125" s="148"/>
      <c r="AB2125" s="148"/>
      <c r="AC2125" s="148"/>
      <c r="AD2125" s="148"/>
      <c r="AE2125" s="148"/>
      <c r="AF2125" s="148"/>
      <c r="AG2125" s="148" t="s">
        <v>435</v>
      </c>
      <c r="AH2125" s="148">
        <v>0</v>
      </c>
      <c r="AI2125" s="148"/>
      <c r="AJ2125" s="148"/>
      <c r="AK2125" s="148"/>
      <c r="AL2125" s="148"/>
      <c r="AM2125" s="148"/>
      <c r="AN2125" s="148"/>
      <c r="AO2125" s="148"/>
      <c r="AP2125" s="148"/>
      <c r="AQ2125" s="148"/>
      <c r="AR2125" s="148"/>
      <c r="AS2125" s="148"/>
      <c r="AT2125" s="148"/>
      <c r="AU2125" s="148"/>
      <c r="AV2125" s="148"/>
      <c r="AW2125" s="148"/>
      <c r="AX2125" s="148"/>
      <c r="AY2125" s="148"/>
      <c r="AZ2125" s="148"/>
      <c r="BA2125" s="148"/>
      <c r="BB2125" s="148"/>
      <c r="BC2125" s="148"/>
      <c r="BD2125" s="148"/>
      <c r="BE2125" s="148"/>
      <c r="BF2125" s="148"/>
      <c r="BG2125" s="148"/>
      <c r="BH2125" s="148"/>
    </row>
    <row r="2126" spans="1:60" outlineLevel="3" x14ac:dyDescent="0.2">
      <c r="A2126" s="155"/>
      <c r="B2126" s="156"/>
      <c r="C2126" s="194" t="s">
        <v>2724</v>
      </c>
      <c r="D2126" s="185"/>
      <c r="E2126" s="186">
        <v>107.83199999999999</v>
      </c>
      <c r="F2126" s="159"/>
      <c r="G2126" s="159"/>
      <c r="H2126" s="159"/>
      <c r="I2126" s="159"/>
      <c r="J2126" s="159"/>
      <c r="K2126" s="159"/>
      <c r="L2126" s="159"/>
      <c r="M2126" s="159"/>
      <c r="N2126" s="158"/>
      <c r="O2126" s="158"/>
      <c r="P2126" s="158"/>
      <c r="Q2126" s="158"/>
      <c r="R2126" s="159"/>
      <c r="S2126" s="159"/>
      <c r="T2126" s="159"/>
      <c r="U2126" s="159"/>
      <c r="V2126" s="159"/>
      <c r="W2126" s="159"/>
      <c r="X2126" s="159"/>
      <c r="Y2126" s="159"/>
      <c r="Z2126" s="148"/>
      <c r="AA2126" s="148"/>
      <c r="AB2126" s="148"/>
      <c r="AC2126" s="148"/>
      <c r="AD2126" s="148"/>
      <c r="AE2126" s="148"/>
      <c r="AF2126" s="148"/>
      <c r="AG2126" s="148" t="s">
        <v>435</v>
      </c>
      <c r="AH2126" s="148">
        <v>0</v>
      </c>
      <c r="AI2126" s="148"/>
      <c r="AJ2126" s="148"/>
      <c r="AK2126" s="148"/>
      <c r="AL2126" s="148"/>
      <c r="AM2126" s="148"/>
      <c r="AN2126" s="148"/>
      <c r="AO2126" s="148"/>
      <c r="AP2126" s="148"/>
      <c r="AQ2126" s="148"/>
      <c r="AR2126" s="148"/>
      <c r="AS2126" s="148"/>
      <c r="AT2126" s="148"/>
      <c r="AU2126" s="148"/>
      <c r="AV2126" s="148"/>
      <c r="AW2126" s="148"/>
      <c r="AX2126" s="148"/>
      <c r="AY2126" s="148"/>
      <c r="AZ2126" s="148"/>
      <c r="BA2126" s="148"/>
      <c r="BB2126" s="148"/>
      <c r="BC2126" s="148"/>
      <c r="BD2126" s="148"/>
      <c r="BE2126" s="148"/>
      <c r="BF2126" s="148"/>
      <c r="BG2126" s="148"/>
      <c r="BH2126" s="148"/>
    </row>
    <row r="2127" spans="1:60" outlineLevel="3" x14ac:dyDescent="0.2">
      <c r="A2127" s="155"/>
      <c r="B2127" s="156"/>
      <c r="C2127" s="194" t="s">
        <v>2725</v>
      </c>
      <c r="D2127" s="185"/>
      <c r="E2127" s="186">
        <v>65.838399999999993</v>
      </c>
      <c r="F2127" s="159"/>
      <c r="G2127" s="159"/>
      <c r="H2127" s="159"/>
      <c r="I2127" s="159"/>
      <c r="J2127" s="159"/>
      <c r="K2127" s="159"/>
      <c r="L2127" s="159"/>
      <c r="M2127" s="159"/>
      <c r="N2127" s="158"/>
      <c r="O2127" s="158"/>
      <c r="P2127" s="158"/>
      <c r="Q2127" s="158"/>
      <c r="R2127" s="159"/>
      <c r="S2127" s="159"/>
      <c r="T2127" s="159"/>
      <c r="U2127" s="159"/>
      <c r="V2127" s="159"/>
      <c r="W2127" s="159"/>
      <c r="X2127" s="159"/>
      <c r="Y2127" s="159"/>
      <c r="Z2127" s="148"/>
      <c r="AA2127" s="148"/>
      <c r="AB2127" s="148"/>
      <c r="AC2127" s="148"/>
      <c r="AD2127" s="148"/>
      <c r="AE2127" s="148"/>
      <c r="AF2127" s="148"/>
      <c r="AG2127" s="148" t="s">
        <v>435</v>
      </c>
      <c r="AH2127" s="148">
        <v>0</v>
      </c>
      <c r="AI2127" s="148"/>
      <c r="AJ2127" s="148"/>
      <c r="AK2127" s="148"/>
      <c r="AL2127" s="148"/>
      <c r="AM2127" s="148"/>
      <c r="AN2127" s="148"/>
      <c r="AO2127" s="148"/>
      <c r="AP2127" s="148"/>
      <c r="AQ2127" s="148"/>
      <c r="AR2127" s="148"/>
      <c r="AS2127" s="148"/>
      <c r="AT2127" s="148"/>
      <c r="AU2127" s="148"/>
      <c r="AV2127" s="148"/>
      <c r="AW2127" s="148"/>
      <c r="AX2127" s="148"/>
      <c r="AY2127" s="148"/>
      <c r="AZ2127" s="148"/>
      <c r="BA2127" s="148"/>
      <c r="BB2127" s="148"/>
      <c r="BC2127" s="148"/>
      <c r="BD2127" s="148"/>
      <c r="BE2127" s="148"/>
      <c r="BF2127" s="148"/>
      <c r="BG2127" s="148"/>
      <c r="BH2127" s="148"/>
    </row>
    <row r="2128" spans="1:60" outlineLevel="3" x14ac:dyDescent="0.2">
      <c r="A2128" s="155"/>
      <c r="B2128" s="156"/>
      <c r="C2128" s="194" t="s">
        <v>794</v>
      </c>
      <c r="D2128" s="185"/>
      <c r="E2128" s="186"/>
      <c r="F2128" s="159"/>
      <c r="G2128" s="159"/>
      <c r="H2128" s="159"/>
      <c r="I2128" s="159"/>
      <c r="J2128" s="159"/>
      <c r="K2128" s="159"/>
      <c r="L2128" s="159"/>
      <c r="M2128" s="159"/>
      <c r="N2128" s="158"/>
      <c r="O2128" s="158"/>
      <c r="P2128" s="158"/>
      <c r="Q2128" s="158"/>
      <c r="R2128" s="159"/>
      <c r="S2128" s="159"/>
      <c r="T2128" s="159"/>
      <c r="U2128" s="159"/>
      <c r="V2128" s="159"/>
      <c r="W2128" s="159"/>
      <c r="X2128" s="159"/>
      <c r="Y2128" s="159"/>
      <c r="Z2128" s="148"/>
      <c r="AA2128" s="148"/>
      <c r="AB2128" s="148"/>
      <c r="AC2128" s="148"/>
      <c r="AD2128" s="148"/>
      <c r="AE2128" s="148"/>
      <c r="AF2128" s="148"/>
      <c r="AG2128" s="148" t="s">
        <v>435</v>
      </c>
      <c r="AH2128" s="148">
        <v>0</v>
      </c>
      <c r="AI2128" s="148"/>
      <c r="AJ2128" s="148"/>
      <c r="AK2128" s="148"/>
      <c r="AL2128" s="148"/>
      <c r="AM2128" s="148"/>
      <c r="AN2128" s="148"/>
      <c r="AO2128" s="148"/>
      <c r="AP2128" s="148"/>
      <c r="AQ2128" s="148"/>
      <c r="AR2128" s="148"/>
      <c r="AS2128" s="148"/>
      <c r="AT2128" s="148"/>
      <c r="AU2128" s="148"/>
      <c r="AV2128" s="148"/>
      <c r="AW2128" s="148"/>
      <c r="AX2128" s="148"/>
      <c r="AY2128" s="148"/>
      <c r="AZ2128" s="148"/>
      <c r="BA2128" s="148"/>
      <c r="BB2128" s="148"/>
      <c r="BC2128" s="148"/>
      <c r="BD2128" s="148"/>
      <c r="BE2128" s="148"/>
      <c r="BF2128" s="148"/>
      <c r="BG2128" s="148"/>
      <c r="BH2128" s="148"/>
    </row>
    <row r="2129" spans="1:60" outlineLevel="3" x14ac:dyDescent="0.2">
      <c r="A2129" s="155"/>
      <c r="B2129" s="156"/>
      <c r="C2129" s="194" t="s">
        <v>2726</v>
      </c>
      <c r="D2129" s="185"/>
      <c r="E2129" s="186">
        <v>70.437200000000004</v>
      </c>
      <c r="F2129" s="159"/>
      <c r="G2129" s="159"/>
      <c r="H2129" s="159"/>
      <c r="I2129" s="159"/>
      <c r="J2129" s="159"/>
      <c r="K2129" s="159"/>
      <c r="L2129" s="159"/>
      <c r="M2129" s="159"/>
      <c r="N2129" s="158"/>
      <c r="O2129" s="158"/>
      <c r="P2129" s="158"/>
      <c r="Q2129" s="158"/>
      <c r="R2129" s="159"/>
      <c r="S2129" s="159"/>
      <c r="T2129" s="159"/>
      <c r="U2129" s="159"/>
      <c r="V2129" s="159"/>
      <c r="W2129" s="159"/>
      <c r="X2129" s="159"/>
      <c r="Y2129" s="159"/>
      <c r="Z2129" s="148"/>
      <c r="AA2129" s="148"/>
      <c r="AB2129" s="148"/>
      <c r="AC2129" s="148"/>
      <c r="AD2129" s="148"/>
      <c r="AE2129" s="148"/>
      <c r="AF2129" s="148"/>
      <c r="AG2129" s="148" t="s">
        <v>435</v>
      </c>
      <c r="AH2129" s="148">
        <v>0</v>
      </c>
      <c r="AI2129" s="148"/>
      <c r="AJ2129" s="148"/>
      <c r="AK2129" s="148"/>
      <c r="AL2129" s="148"/>
      <c r="AM2129" s="148"/>
      <c r="AN2129" s="148"/>
      <c r="AO2129" s="148"/>
      <c r="AP2129" s="148"/>
      <c r="AQ2129" s="148"/>
      <c r="AR2129" s="148"/>
      <c r="AS2129" s="148"/>
      <c r="AT2129" s="148"/>
      <c r="AU2129" s="148"/>
      <c r="AV2129" s="148"/>
      <c r="AW2129" s="148"/>
      <c r="AX2129" s="148"/>
      <c r="AY2129" s="148"/>
      <c r="AZ2129" s="148"/>
      <c r="BA2129" s="148"/>
      <c r="BB2129" s="148"/>
      <c r="BC2129" s="148"/>
      <c r="BD2129" s="148"/>
      <c r="BE2129" s="148"/>
      <c r="BF2129" s="148"/>
      <c r="BG2129" s="148"/>
      <c r="BH2129" s="148"/>
    </row>
    <row r="2130" spans="1:60" outlineLevel="3" x14ac:dyDescent="0.2">
      <c r="A2130" s="155"/>
      <c r="B2130" s="156"/>
      <c r="C2130" s="194" t="s">
        <v>2727</v>
      </c>
      <c r="D2130" s="185"/>
      <c r="E2130" s="186">
        <v>-19.8</v>
      </c>
      <c r="F2130" s="159"/>
      <c r="G2130" s="159"/>
      <c r="H2130" s="159"/>
      <c r="I2130" s="159"/>
      <c r="J2130" s="159"/>
      <c r="K2130" s="159"/>
      <c r="L2130" s="159"/>
      <c r="M2130" s="159"/>
      <c r="N2130" s="158"/>
      <c r="O2130" s="158"/>
      <c r="P2130" s="158"/>
      <c r="Q2130" s="158"/>
      <c r="R2130" s="159"/>
      <c r="S2130" s="159"/>
      <c r="T2130" s="159"/>
      <c r="U2130" s="159"/>
      <c r="V2130" s="159"/>
      <c r="W2130" s="159"/>
      <c r="X2130" s="159"/>
      <c r="Y2130" s="159"/>
      <c r="Z2130" s="148"/>
      <c r="AA2130" s="148"/>
      <c r="AB2130" s="148"/>
      <c r="AC2130" s="148"/>
      <c r="AD2130" s="148"/>
      <c r="AE2130" s="148"/>
      <c r="AF2130" s="148"/>
      <c r="AG2130" s="148" t="s">
        <v>435</v>
      </c>
      <c r="AH2130" s="148">
        <v>0</v>
      </c>
      <c r="AI2130" s="148"/>
      <c r="AJ2130" s="148"/>
      <c r="AK2130" s="148"/>
      <c r="AL2130" s="148"/>
      <c r="AM2130" s="148"/>
      <c r="AN2130" s="148"/>
      <c r="AO2130" s="148"/>
      <c r="AP2130" s="148"/>
      <c r="AQ2130" s="148"/>
      <c r="AR2130" s="148"/>
      <c r="AS2130" s="148"/>
      <c r="AT2130" s="148"/>
      <c r="AU2130" s="148"/>
      <c r="AV2130" s="148"/>
      <c r="AW2130" s="148"/>
      <c r="AX2130" s="148"/>
      <c r="AY2130" s="148"/>
      <c r="AZ2130" s="148"/>
      <c r="BA2130" s="148"/>
      <c r="BB2130" s="148"/>
      <c r="BC2130" s="148"/>
      <c r="BD2130" s="148"/>
      <c r="BE2130" s="148"/>
      <c r="BF2130" s="148"/>
      <c r="BG2130" s="148"/>
      <c r="BH2130" s="148"/>
    </row>
    <row r="2131" spans="1:60" outlineLevel="3" x14ac:dyDescent="0.2">
      <c r="A2131" s="155"/>
      <c r="B2131" s="156"/>
      <c r="C2131" s="194" t="s">
        <v>2728</v>
      </c>
      <c r="D2131" s="185"/>
      <c r="E2131" s="186">
        <v>782.77279999999996</v>
      </c>
      <c r="F2131" s="159"/>
      <c r="G2131" s="159"/>
      <c r="H2131" s="159"/>
      <c r="I2131" s="159"/>
      <c r="J2131" s="159"/>
      <c r="K2131" s="159"/>
      <c r="L2131" s="159"/>
      <c r="M2131" s="159"/>
      <c r="N2131" s="158"/>
      <c r="O2131" s="158"/>
      <c r="P2131" s="158"/>
      <c r="Q2131" s="158"/>
      <c r="R2131" s="159"/>
      <c r="S2131" s="159"/>
      <c r="T2131" s="159"/>
      <c r="U2131" s="159"/>
      <c r="V2131" s="159"/>
      <c r="W2131" s="159"/>
      <c r="X2131" s="159"/>
      <c r="Y2131" s="159"/>
      <c r="Z2131" s="148"/>
      <c r="AA2131" s="148"/>
      <c r="AB2131" s="148"/>
      <c r="AC2131" s="148"/>
      <c r="AD2131" s="148"/>
      <c r="AE2131" s="148"/>
      <c r="AF2131" s="148"/>
      <c r="AG2131" s="148" t="s">
        <v>435</v>
      </c>
      <c r="AH2131" s="148">
        <v>0</v>
      </c>
      <c r="AI2131" s="148"/>
      <c r="AJ2131" s="148"/>
      <c r="AK2131" s="148"/>
      <c r="AL2131" s="148"/>
      <c r="AM2131" s="148"/>
      <c r="AN2131" s="148"/>
      <c r="AO2131" s="148"/>
      <c r="AP2131" s="148"/>
      <c r="AQ2131" s="148"/>
      <c r="AR2131" s="148"/>
      <c r="AS2131" s="148"/>
      <c r="AT2131" s="148"/>
      <c r="AU2131" s="148"/>
      <c r="AV2131" s="148"/>
      <c r="AW2131" s="148"/>
      <c r="AX2131" s="148"/>
      <c r="AY2131" s="148"/>
      <c r="AZ2131" s="148"/>
      <c r="BA2131" s="148"/>
      <c r="BB2131" s="148"/>
      <c r="BC2131" s="148"/>
      <c r="BD2131" s="148"/>
      <c r="BE2131" s="148"/>
      <c r="BF2131" s="148"/>
      <c r="BG2131" s="148"/>
      <c r="BH2131" s="148"/>
    </row>
    <row r="2132" spans="1:60" outlineLevel="3" x14ac:dyDescent="0.2">
      <c r="A2132" s="155"/>
      <c r="B2132" s="156"/>
      <c r="C2132" s="194" t="s">
        <v>2729</v>
      </c>
      <c r="D2132" s="185"/>
      <c r="E2132" s="186">
        <v>-67.408000000000001</v>
      </c>
      <c r="F2132" s="159"/>
      <c r="G2132" s="159"/>
      <c r="H2132" s="159"/>
      <c r="I2132" s="159"/>
      <c r="J2132" s="159"/>
      <c r="K2132" s="159"/>
      <c r="L2132" s="159"/>
      <c r="M2132" s="159"/>
      <c r="N2132" s="158"/>
      <c r="O2132" s="158"/>
      <c r="P2132" s="158"/>
      <c r="Q2132" s="158"/>
      <c r="R2132" s="159"/>
      <c r="S2132" s="159"/>
      <c r="T2132" s="159"/>
      <c r="U2132" s="159"/>
      <c r="V2132" s="159"/>
      <c r="W2132" s="159"/>
      <c r="X2132" s="159"/>
      <c r="Y2132" s="159"/>
      <c r="Z2132" s="148"/>
      <c r="AA2132" s="148"/>
      <c r="AB2132" s="148"/>
      <c r="AC2132" s="148"/>
      <c r="AD2132" s="148"/>
      <c r="AE2132" s="148"/>
      <c r="AF2132" s="148"/>
      <c r="AG2132" s="148" t="s">
        <v>435</v>
      </c>
      <c r="AH2132" s="148">
        <v>0</v>
      </c>
      <c r="AI2132" s="148"/>
      <c r="AJ2132" s="148"/>
      <c r="AK2132" s="148"/>
      <c r="AL2132" s="148"/>
      <c r="AM2132" s="148"/>
      <c r="AN2132" s="148"/>
      <c r="AO2132" s="148"/>
      <c r="AP2132" s="148"/>
      <c r="AQ2132" s="148"/>
      <c r="AR2132" s="148"/>
      <c r="AS2132" s="148"/>
      <c r="AT2132" s="148"/>
      <c r="AU2132" s="148"/>
      <c r="AV2132" s="148"/>
      <c r="AW2132" s="148"/>
      <c r="AX2132" s="148"/>
      <c r="AY2132" s="148"/>
      <c r="AZ2132" s="148"/>
      <c r="BA2132" s="148"/>
      <c r="BB2132" s="148"/>
      <c r="BC2132" s="148"/>
      <c r="BD2132" s="148"/>
      <c r="BE2132" s="148"/>
      <c r="BF2132" s="148"/>
      <c r="BG2132" s="148"/>
      <c r="BH2132" s="148"/>
    </row>
    <row r="2133" spans="1:60" outlineLevel="3" x14ac:dyDescent="0.2">
      <c r="A2133" s="155"/>
      <c r="B2133" s="156"/>
      <c r="C2133" s="194" t="s">
        <v>2730</v>
      </c>
      <c r="D2133" s="185"/>
      <c r="E2133" s="186">
        <v>8.1280000000000001</v>
      </c>
      <c r="F2133" s="159"/>
      <c r="G2133" s="159"/>
      <c r="H2133" s="159"/>
      <c r="I2133" s="159"/>
      <c r="J2133" s="159"/>
      <c r="K2133" s="159"/>
      <c r="L2133" s="159"/>
      <c r="M2133" s="159"/>
      <c r="N2133" s="158"/>
      <c r="O2133" s="158"/>
      <c r="P2133" s="158"/>
      <c r="Q2133" s="158"/>
      <c r="R2133" s="159"/>
      <c r="S2133" s="159"/>
      <c r="T2133" s="159"/>
      <c r="U2133" s="159"/>
      <c r="V2133" s="159"/>
      <c r="W2133" s="159"/>
      <c r="X2133" s="159"/>
      <c r="Y2133" s="159"/>
      <c r="Z2133" s="148"/>
      <c r="AA2133" s="148"/>
      <c r="AB2133" s="148"/>
      <c r="AC2133" s="148"/>
      <c r="AD2133" s="148"/>
      <c r="AE2133" s="148"/>
      <c r="AF2133" s="148"/>
      <c r="AG2133" s="148" t="s">
        <v>435</v>
      </c>
      <c r="AH2133" s="148">
        <v>0</v>
      </c>
      <c r="AI2133" s="148"/>
      <c r="AJ2133" s="148"/>
      <c r="AK2133" s="148"/>
      <c r="AL2133" s="148"/>
      <c r="AM2133" s="148"/>
      <c r="AN2133" s="148"/>
      <c r="AO2133" s="148"/>
      <c r="AP2133" s="148"/>
      <c r="AQ2133" s="148"/>
      <c r="AR2133" s="148"/>
      <c r="AS2133" s="148"/>
      <c r="AT2133" s="148"/>
      <c r="AU2133" s="148"/>
      <c r="AV2133" s="148"/>
      <c r="AW2133" s="148"/>
      <c r="AX2133" s="148"/>
      <c r="AY2133" s="148"/>
      <c r="AZ2133" s="148"/>
      <c r="BA2133" s="148"/>
      <c r="BB2133" s="148"/>
      <c r="BC2133" s="148"/>
      <c r="BD2133" s="148"/>
      <c r="BE2133" s="148"/>
      <c r="BF2133" s="148"/>
      <c r="BG2133" s="148"/>
      <c r="BH2133" s="148"/>
    </row>
    <row r="2134" spans="1:60" outlineLevel="3" x14ac:dyDescent="0.2">
      <c r="A2134" s="155"/>
      <c r="B2134" s="156"/>
      <c r="C2134" s="194" t="s">
        <v>2731</v>
      </c>
      <c r="D2134" s="185"/>
      <c r="E2134" s="186">
        <v>34.799999999999997</v>
      </c>
      <c r="F2134" s="159"/>
      <c r="G2134" s="159"/>
      <c r="H2134" s="159"/>
      <c r="I2134" s="159"/>
      <c r="J2134" s="159"/>
      <c r="K2134" s="159"/>
      <c r="L2134" s="159"/>
      <c r="M2134" s="159"/>
      <c r="N2134" s="158"/>
      <c r="O2134" s="158"/>
      <c r="P2134" s="158"/>
      <c r="Q2134" s="158"/>
      <c r="R2134" s="159"/>
      <c r="S2134" s="159"/>
      <c r="T2134" s="159"/>
      <c r="U2134" s="159"/>
      <c r="V2134" s="159"/>
      <c r="W2134" s="159"/>
      <c r="X2134" s="159"/>
      <c r="Y2134" s="159"/>
      <c r="Z2134" s="148"/>
      <c r="AA2134" s="148"/>
      <c r="AB2134" s="148"/>
      <c r="AC2134" s="148"/>
      <c r="AD2134" s="148"/>
      <c r="AE2134" s="148"/>
      <c r="AF2134" s="148"/>
      <c r="AG2134" s="148" t="s">
        <v>435</v>
      </c>
      <c r="AH2134" s="148">
        <v>0</v>
      </c>
      <c r="AI2134" s="148"/>
      <c r="AJ2134" s="148"/>
      <c r="AK2134" s="148"/>
      <c r="AL2134" s="148"/>
      <c r="AM2134" s="148"/>
      <c r="AN2134" s="148"/>
      <c r="AO2134" s="148"/>
      <c r="AP2134" s="148"/>
      <c r="AQ2134" s="148"/>
      <c r="AR2134" s="148"/>
      <c r="AS2134" s="148"/>
      <c r="AT2134" s="148"/>
      <c r="AU2134" s="148"/>
      <c r="AV2134" s="148"/>
      <c r="AW2134" s="148"/>
      <c r="AX2134" s="148"/>
      <c r="AY2134" s="148"/>
      <c r="AZ2134" s="148"/>
      <c r="BA2134" s="148"/>
      <c r="BB2134" s="148"/>
      <c r="BC2134" s="148"/>
      <c r="BD2134" s="148"/>
      <c r="BE2134" s="148"/>
      <c r="BF2134" s="148"/>
      <c r="BG2134" s="148"/>
      <c r="BH2134" s="148"/>
    </row>
    <row r="2135" spans="1:60" outlineLevel="3" x14ac:dyDescent="0.2">
      <c r="A2135" s="155"/>
      <c r="B2135" s="156"/>
      <c r="C2135" s="194" t="s">
        <v>2732</v>
      </c>
      <c r="D2135" s="185"/>
      <c r="E2135" s="186">
        <v>19.448399999999999</v>
      </c>
      <c r="F2135" s="159"/>
      <c r="G2135" s="159"/>
      <c r="H2135" s="159"/>
      <c r="I2135" s="159"/>
      <c r="J2135" s="159"/>
      <c r="K2135" s="159"/>
      <c r="L2135" s="159"/>
      <c r="M2135" s="159"/>
      <c r="N2135" s="158"/>
      <c r="O2135" s="158"/>
      <c r="P2135" s="158"/>
      <c r="Q2135" s="158"/>
      <c r="R2135" s="159"/>
      <c r="S2135" s="159"/>
      <c r="T2135" s="159"/>
      <c r="U2135" s="159"/>
      <c r="V2135" s="159"/>
      <c r="W2135" s="159"/>
      <c r="X2135" s="159"/>
      <c r="Y2135" s="159"/>
      <c r="Z2135" s="148"/>
      <c r="AA2135" s="148"/>
      <c r="AB2135" s="148"/>
      <c r="AC2135" s="148"/>
      <c r="AD2135" s="148"/>
      <c r="AE2135" s="148"/>
      <c r="AF2135" s="148"/>
      <c r="AG2135" s="148" t="s">
        <v>435</v>
      </c>
      <c r="AH2135" s="148">
        <v>0</v>
      </c>
      <c r="AI2135" s="148"/>
      <c r="AJ2135" s="148"/>
      <c r="AK2135" s="148"/>
      <c r="AL2135" s="148"/>
      <c r="AM2135" s="148"/>
      <c r="AN2135" s="148"/>
      <c r="AO2135" s="148"/>
      <c r="AP2135" s="148"/>
      <c r="AQ2135" s="148"/>
      <c r="AR2135" s="148"/>
      <c r="AS2135" s="148"/>
      <c r="AT2135" s="148"/>
      <c r="AU2135" s="148"/>
      <c r="AV2135" s="148"/>
      <c r="AW2135" s="148"/>
      <c r="AX2135" s="148"/>
      <c r="AY2135" s="148"/>
      <c r="AZ2135" s="148"/>
      <c r="BA2135" s="148"/>
      <c r="BB2135" s="148"/>
      <c r="BC2135" s="148"/>
      <c r="BD2135" s="148"/>
      <c r="BE2135" s="148"/>
      <c r="BF2135" s="148"/>
      <c r="BG2135" s="148"/>
      <c r="BH2135" s="148"/>
    </row>
    <row r="2136" spans="1:60" outlineLevel="3" x14ac:dyDescent="0.2">
      <c r="A2136" s="155"/>
      <c r="B2136" s="156"/>
      <c r="C2136" s="194" t="s">
        <v>2733</v>
      </c>
      <c r="D2136" s="185"/>
      <c r="E2136" s="186">
        <v>93.285600000000002</v>
      </c>
      <c r="F2136" s="159"/>
      <c r="G2136" s="159"/>
      <c r="H2136" s="159"/>
      <c r="I2136" s="159"/>
      <c r="J2136" s="159"/>
      <c r="K2136" s="159"/>
      <c r="L2136" s="159"/>
      <c r="M2136" s="159"/>
      <c r="N2136" s="158"/>
      <c r="O2136" s="158"/>
      <c r="P2136" s="158"/>
      <c r="Q2136" s="158"/>
      <c r="R2136" s="159"/>
      <c r="S2136" s="159"/>
      <c r="T2136" s="159"/>
      <c r="U2136" s="159"/>
      <c r="V2136" s="159"/>
      <c r="W2136" s="159"/>
      <c r="X2136" s="159"/>
      <c r="Y2136" s="159"/>
      <c r="Z2136" s="148"/>
      <c r="AA2136" s="148"/>
      <c r="AB2136" s="148"/>
      <c r="AC2136" s="148"/>
      <c r="AD2136" s="148"/>
      <c r="AE2136" s="148"/>
      <c r="AF2136" s="148"/>
      <c r="AG2136" s="148" t="s">
        <v>435</v>
      </c>
      <c r="AH2136" s="148">
        <v>0</v>
      </c>
      <c r="AI2136" s="148"/>
      <c r="AJ2136" s="148"/>
      <c r="AK2136" s="148"/>
      <c r="AL2136" s="148"/>
      <c r="AM2136" s="148"/>
      <c r="AN2136" s="148"/>
      <c r="AO2136" s="148"/>
      <c r="AP2136" s="148"/>
      <c r="AQ2136" s="148"/>
      <c r="AR2136" s="148"/>
      <c r="AS2136" s="148"/>
      <c r="AT2136" s="148"/>
      <c r="AU2136" s="148"/>
      <c r="AV2136" s="148"/>
      <c r="AW2136" s="148"/>
      <c r="AX2136" s="148"/>
      <c r="AY2136" s="148"/>
      <c r="AZ2136" s="148"/>
      <c r="BA2136" s="148"/>
      <c r="BB2136" s="148"/>
      <c r="BC2136" s="148"/>
      <c r="BD2136" s="148"/>
      <c r="BE2136" s="148"/>
      <c r="BF2136" s="148"/>
      <c r="BG2136" s="148"/>
      <c r="BH2136" s="148"/>
    </row>
    <row r="2137" spans="1:60" outlineLevel="3" x14ac:dyDescent="0.2">
      <c r="A2137" s="155"/>
      <c r="B2137" s="156"/>
      <c r="C2137" s="194" t="s">
        <v>2734</v>
      </c>
      <c r="D2137" s="185"/>
      <c r="E2137" s="186">
        <v>-1.52</v>
      </c>
      <c r="F2137" s="159"/>
      <c r="G2137" s="159"/>
      <c r="H2137" s="159"/>
      <c r="I2137" s="159"/>
      <c r="J2137" s="159"/>
      <c r="K2137" s="159"/>
      <c r="L2137" s="159"/>
      <c r="M2137" s="159"/>
      <c r="N2137" s="158"/>
      <c r="O2137" s="158"/>
      <c r="P2137" s="158"/>
      <c r="Q2137" s="158"/>
      <c r="R2137" s="159"/>
      <c r="S2137" s="159"/>
      <c r="T2137" s="159"/>
      <c r="U2137" s="159"/>
      <c r="V2137" s="159"/>
      <c r="W2137" s="159"/>
      <c r="X2137" s="159"/>
      <c r="Y2137" s="159"/>
      <c r="Z2137" s="148"/>
      <c r="AA2137" s="148"/>
      <c r="AB2137" s="148"/>
      <c r="AC2137" s="148"/>
      <c r="AD2137" s="148"/>
      <c r="AE2137" s="148"/>
      <c r="AF2137" s="148"/>
      <c r="AG2137" s="148" t="s">
        <v>435</v>
      </c>
      <c r="AH2137" s="148">
        <v>0</v>
      </c>
      <c r="AI2137" s="148"/>
      <c r="AJ2137" s="148"/>
      <c r="AK2137" s="148"/>
      <c r="AL2137" s="148"/>
      <c r="AM2137" s="148"/>
      <c r="AN2137" s="148"/>
      <c r="AO2137" s="148"/>
      <c r="AP2137" s="148"/>
      <c r="AQ2137" s="148"/>
      <c r="AR2137" s="148"/>
      <c r="AS2137" s="148"/>
      <c r="AT2137" s="148"/>
      <c r="AU2137" s="148"/>
      <c r="AV2137" s="148"/>
      <c r="AW2137" s="148"/>
      <c r="AX2137" s="148"/>
      <c r="AY2137" s="148"/>
      <c r="AZ2137" s="148"/>
      <c r="BA2137" s="148"/>
      <c r="BB2137" s="148"/>
      <c r="BC2137" s="148"/>
      <c r="BD2137" s="148"/>
      <c r="BE2137" s="148"/>
      <c r="BF2137" s="148"/>
      <c r="BG2137" s="148"/>
      <c r="BH2137" s="148"/>
    </row>
    <row r="2138" spans="1:60" outlineLevel="3" x14ac:dyDescent="0.2">
      <c r="A2138" s="155"/>
      <c r="B2138" s="156"/>
      <c r="C2138" s="194" t="s">
        <v>2735</v>
      </c>
      <c r="D2138" s="185"/>
      <c r="E2138" s="186">
        <v>77.833780000000004</v>
      </c>
      <c r="F2138" s="159"/>
      <c r="G2138" s="159"/>
      <c r="H2138" s="159"/>
      <c r="I2138" s="159"/>
      <c r="J2138" s="159"/>
      <c r="K2138" s="159"/>
      <c r="L2138" s="159"/>
      <c r="M2138" s="159"/>
      <c r="N2138" s="158"/>
      <c r="O2138" s="158"/>
      <c r="P2138" s="158"/>
      <c r="Q2138" s="158"/>
      <c r="R2138" s="159"/>
      <c r="S2138" s="159"/>
      <c r="T2138" s="159"/>
      <c r="U2138" s="159"/>
      <c r="V2138" s="159"/>
      <c r="W2138" s="159"/>
      <c r="X2138" s="159"/>
      <c r="Y2138" s="159"/>
      <c r="Z2138" s="148"/>
      <c r="AA2138" s="148"/>
      <c r="AB2138" s="148"/>
      <c r="AC2138" s="148"/>
      <c r="AD2138" s="148"/>
      <c r="AE2138" s="148"/>
      <c r="AF2138" s="148"/>
      <c r="AG2138" s="148" t="s">
        <v>435</v>
      </c>
      <c r="AH2138" s="148">
        <v>0</v>
      </c>
      <c r="AI2138" s="148"/>
      <c r="AJ2138" s="148"/>
      <c r="AK2138" s="148"/>
      <c r="AL2138" s="148"/>
      <c r="AM2138" s="148"/>
      <c r="AN2138" s="148"/>
      <c r="AO2138" s="148"/>
      <c r="AP2138" s="148"/>
      <c r="AQ2138" s="148"/>
      <c r="AR2138" s="148"/>
      <c r="AS2138" s="148"/>
      <c r="AT2138" s="148"/>
      <c r="AU2138" s="148"/>
      <c r="AV2138" s="148"/>
      <c r="AW2138" s="148"/>
      <c r="AX2138" s="148"/>
      <c r="AY2138" s="148"/>
      <c r="AZ2138" s="148"/>
      <c r="BA2138" s="148"/>
      <c r="BB2138" s="148"/>
      <c r="BC2138" s="148"/>
      <c r="BD2138" s="148"/>
      <c r="BE2138" s="148"/>
      <c r="BF2138" s="148"/>
      <c r="BG2138" s="148"/>
      <c r="BH2138" s="148"/>
    </row>
    <row r="2139" spans="1:60" outlineLevel="3" x14ac:dyDescent="0.2">
      <c r="A2139" s="155"/>
      <c r="B2139" s="156"/>
      <c r="C2139" s="194" t="s">
        <v>2734</v>
      </c>
      <c r="D2139" s="185"/>
      <c r="E2139" s="186">
        <v>-1.52</v>
      </c>
      <c r="F2139" s="159"/>
      <c r="G2139" s="159"/>
      <c r="H2139" s="159"/>
      <c r="I2139" s="159"/>
      <c r="J2139" s="159"/>
      <c r="K2139" s="159"/>
      <c r="L2139" s="159"/>
      <c r="M2139" s="159"/>
      <c r="N2139" s="158"/>
      <c r="O2139" s="158"/>
      <c r="P2139" s="158"/>
      <c r="Q2139" s="158"/>
      <c r="R2139" s="159"/>
      <c r="S2139" s="159"/>
      <c r="T2139" s="159"/>
      <c r="U2139" s="159"/>
      <c r="V2139" s="159"/>
      <c r="W2139" s="159"/>
      <c r="X2139" s="159"/>
      <c r="Y2139" s="159"/>
      <c r="Z2139" s="148"/>
      <c r="AA2139" s="148"/>
      <c r="AB2139" s="148"/>
      <c r="AC2139" s="148"/>
      <c r="AD2139" s="148"/>
      <c r="AE2139" s="148"/>
      <c r="AF2139" s="148"/>
      <c r="AG2139" s="148" t="s">
        <v>435</v>
      </c>
      <c r="AH2139" s="148">
        <v>0</v>
      </c>
      <c r="AI2139" s="148"/>
      <c r="AJ2139" s="148"/>
      <c r="AK2139" s="148"/>
      <c r="AL2139" s="148"/>
      <c r="AM2139" s="148"/>
      <c r="AN2139" s="148"/>
      <c r="AO2139" s="148"/>
      <c r="AP2139" s="148"/>
      <c r="AQ2139" s="148"/>
      <c r="AR2139" s="148"/>
      <c r="AS2139" s="148"/>
      <c r="AT2139" s="148"/>
      <c r="AU2139" s="148"/>
      <c r="AV2139" s="148"/>
      <c r="AW2139" s="148"/>
      <c r="AX2139" s="148"/>
      <c r="AY2139" s="148"/>
      <c r="AZ2139" s="148"/>
      <c r="BA2139" s="148"/>
      <c r="BB2139" s="148"/>
      <c r="BC2139" s="148"/>
      <c r="BD2139" s="148"/>
      <c r="BE2139" s="148"/>
      <c r="BF2139" s="148"/>
      <c r="BG2139" s="148"/>
      <c r="BH2139" s="148"/>
    </row>
    <row r="2140" spans="1:60" outlineLevel="3" x14ac:dyDescent="0.2">
      <c r="A2140" s="155"/>
      <c r="B2140" s="156"/>
      <c r="C2140" s="194" t="s">
        <v>2736</v>
      </c>
      <c r="D2140" s="185"/>
      <c r="E2140" s="186">
        <v>63.775820000000003</v>
      </c>
      <c r="F2140" s="159"/>
      <c r="G2140" s="159"/>
      <c r="H2140" s="159"/>
      <c r="I2140" s="159"/>
      <c r="J2140" s="159"/>
      <c r="K2140" s="159"/>
      <c r="L2140" s="159"/>
      <c r="M2140" s="159"/>
      <c r="N2140" s="158"/>
      <c r="O2140" s="158"/>
      <c r="P2140" s="158"/>
      <c r="Q2140" s="158"/>
      <c r="R2140" s="159"/>
      <c r="S2140" s="159"/>
      <c r="T2140" s="159"/>
      <c r="U2140" s="159"/>
      <c r="V2140" s="159"/>
      <c r="W2140" s="159"/>
      <c r="X2140" s="159"/>
      <c r="Y2140" s="159"/>
      <c r="Z2140" s="148"/>
      <c r="AA2140" s="148"/>
      <c r="AB2140" s="148"/>
      <c r="AC2140" s="148"/>
      <c r="AD2140" s="148"/>
      <c r="AE2140" s="148"/>
      <c r="AF2140" s="148"/>
      <c r="AG2140" s="148" t="s">
        <v>435</v>
      </c>
      <c r="AH2140" s="148">
        <v>0</v>
      </c>
      <c r="AI2140" s="148"/>
      <c r="AJ2140" s="148"/>
      <c r="AK2140" s="148"/>
      <c r="AL2140" s="148"/>
      <c r="AM2140" s="148"/>
      <c r="AN2140" s="148"/>
      <c r="AO2140" s="148"/>
      <c r="AP2140" s="148"/>
      <c r="AQ2140" s="148"/>
      <c r="AR2140" s="148"/>
      <c r="AS2140" s="148"/>
      <c r="AT2140" s="148"/>
      <c r="AU2140" s="148"/>
      <c r="AV2140" s="148"/>
      <c r="AW2140" s="148"/>
      <c r="AX2140" s="148"/>
      <c r="AY2140" s="148"/>
      <c r="AZ2140" s="148"/>
      <c r="BA2140" s="148"/>
      <c r="BB2140" s="148"/>
      <c r="BC2140" s="148"/>
      <c r="BD2140" s="148"/>
      <c r="BE2140" s="148"/>
      <c r="BF2140" s="148"/>
      <c r="BG2140" s="148"/>
      <c r="BH2140" s="148"/>
    </row>
    <row r="2141" spans="1:60" outlineLevel="3" x14ac:dyDescent="0.2">
      <c r="A2141" s="155"/>
      <c r="B2141" s="156"/>
      <c r="C2141" s="194" t="s">
        <v>2737</v>
      </c>
      <c r="D2141" s="185"/>
      <c r="E2141" s="186">
        <v>-0.76</v>
      </c>
      <c r="F2141" s="159"/>
      <c r="G2141" s="159"/>
      <c r="H2141" s="159"/>
      <c r="I2141" s="159"/>
      <c r="J2141" s="159"/>
      <c r="K2141" s="159"/>
      <c r="L2141" s="159"/>
      <c r="M2141" s="159"/>
      <c r="N2141" s="158"/>
      <c r="O2141" s="158"/>
      <c r="P2141" s="158"/>
      <c r="Q2141" s="158"/>
      <c r="R2141" s="159"/>
      <c r="S2141" s="159"/>
      <c r="T2141" s="159"/>
      <c r="U2141" s="159"/>
      <c r="V2141" s="159"/>
      <c r="W2141" s="159"/>
      <c r="X2141" s="159"/>
      <c r="Y2141" s="159"/>
      <c r="Z2141" s="148"/>
      <c r="AA2141" s="148"/>
      <c r="AB2141" s="148"/>
      <c r="AC2141" s="148"/>
      <c r="AD2141" s="148"/>
      <c r="AE2141" s="148"/>
      <c r="AF2141" s="148"/>
      <c r="AG2141" s="148" t="s">
        <v>435</v>
      </c>
      <c r="AH2141" s="148">
        <v>0</v>
      </c>
      <c r="AI2141" s="148"/>
      <c r="AJ2141" s="148"/>
      <c r="AK2141" s="148"/>
      <c r="AL2141" s="148"/>
      <c r="AM2141" s="148"/>
      <c r="AN2141" s="148"/>
      <c r="AO2141" s="148"/>
      <c r="AP2141" s="148"/>
      <c r="AQ2141" s="148"/>
      <c r="AR2141" s="148"/>
      <c r="AS2141" s="148"/>
      <c r="AT2141" s="148"/>
      <c r="AU2141" s="148"/>
      <c r="AV2141" s="148"/>
      <c r="AW2141" s="148"/>
      <c r="AX2141" s="148"/>
      <c r="AY2141" s="148"/>
      <c r="AZ2141" s="148"/>
      <c r="BA2141" s="148"/>
      <c r="BB2141" s="148"/>
      <c r="BC2141" s="148"/>
      <c r="BD2141" s="148"/>
      <c r="BE2141" s="148"/>
      <c r="BF2141" s="148"/>
      <c r="BG2141" s="148"/>
      <c r="BH2141" s="148"/>
    </row>
    <row r="2142" spans="1:60" outlineLevel="3" x14ac:dyDescent="0.2">
      <c r="A2142" s="155"/>
      <c r="B2142" s="156"/>
      <c r="C2142" s="194" t="s">
        <v>2738</v>
      </c>
      <c r="D2142" s="185"/>
      <c r="E2142" s="186">
        <v>80.118799999999993</v>
      </c>
      <c r="F2142" s="159"/>
      <c r="G2142" s="159"/>
      <c r="H2142" s="159"/>
      <c r="I2142" s="159"/>
      <c r="J2142" s="159"/>
      <c r="K2142" s="159"/>
      <c r="L2142" s="159"/>
      <c r="M2142" s="159"/>
      <c r="N2142" s="158"/>
      <c r="O2142" s="158"/>
      <c r="P2142" s="158"/>
      <c r="Q2142" s="158"/>
      <c r="R2142" s="159"/>
      <c r="S2142" s="159"/>
      <c r="T2142" s="159"/>
      <c r="U2142" s="159"/>
      <c r="V2142" s="159"/>
      <c r="W2142" s="159"/>
      <c r="X2142" s="159"/>
      <c r="Y2142" s="159"/>
      <c r="Z2142" s="148"/>
      <c r="AA2142" s="148"/>
      <c r="AB2142" s="148"/>
      <c r="AC2142" s="148"/>
      <c r="AD2142" s="148"/>
      <c r="AE2142" s="148"/>
      <c r="AF2142" s="148"/>
      <c r="AG2142" s="148" t="s">
        <v>435</v>
      </c>
      <c r="AH2142" s="148">
        <v>0</v>
      </c>
      <c r="AI2142" s="148"/>
      <c r="AJ2142" s="148"/>
      <c r="AK2142" s="148"/>
      <c r="AL2142" s="148"/>
      <c r="AM2142" s="148"/>
      <c r="AN2142" s="148"/>
      <c r="AO2142" s="148"/>
      <c r="AP2142" s="148"/>
      <c r="AQ2142" s="148"/>
      <c r="AR2142" s="148"/>
      <c r="AS2142" s="148"/>
      <c r="AT2142" s="148"/>
      <c r="AU2142" s="148"/>
      <c r="AV2142" s="148"/>
      <c r="AW2142" s="148"/>
      <c r="AX2142" s="148"/>
      <c r="AY2142" s="148"/>
      <c r="AZ2142" s="148"/>
      <c r="BA2142" s="148"/>
      <c r="BB2142" s="148"/>
      <c r="BC2142" s="148"/>
      <c r="BD2142" s="148"/>
      <c r="BE2142" s="148"/>
      <c r="BF2142" s="148"/>
      <c r="BG2142" s="148"/>
      <c r="BH2142" s="148"/>
    </row>
    <row r="2143" spans="1:60" outlineLevel="3" x14ac:dyDescent="0.2">
      <c r="A2143" s="155"/>
      <c r="B2143" s="156"/>
      <c r="C2143" s="194" t="s">
        <v>2739</v>
      </c>
      <c r="D2143" s="185"/>
      <c r="E2143" s="186">
        <v>82.582800000000006</v>
      </c>
      <c r="F2143" s="159"/>
      <c r="G2143" s="159"/>
      <c r="H2143" s="159"/>
      <c r="I2143" s="159"/>
      <c r="J2143" s="159"/>
      <c r="K2143" s="159"/>
      <c r="L2143" s="159"/>
      <c r="M2143" s="159"/>
      <c r="N2143" s="158"/>
      <c r="O2143" s="158"/>
      <c r="P2143" s="158"/>
      <c r="Q2143" s="158"/>
      <c r="R2143" s="159"/>
      <c r="S2143" s="159"/>
      <c r="T2143" s="159"/>
      <c r="U2143" s="159"/>
      <c r="V2143" s="159"/>
      <c r="W2143" s="159"/>
      <c r="X2143" s="159"/>
      <c r="Y2143" s="159"/>
      <c r="Z2143" s="148"/>
      <c r="AA2143" s="148"/>
      <c r="AB2143" s="148"/>
      <c r="AC2143" s="148"/>
      <c r="AD2143" s="148"/>
      <c r="AE2143" s="148"/>
      <c r="AF2143" s="148"/>
      <c r="AG2143" s="148" t="s">
        <v>435</v>
      </c>
      <c r="AH2143" s="148">
        <v>0</v>
      </c>
      <c r="AI2143" s="148"/>
      <c r="AJ2143" s="148"/>
      <c r="AK2143" s="148"/>
      <c r="AL2143" s="148"/>
      <c r="AM2143" s="148"/>
      <c r="AN2143" s="148"/>
      <c r="AO2143" s="148"/>
      <c r="AP2143" s="148"/>
      <c r="AQ2143" s="148"/>
      <c r="AR2143" s="148"/>
      <c r="AS2143" s="148"/>
      <c r="AT2143" s="148"/>
      <c r="AU2143" s="148"/>
      <c r="AV2143" s="148"/>
      <c r="AW2143" s="148"/>
      <c r="AX2143" s="148"/>
      <c r="AY2143" s="148"/>
      <c r="AZ2143" s="148"/>
      <c r="BA2143" s="148"/>
      <c r="BB2143" s="148"/>
      <c r="BC2143" s="148"/>
      <c r="BD2143" s="148"/>
      <c r="BE2143" s="148"/>
      <c r="BF2143" s="148"/>
      <c r="BG2143" s="148"/>
      <c r="BH2143" s="148"/>
    </row>
    <row r="2144" spans="1:60" outlineLevel="3" x14ac:dyDescent="0.2">
      <c r="A2144" s="155"/>
      <c r="B2144" s="156"/>
      <c r="C2144" s="194" t="s">
        <v>2740</v>
      </c>
      <c r="D2144" s="185"/>
      <c r="E2144" s="186">
        <v>293.51202000000001</v>
      </c>
      <c r="F2144" s="159"/>
      <c r="G2144" s="159"/>
      <c r="H2144" s="159"/>
      <c r="I2144" s="159"/>
      <c r="J2144" s="159"/>
      <c r="K2144" s="159"/>
      <c r="L2144" s="159"/>
      <c r="M2144" s="159"/>
      <c r="N2144" s="158"/>
      <c r="O2144" s="158"/>
      <c r="P2144" s="158"/>
      <c r="Q2144" s="158"/>
      <c r="R2144" s="159"/>
      <c r="S2144" s="159"/>
      <c r="T2144" s="159"/>
      <c r="U2144" s="159"/>
      <c r="V2144" s="159"/>
      <c r="W2144" s="159"/>
      <c r="X2144" s="159"/>
      <c r="Y2144" s="159"/>
      <c r="Z2144" s="148"/>
      <c r="AA2144" s="148"/>
      <c r="AB2144" s="148"/>
      <c r="AC2144" s="148"/>
      <c r="AD2144" s="148"/>
      <c r="AE2144" s="148"/>
      <c r="AF2144" s="148"/>
      <c r="AG2144" s="148" t="s">
        <v>435</v>
      </c>
      <c r="AH2144" s="148">
        <v>0</v>
      </c>
      <c r="AI2144" s="148"/>
      <c r="AJ2144" s="148"/>
      <c r="AK2144" s="148"/>
      <c r="AL2144" s="148"/>
      <c r="AM2144" s="148"/>
      <c r="AN2144" s="148"/>
      <c r="AO2144" s="148"/>
      <c r="AP2144" s="148"/>
      <c r="AQ2144" s="148"/>
      <c r="AR2144" s="148"/>
      <c r="AS2144" s="148"/>
      <c r="AT2144" s="148"/>
      <c r="AU2144" s="148"/>
      <c r="AV2144" s="148"/>
      <c r="AW2144" s="148"/>
      <c r="AX2144" s="148"/>
      <c r="AY2144" s="148"/>
      <c r="AZ2144" s="148"/>
      <c r="BA2144" s="148"/>
      <c r="BB2144" s="148"/>
      <c r="BC2144" s="148"/>
      <c r="BD2144" s="148"/>
      <c r="BE2144" s="148"/>
      <c r="BF2144" s="148"/>
      <c r="BG2144" s="148"/>
      <c r="BH2144" s="148"/>
    </row>
    <row r="2145" spans="1:60" outlineLevel="3" x14ac:dyDescent="0.2">
      <c r="A2145" s="155"/>
      <c r="B2145" s="156"/>
      <c r="C2145" s="194" t="s">
        <v>2741</v>
      </c>
      <c r="D2145" s="185"/>
      <c r="E2145" s="186">
        <v>-55.366</v>
      </c>
      <c r="F2145" s="159"/>
      <c r="G2145" s="159"/>
      <c r="H2145" s="159"/>
      <c r="I2145" s="159"/>
      <c r="J2145" s="159"/>
      <c r="K2145" s="159"/>
      <c r="L2145" s="159"/>
      <c r="M2145" s="159"/>
      <c r="N2145" s="158"/>
      <c r="O2145" s="158"/>
      <c r="P2145" s="158"/>
      <c r="Q2145" s="158"/>
      <c r="R2145" s="159"/>
      <c r="S2145" s="159"/>
      <c r="T2145" s="159"/>
      <c r="U2145" s="159"/>
      <c r="V2145" s="159"/>
      <c r="W2145" s="159"/>
      <c r="X2145" s="159"/>
      <c r="Y2145" s="159"/>
      <c r="Z2145" s="148"/>
      <c r="AA2145" s="148"/>
      <c r="AB2145" s="148"/>
      <c r="AC2145" s="148"/>
      <c r="AD2145" s="148"/>
      <c r="AE2145" s="148"/>
      <c r="AF2145" s="148"/>
      <c r="AG2145" s="148" t="s">
        <v>435</v>
      </c>
      <c r="AH2145" s="148">
        <v>0</v>
      </c>
      <c r="AI2145" s="148"/>
      <c r="AJ2145" s="148"/>
      <c r="AK2145" s="148"/>
      <c r="AL2145" s="148"/>
      <c r="AM2145" s="148"/>
      <c r="AN2145" s="148"/>
      <c r="AO2145" s="148"/>
      <c r="AP2145" s="148"/>
      <c r="AQ2145" s="148"/>
      <c r="AR2145" s="148"/>
      <c r="AS2145" s="148"/>
      <c r="AT2145" s="148"/>
      <c r="AU2145" s="148"/>
      <c r="AV2145" s="148"/>
      <c r="AW2145" s="148"/>
      <c r="AX2145" s="148"/>
      <c r="AY2145" s="148"/>
      <c r="AZ2145" s="148"/>
      <c r="BA2145" s="148"/>
      <c r="BB2145" s="148"/>
      <c r="BC2145" s="148"/>
      <c r="BD2145" s="148"/>
      <c r="BE2145" s="148"/>
      <c r="BF2145" s="148"/>
      <c r="BG2145" s="148"/>
      <c r="BH2145" s="148"/>
    </row>
    <row r="2146" spans="1:60" outlineLevel="3" x14ac:dyDescent="0.2">
      <c r="A2146" s="155"/>
      <c r="B2146" s="156"/>
      <c r="C2146" s="194" t="s">
        <v>2742</v>
      </c>
      <c r="D2146" s="185"/>
      <c r="E2146" s="186">
        <v>101.834</v>
      </c>
      <c r="F2146" s="159"/>
      <c r="G2146" s="159"/>
      <c r="H2146" s="159"/>
      <c r="I2146" s="159"/>
      <c r="J2146" s="159"/>
      <c r="K2146" s="159"/>
      <c r="L2146" s="159"/>
      <c r="M2146" s="159"/>
      <c r="N2146" s="158"/>
      <c r="O2146" s="158"/>
      <c r="P2146" s="158"/>
      <c r="Q2146" s="158"/>
      <c r="R2146" s="159"/>
      <c r="S2146" s="159"/>
      <c r="T2146" s="159"/>
      <c r="U2146" s="159"/>
      <c r="V2146" s="159"/>
      <c r="W2146" s="159"/>
      <c r="X2146" s="159"/>
      <c r="Y2146" s="159"/>
      <c r="Z2146" s="148"/>
      <c r="AA2146" s="148"/>
      <c r="AB2146" s="148"/>
      <c r="AC2146" s="148"/>
      <c r="AD2146" s="148"/>
      <c r="AE2146" s="148"/>
      <c r="AF2146" s="148"/>
      <c r="AG2146" s="148" t="s">
        <v>435</v>
      </c>
      <c r="AH2146" s="148">
        <v>0</v>
      </c>
      <c r="AI2146" s="148"/>
      <c r="AJ2146" s="148"/>
      <c r="AK2146" s="148"/>
      <c r="AL2146" s="148"/>
      <c r="AM2146" s="148"/>
      <c r="AN2146" s="148"/>
      <c r="AO2146" s="148"/>
      <c r="AP2146" s="148"/>
      <c r="AQ2146" s="148"/>
      <c r="AR2146" s="148"/>
      <c r="AS2146" s="148"/>
      <c r="AT2146" s="148"/>
      <c r="AU2146" s="148"/>
      <c r="AV2146" s="148"/>
      <c r="AW2146" s="148"/>
      <c r="AX2146" s="148"/>
      <c r="AY2146" s="148"/>
      <c r="AZ2146" s="148"/>
      <c r="BA2146" s="148"/>
      <c r="BB2146" s="148"/>
      <c r="BC2146" s="148"/>
      <c r="BD2146" s="148"/>
      <c r="BE2146" s="148"/>
      <c r="BF2146" s="148"/>
      <c r="BG2146" s="148"/>
      <c r="BH2146" s="148"/>
    </row>
    <row r="2147" spans="1:60" outlineLevel="3" x14ac:dyDescent="0.2">
      <c r="A2147" s="155"/>
      <c r="B2147" s="156"/>
      <c r="C2147" s="194" t="s">
        <v>2743</v>
      </c>
      <c r="D2147" s="185"/>
      <c r="E2147" s="186">
        <v>-14</v>
      </c>
      <c r="F2147" s="159"/>
      <c r="G2147" s="159"/>
      <c r="H2147" s="159"/>
      <c r="I2147" s="159"/>
      <c r="J2147" s="159"/>
      <c r="K2147" s="159"/>
      <c r="L2147" s="159"/>
      <c r="M2147" s="159"/>
      <c r="N2147" s="158"/>
      <c r="O2147" s="158"/>
      <c r="P2147" s="158"/>
      <c r="Q2147" s="158"/>
      <c r="R2147" s="159"/>
      <c r="S2147" s="159"/>
      <c r="T2147" s="159"/>
      <c r="U2147" s="159"/>
      <c r="V2147" s="159"/>
      <c r="W2147" s="159"/>
      <c r="X2147" s="159"/>
      <c r="Y2147" s="159"/>
      <c r="Z2147" s="148"/>
      <c r="AA2147" s="148"/>
      <c r="AB2147" s="148"/>
      <c r="AC2147" s="148"/>
      <c r="AD2147" s="148"/>
      <c r="AE2147" s="148"/>
      <c r="AF2147" s="148"/>
      <c r="AG2147" s="148" t="s">
        <v>435</v>
      </c>
      <c r="AH2147" s="148">
        <v>0</v>
      </c>
      <c r="AI2147" s="148"/>
      <c r="AJ2147" s="148"/>
      <c r="AK2147" s="148"/>
      <c r="AL2147" s="148"/>
      <c r="AM2147" s="148"/>
      <c r="AN2147" s="148"/>
      <c r="AO2147" s="148"/>
      <c r="AP2147" s="148"/>
      <c r="AQ2147" s="148"/>
      <c r="AR2147" s="148"/>
      <c r="AS2147" s="148"/>
      <c r="AT2147" s="148"/>
      <c r="AU2147" s="148"/>
      <c r="AV2147" s="148"/>
      <c r="AW2147" s="148"/>
      <c r="AX2147" s="148"/>
      <c r="AY2147" s="148"/>
      <c r="AZ2147" s="148"/>
      <c r="BA2147" s="148"/>
      <c r="BB2147" s="148"/>
      <c r="BC2147" s="148"/>
      <c r="BD2147" s="148"/>
      <c r="BE2147" s="148"/>
      <c r="BF2147" s="148"/>
      <c r="BG2147" s="148"/>
      <c r="BH2147" s="148"/>
    </row>
    <row r="2148" spans="1:60" outlineLevel="3" x14ac:dyDescent="0.2">
      <c r="A2148" s="155"/>
      <c r="B2148" s="156"/>
      <c r="C2148" s="194" t="s">
        <v>2744</v>
      </c>
      <c r="D2148" s="185"/>
      <c r="E2148" s="186">
        <v>60.05</v>
      </c>
      <c r="F2148" s="159"/>
      <c r="G2148" s="159"/>
      <c r="H2148" s="159"/>
      <c r="I2148" s="159"/>
      <c r="J2148" s="159"/>
      <c r="K2148" s="159"/>
      <c r="L2148" s="159"/>
      <c r="M2148" s="159"/>
      <c r="N2148" s="158"/>
      <c r="O2148" s="158"/>
      <c r="P2148" s="158"/>
      <c r="Q2148" s="158"/>
      <c r="R2148" s="159"/>
      <c r="S2148" s="159"/>
      <c r="T2148" s="159"/>
      <c r="U2148" s="159"/>
      <c r="V2148" s="159"/>
      <c r="W2148" s="159"/>
      <c r="X2148" s="159"/>
      <c r="Y2148" s="159"/>
      <c r="Z2148" s="148"/>
      <c r="AA2148" s="148"/>
      <c r="AB2148" s="148"/>
      <c r="AC2148" s="148"/>
      <c r="AD2148" s="148"/>
      <c r="AE2148" s="148"/>
      <c r="AF2148" s="148"/>
      <c r="AG2148" s="148" t="s">
        <v>435</v>
      </c>
      <c r="AH2148" s="148">
        <v>0</v>
      </c>
      <c r="AI2148" s="148"/>
      <c r="AJ2148" s="148"/>
      <c r="AK2148" s="148"/>
      <c r="AL2148" s="148"/>
      <c r="AM2148" s="148"/>
      <c r="AN2148" s="148"/>
      <c r="AO2148" s="148"/>
      <c r="AP2148" s="148"/>
      <c r="AQ2148" s="148"/>
      <c r="AR2148" s="148"/>
      <c r="AS2148" s="148"/>
      <c r="AT2148" s="148"/>
      <c r="AU2148" s="148"/>
      <c r="AV2148" s="148"/>
      <c r="AW2148" s="148"/>
      <c r="AX2148" s="148"/>
      <c r="AY2148" s="148"/>
      <c r="AZ2148" s="148"/>
      <c r="BA2148" s="148"/>
      <c r="BB2148" s="148"/>
      <c r="BC2148" s="148"/>
      <c r="BD2148" s="148"/>
      <c r="BE2148" s="148"/>
      <c r="BF2148" s="148"/>
      <c r="BG2148" s="148"/>
      <c r="BH2148" s="148"/>
    </row>
    <row r="2149" spans="1:60" outlineLevel="3" x14ac:dyDescent="0.2">
      <c r="A2149" s="155"/>
      <c r="B2149" s="156"/>
      <c r="C2149" s="194" t="s">
        <v>2745</v>
      </c>
      <c r="D2149" s="185"/>
      <c r="E2149" s="186">
        <v>198.93798000000001</v>
      </c>
      <c r="F2149" s="159"/>
      <c r="G2149" s="159"/>
      <c r="H2149" s="159"/>
      <c r="I2149" s="159"/>
      <c r="J2149" s="159"/>
      <c r="K2149" s="159"/>
      <c r="L2149" s="159"/>
      <c r="M2149" s="159"/>
      <c r="N2149" s="158"/>
      <c r="O2149" s="158"/>
      <c r="P2149" s="158"/>
      <c r="Q2149" s="158"/>
      <c r="R2149" s="159"/>
      <c r="S2149" s="159"/>
      <c r="T2149" s="159"/>
      <c r="U2149" s="159"/>
      <c r="V2149" s="159"/>
      <c r="W2149" s="159"/>
      <c r="X2149" s="159"/>
      <c r="Y2149" s="159"/>
      <c r="Z2149" s="148"/>
      <c r="AA2149" s="148"/>
      <c r="AB2149" s="148"/>
      <c r="AC2149" s="148"/>
      <c r="AD2149" s="148"/>
      <c r="AE2149" s="148"/>
      <c r="AF2149" s="148"/>
      <c r="AG2149" s="148" t="s">
        <v>435</v>
      </c>
      <c r="AH2149" s="148">
        <v>0</v>
      </c>
      <c r="AI2149" s="148"/>
      <c r="AJ2149" s="148"/>
      <c r="AK2149" s="148"/>
      <c r="AL2149" s="148"/>
      <c r="AM2149" s="148"/>
      <c r="AN2149" s="148"/>
      <c r="AO2149" s="148"/>
      <c r="AP2149" s="148"/>
      <c r="AQ2149" s="148"/>
      <c r="AR2149" s="148"/>
      <c r="AS2149" s="148"/>
      <c r="AT2149" s="148"/>
      <c r="AU2149" s="148"/>
      <c r="AV2149" s="148"/>
      <c r="AW2149" s="148"/>
      <c r="AX2149" s="148"/>
      <c r="AY2149" s="148"/>
      <c r="AZ2149" s="148"/>
      <c r="BA2149" s="148"/>
      <c r="BB2149" s="148"/>
      <c r="BC2149" s="148"/>
      <c r="BD2149" s="148"/>
      <c r="BE2149" s="148"/>
      <c r="BF2149" s="148"/>
      <c r="BG2149" s="148"/>
      <c r="BH2149" s="148"/>
    </row>
    <row r="2150" spans="1:60" outlineLevel="3" x14ac:dyDescent="0.2">
      <c r="A2150" s="155"/>
      <c r="B2150" s="156"/>
      <c r="C2150" s="194" t="s">
        <v>2746</v>
      </c>
      <c r="D2150" s="185"/>
      <c r="E2150" s="186">
        <v>-3.8</v>
      </c>
      <c r="F2150" s="159"/>
      <c r="G2150" s="159"/>
      <c r="H2150" s="159"/>
      <c r="I2150" s="159"/>
      <c r="J2150" s="159"/>
      <c r="K2150" s="159"/>
      <c r="L2150" s="159"/>
      <c r="M2150" s="159"/>
      <c r="N2150" s="158"/>
      <c r="O2150" s="158"/>
      <c r="P2150" s="158"/>
      <c r="Q2150" s="158"/>
      <c r="R2150" s="159"/>
      <c r="S2150" s="159"/>
      <c r="T2150" s="159"/>
      <c r="U2150" s="159"/>
      <c r="V2150" s="159"/>
      <c r="W2150" s="159"/>
      <c r="X2150" s="159"/>
      <c r="Y2150" s="159"/>
      <c r="Z2150" s="148"/>
      <c r="AA2150" s="148"/>
      <c r="AB2150" s="148"/>
      <c r="AC2150" s="148"/>
      <c r="AD2150" s="148"/>
      <c r="AE2150" s="148"/>
      <c r="AF2150" s="148"/>
      <c r="AG2150" s="148" t="s">
        <v>435</v>
      </c>
      <c r="AH2150" s="148">
        <v>0</v>
      </c>
      <c r="AI2150" s="148"/>
      <c r="AJ2150" s="148"/>
      <c r="AK2150" s="148"/>
      <c r="AL2150" s="148"/>
      <c r="AM2150" s="148"/>
      <c r="AN2150" s="148"/>
      <c r="AO2150" s="148"/>
      <c r="AP2150" s="148"/>
      <c r="AQ2150" s="148"/>
      <c r="AR2150" s="148"/>
      <c r="AS2150" s="148"/>
      <c r="AT2150" s="148"/>
      <c r="AU2150" s="148"/>
      <c r="AV2150" s="148"/>
      <c r="AW2150" s="148"/>
      <c r="AX2150" s="148"/>
      <c r="AY2150" s="148"/>
      <c r="AZ2150" s="148"/>
      <c r="BA2150" s="148"/>
      <c r="BB2150" s="148"/>
      <c r="BC2150" s="148"/>
      <c r="BD2150" s="148"/>
      <c r="BE2150" s="148"/>
      <c r="BF2150" s="148"/>
      <c r="BG2150" s="148"/>
      <c r="BH2150" s="148"/>
    </row>
    <row r="2151" spans="1:60" outlineLevel="3" x14ac:dyDescent="0.2">
      <c r="A2151" s="155"/>
      <c r="B2151" s="156"/>
      <c r="C2151" s="194" t="s">
        <v>2747</v>
      </c>
      <c r="D2151" s="185"/>
      <c r="E2151" s="186">
        <v>11.928000000000001</v>
      </c>
      <c r="F2151" s="159"/>
      <c r="G2151" s="159"/>
      <c r="H2151" s="159"/>
      <c r="I2151" s="159"/>
      <c r="J2151" s="159"/>
      <c r="K2151" s="159"/>
      <c r="L2151" s="159"/>
      <c r="M2151" s="159"/>
      <c r="N2151" s="158"/>
      <c r="O2151" s="158"/>
      <c r="P2151" s="158"/>
      <c r="Q2151" s="158"/>
      <c r="R2151" s="159"/>
      <c r="S2151" s="159"/>
      <c r="T2151" s="159"/>
      <c r="U2151" s="159"/>
      <c r="V2151" s="159"/>
      <c r="W2151" s="159"/>
      <c r="X2151" s="159"/>
      <c r="Y2151" s="159"/>
      <c r="Z2151" s="148"/>
      <c r="AA2151" s="148"/>
      <c r="AB2151" s="148"/>
      <c r="AC2151" s="148"/>
      <c r="AD2151" s="148"/>
      <c r="AE2151" s="148"/>
      <c r="AF2151" s="148"/>
      <c r="AG2151" s="148" t="s">
        <v>435</v>
      </c>
      <c r="AH2151" s="148">
        <v>0</v>
      </c>
      <c r="AI2151" s="148"/>
      <c r="AJ2151" s="148"/>
      <c r="AK2151" s="148"/>
      <c r="AL2151" s="148"/>
      <c r="AM2151" s="148"/>
      <c r="AN2151" s="148"/>
      <c r="AO2151" s="148"/>
      <c r="AP2151" s="148"/>
      <c r="AQ2151" s="148"/>
      <c r="AR2151" s="148"/>
      <c r="AS2151" s="148"/>
      <c r="AT2151" s="148"/>
      <c r="AU2151" s="148"/>
      <c r="AV2151" s="148"/>
      <c r="AW2151" s="148"/>
      <c r="AX2151" s="148"/>
      <c r="AY2151" s="148"/>
      <c r="AZ2151" s="148"/>
      <c r="BA2151" s="148"/>
      <c r="BB2151" s="148"/>
      <c r="BC2151" s="148"/>
      <c r="BD2151" s="148"/>
      <c r="BE2151" s="148"/>
      <c r="BF2151" s="148"/>
      <c r="BG2151" s="148"/>
      <c r="BH2151" s="148"/>
    </row>
    <row r="2152" spans="1:60" outlineLevel="3" x14ac:dyDescent="0.2">
      <c r="A2152" s="155"/>
      <c r="B2152" s="156"/>
      <c r="C2152" s="194" t="s">
        <v>2748</v>
      </c>
      <c r="D2152" s="185"/>
      <c r="E2152" s="186">
        <v>234.33799999999999</v>
      </c>
      <c r="F2152" s="159"/>
      <c r="G2152" s="159"/>
      <c r="H2152" s="159"/>
      <c r="I2152" s="159"/>
      <c r="J2152" s="159"/>
      <c r="K2152" s="159"/>
      <c r="L2152" s="159"/>
      <c r="M2152" s="159"/>
      <c r="N2152" s="158"/>
      <c r="O2152" s="158"/>
      <c r="P2152" s="158"/>
      <c r="Q2152" s="158"/>
      <c r="R2152" s="159"/>
      <c r="S2152" s="159"/>
      <c r="T2152" s="159"/>
      <c r="U2152" s="159"/>
      <c r="V2152" s="159"/>
      <c r="W2152" s="159"/>
      <c r="X2152" s="159"/>
      <c r="Y2152" s="159"/>
      <c r="Z2152" s="148"/>
      <c r="AA2152" s="148"/>
      <c r="AB2152" s="148"/>
      <c r="AC2152" s="148"/>
      <c r="AD2152" s="148"/>
      <c r="AE2152" s="148"/>
      <c r="AF2152" s="148"/>
      <c r="AG2152" s="148" t="s">
        <v>435</v>
      </c>
      <c r="AH2152" s="148">
        <v>0</v>
      </c>
      <c r="AI2152" s="148"/>
      <c r="AJ2152" s="148"/>
      <c r="AK2152" s="148"/>
      <c r="AL2152" s="148"/>
      <c r="AM2152" s="148"/>
      <c r="AN2152" s="148"/>
      <c r="AO2152" s="148"/>
      <c r="AP2152" s="148"/>
      <c r="AQ2152" s="148"/>
      <c r="AR2152" s="148"/>
      <c r="AS2152" s="148"/>
      <c r="AT2152" s="148"/>
      <c r="AU2152" s="148"/>
      <c r="AV2152" s="148"/>
      <c r="AW2152" s="148"/>
      <c r="AX2152" s="148"/>
      <c r="AY2152" s="148"/>
      <c r="AZ2152" s="148"/>
      <c r="BA2152" s="148"/>
      <c r="BB2152" s="148"/>
      <c r="BC2152" s="148"/>
      <c r="BD2152" s="148"/>
      <c r="BE2152" s="148"/>
      <c r="BF2152" s="148"/>
      <c r="BG2152" s="148"/>
      <c r="BH2152" s="148"/>
    </row>
    <row r="2153" spans="1:60" outlineLevel="3" x14ac:dyDescent="0.2">
      <c r="A2153" s="155"/>
      <c r="B2153" s="156"/>
      <c r="C2153" s="194" t="s">
        <v>2749</v>
      </c>
      <c r="D2153" s="185"/>
      <c r="E2153" s="186">
        <v>-48.192</v>
      </c>
      <c r="F2153" s="159"/>
      <c r="G2153" s="159"/>
      <c r="H2153" s="159"/>
      <c r="I2153" s="159"/>
      <c r="J2153" s="159"/>
      <c r="K2153" s="159"/>
      <c r="L2153" s="159"/>
      <c r="M2153" s="159"/>
      <c r="N2153" s="158"/>
      <c r="O2153" s="158"/>
      <c r="P2153" s="158"/>
      <c r="Q2153" s="158"/>
      <c r="R2153" s="159"/>
      <c r="S2153" s="159"/>
      <c r="T2153" s="159"/>
      <c r="U2153" s="159"/>
      <c r="V2153" s="159"/>
      <c r="W2153" s="159"/>
      <c r="X2153" s="159"/>
      <c r="Y2153" s="159"/>
      <c r="Z2153" s="148"/>
      <c r="AA2153" s="148"/>
      <c r="AB2153" s="148"/>
      <c r="AC2153" s="148"/>
      <c r="AD2153" s="148"/>
      <c r="AE2153" s="148"/>
      <c r="AF2153" s="148"/>
      <c r="AG2153" s="148" t="s">
        <v>435</v>
      </c>
      <c r="AH2153" s="148">
        <v>0</v>
      </c>
      <c r="AI2153" s="148"/>
      <c r="AJ2153" s="148"/>
      <c r="AK2153" s="148"/>
      <c r="AL2153" s="148"/>
      <c r="AM2153" s="148"/>
      <c r="AN2153" s="148"/>
      <c r="AO2153" s="148"/>
      <c r="AP2153" s="148"/>
      <c r="AQ2153" s="148"/>
      <c r="AR2153" s="148"/>
      <c r="AS2153" s="148"/>
      <c r="AT2153" s="148"/>
      <c r="AU2153" s="148"/>
      <c r="AV2153" s="148"/>
      <c r="AW2153" s="148"/>
      <c r="AX2153" s="148"/>
      <c r="AY2153" s="148"/>
      <c r="AZ2153" s="148"/>
      <c r="BA2153" s="148"/>
      <c r="BB2153" s="148"/>
      <c r="BC2153" s="148"/>
      <c r="BD2153" s="148"/>
      <c r="BE2153" s="148"/>
      <c r="BF2153" s="148"/>
      <c r="BG2153" s="148"/>
      <c r="BH2153" s="148"/>
    </row>
    <row r="2154" spans="1:60" outlineLevel="3" x14ac:dyDescent="0.2">
      <c r="A2154" s="155"/>
      <c r="B2154" s="156"/>
      <c r="C2154" s="194" t="s">
        <v>2750</v>
      </c>
      <c r="D2154" s="185"/>
      <c r="E2154" s="186">
        <v>12.545</v>
      </c>
      <c r="F2154" s="159"/>
      <c r="G2154" s="159"/>
      <c r="H2154" s="159"/>
      <c r="I2154" s="159"/>
      <c r="J2154" s="159"/>
      <c r="K2154" s="159"/>
      <c r="L2154" s="159"/>
      <c r="M2154" s="159"/>
      <c r="N2154" s="158"/>
      <c r="O2154" s="158"/>
      <c r="P2154" s="158"/>
      <c r="Q2154" s="158"/>
      <c r="R2154" s="159"/>
      <c r="S2154" s="159"/>
      <c r="T2154" s="159"/>
      <c r="U2154" s="159"/>
      <c r="V2154" s="159"/>
      <c r="W2154" s="159"/>
      <c r="X2154" s="159"/>
      <c r="Y2154" s="159"/>
      <c r="Z2154" s="148"/>
      <c r="AA2154" s="148"/>
      <c r="AB2154" s="148"/>
      <c r="AC2154" s="148"/>
      <c r="AD2154" s="148"/>
      <c r="AE2154" s="148"/>
      <c r="AF2154" s="148"/>
      <c r="AG2154" s="148" t="s">
        <v>435</v>
      </c>
      <c r="AH2154" s="148">
        <v>0</v>
      </c>
      <c r="AI2154" s="148"/>
      <c r="AJ2154" s="148"/>
      <c r="AK2154" s="148"/>
      <c r="AL2154" s="148"/>
      <c r="AM2154" s="148"/>
      <c r="AN2154" s="148"/>
      <c r="AO2154" s="148"/>
      <c r="AP2154" s="148"/>
      <c r="AQ2154" s="148"/>
      <c r="AR2154" s="148"/>
      <c r="AS2154" s="148"/>
      <c r="AT2154" s="148"/>
      <c r="AU2154" s="148"/>
      <c r="AV2154" s="148"/>
      <c r="AW2154" s="148"/>
      <c r="AX2154" s="148"/>
      <c r="AY2154" s="148"/>
      <c r="AZ2154" s="148"/>
      <c r="BA2154" s="148"/>
      <c r="BB2154" s="148"/>
      <c r="BC2154" s="148"/>
      <c r="BD2154" s="148"/>
      <c r="BE2154" s="148"/>
      <c r="BF2154" s="148"/>
      <c r="BG2154" s="148"/>
      <c r="BH2154" s="148"/>
    </row>
    <row r="2155" spans="1:60" outlineLevel="3" x14ac:dyDescent="0.2">
      <c r="A2155" s="155"/>
      <c r="B2155" s="156"/>
      <c r="C2155" s="194" t="s">
        <v>2751</v>
      </c>
      <c r="D2155" s="185"/>
      <c r="E2155" s="186">
        <v>400.4</v>
      </c>
      <c r="F2155" s="159"/>
      <c r="G2155" s="159"/>
      <c r="H2155" s="159"/>
      <c r="I2155" s="159"/>
      <c r="J2155" s="159"/>
      <c r="K2155" s="159"/>
      <c r="L2155" s="159"/>
      <c r="M2155" s="159"/>
      <c r="N2155" s="158"/>
      <c r="O2155" s="158"/>
      <c r="P2155" s="158"/>
      <c r="Q2155" s="158"/>
      <c r="R2155" s="159"/>
      <c r="S2155" s="159"/>
      <c r="T2155" s="159"/>
      <c r="U2155" s="159"/>
      <c r="V2155" s="159"/>
      <c r="W2155" s="159"/>
      <c r="X2155" s="159"/>
      <c r="Y2155" s="159"/>
      <c r="Z2155" s="148"/>
      <c r="AA2155" s="148"/>
      <c r="AB2155" s="148"/>
      <c r="AC2155" s="148"/>
      <c r="AD2155" s="148"/>
      <c r="AE2155" s="148"/>
      <c r="AF2155" s="148"/>
      <c r="AG2155" s="148" t="s">
        <v>435</v>
      </c>
      <c r="AH2155" s="148">
        <v>0</v>
      </c>
      <c r="AI2155" s="148"/>
      <c r="AJ2155" s="148"/>
      <c r="AK2155" s="148"/>
      <c r="AL2155" s="148"/>
      <c r="AM2155" s="148"/>
      <c r="AN2155" s="148"/>
      <c r="AO2155" s="148"/>
      <c r="AP2155" s="148"/>
      <c r="AQ2155" s="148"/>
      <c r="AR2155" s="148"/>
      <c r="AS2155" s="148"/>
      <c r="AT2155" s="148"/>
      <c r="AU2155" s="148"/>
      <c r="AV2155" s="148"/>
      <c r="AW2155" s="148"/>
      <c r="AX2155" s="148"/>
      <c r="AY2155" s="148"/>
      <c r="AZ2155" s="148"/>
      <c r="BA2155" s="148"/>
      <c r="BB2155" s="148"/>
      <c r="BC2155" s="148"/>
      <c r="BD2155" s="148"/>
      <c r="BE2155" s="148"/>
      <c r="BF2155" s="148"/>
      <c r="BG2155" s="148"/>
      <c r="BH2155" s="148"/>
    </row>
    <row r="2156" spans="1:60" outlineLevel="3" x14ac:dyDescent="0.2">
      <c r="A2156" s="155"/>
      <c r="B2156" s="156"/>
      <c r="C2156" s="194" t="s">
        <v>2752</v>
      </c>
      <c r="D2156" s="185"/>
      <c r="E2156" s="186">
        <v>-126.42400000000001</v>
      </c>
      <c r="F2156" s="159"/>
      <c r="G2156" s="159"/>
      <c r="H2156" s="159"/>
      <c r="I2156" s="159"/>
      <c r="J2156" s="159"/>
      <c r="K2156" s="159"/>
      <c r="L2156" s="159"/>
      <c r="M2156" s="159"/>
      <c r="N2156" s="158"/>
      <c r="O2156" s="158"/>
      <c r="P2156" s="158"/>
      <c r="Q2156" s="158"/>
      <c r="R2156" s="159"/>
      <c r="S2156" s="159"/>
      <c r="T2156" s="159"/>
      <c r="U2156" s="159"/>
      <c r="V2156" s="159"/>
      <c r="W2156" s="159"/>
      <c r="X2156" s="159"/>
      <c r="Y2156" s="159"/>
      <c r="Z2156" s="148"/>
      <c r="AA2156" s="148"/>
      <c r="AB2156" s="148"/>
      <c r="AC2156" s="148"/>
      <c r="AD2156" s="148"/>
      <c r="AE2156" s="148"/>
      <c r="AF2156" s="148"/>
      <c r="AG2156" s="148" t="s">
        <v>435</v>
      </c>
      <c r="AH2156" s="148">
        <v>0</v>
      </c>
      <c r="AI2156" s="148"/>
      <c r="AJ2156" s="148"/>
      <c r="AK2156" s="148"/>
      <c r="AL2156" s="148"/>
      <c r="AM2156" s="148"/>
      <c r="AN2156" s="148"/>
      <c r="AO2156" s="148"/>
      <c r="AP2156" s="148"/>
      <c r="AQ2156" s="148"/>
      <c r="AR2156" s="148"/>
      <c r="AS2156" s="148"/>
      <c r="AT2156" s="148"/>
      <c r="AU2156" s="148"/>
      <c r="AV2156" s="148"/>
      <c r="AW2156" s="148"/>
      <c r="AX2156" s="148"/>
      <c r="AY2156" s="148"/>
      <c r="AZ2156" s="148"/>
      <c r="BA2156" s="148"/>
      <c r="BB2156" s="148"/>
      <c r="BC2156" s="148"/>
      <c r="BD2156" s="148"/>
      <c r="BE2156" s="148"/>
      <c r="BF2156" s="148"/>
      <c r="BG2156" s="148"/>
      <c r="BH2156" s="148"/>
    </row>
    <row r="2157" spans="1:60" outlineLevel="3" x14ac:dyDescent="0.2">
      <c r="A2157" s="155"/>
      <c r="B2157" s="156"/>
      <c r="C2157" s="194" t="s">
        <v>2753</v>
      </c>
      <c r="D2157" s="185"/>
      <c r="E2157" s="186">
        <v>230.08799999999999</v>
      </c>
      <c r="F2157" s="159"/>
      <c r="G2157" s="159"/>
      <c r="H2157" s="159"/>
      <c r="I2157" s="159"/>
      <c r="J2157" s="159"/>
      <c r="K2157" s="159"/>
      <c r="L2157" s="159"/>
      <c r="M2157" s="159"/>
      <c r="N2157" s="158"/>
      <c r="O2157" s="158"/>
      <c r="P2157" s="158"/>
      <c r="Q2157" s="158"/>
      <c r="R2157" s="159"/>
      <c r="S2157" s="159"/>
      <c r="T2157" s="159"/>
      <c r="U2157" s="159"/>
      <c r="V2157" s="159"/>
      <c r="W2157" s="159"/>
      <c r="X2157" s="159"/>
      <c r="Y2157" s="159"/>
      <c r="Z2157" s="148"/>
      <c r="AA2157" s="148"/>
      <c r="AB2157" s="148"/>
      <c r="AC2157" s="148"/>
      <c r="AD2157" s="148"/>
      <c r="AE2157" s="148"/>
      <c r="AF2157" s="148"/>
      <c r="AG2157" s="148" t="s">
        <v>435</v>
      </c>
      <c r="AH2157" s="148">
        <v>0</v>
      </c>
      <c r="AI2157" s="148"/>
      <c r="AJ2157" s="148"/>
      <c r="AK2157" s="148"/>
      <c r="AL2157" s="148"/>
      <c r="AM2157" s="148"/>
      <c r="AN2157" s="148"/>
      <c r="AO2157" s="148"/>
      <c r="AP2157" s="148"/>
      <c r="AQ2157" s="148"/>
      <c r="AR2157" s="148"/>
      <c r="AS2157" s="148"/>
      <c r="AT2157" s="148"/>
      <c r="AU2157" s="148"/>
      <c r="AV2157" s="148"/>
      <c r="AW2157" s="148"/>
      <c r="AX2157" s="148"/>
      <c r="AY2157" s="148"/>
      <c r="AZ2157" s="148"/>
      <c r="BA2157" s="148"/>
      <c r="BB2157" s="148"/>
      <c r="BC2157" s="148"/>
      <c r="BD2157" s="148"/>
      <c r="BE2157" s="148"/>
      <c r="BF2157" s="148"/>
      <c r="BG2157" s="148"/>
      <c r="BH2157" s="148"/>
    </row>
    <row r="2158" spans="1:60" outlineLevel="3" x14ac:dyDescent="0.2">
      <c r="A2158" s="155"/>
      <c r="B2158" s="156"/>
      <c r="C2158" s="194" t="s">
        <v>2754</v>
      </c>
      <c r="D2158" s="185"/>
      <c r="E2158" s="186">
        <v>-31.6</v>
      </c>
      <c r="F2158" s="159"/>
      <c r="G2158" s="159"/>
      <c r="H2158" s="159"/>
      <c r="I2158" s="159"/>
      <c r="J2158" s="159"/>
      <c r="K2158" s="159"/>
      <c r="L2158" s="159"/>
      <c r="M2158" s="159"/>
      <c r="N2158" s="158"/>
      <c r="O2158" s="158"/>
      <c r="P2158" s="158"/>
      <c r="Q2158" s="158"/>
      <c r="R2158" s="159"/>
      <c r="S2158" s="159"/>
      <c r="T2158" s="159"/>
      <c r="U2158" s="159"/>
      <c r="V2158" s="159"/>
      <c r="W2158" s="159"/>
      <c r="X2158" s="159"/>
      <c r="Y2158" s="159"/>
      <c r="Z2158" s="148"/>
      <c r="AA2158" s="148"/>
      <c r="AB2158" s="148"/>
      <c r="AC2158" s="148"/>
      <c r="AD2158" s="148"/>
      <c r="AE2158" s="148"/>
      <c r="AF2158" s="148"/>
      <c r="AG2158" s="148" t="s">
        <v>435</v>
      </c>
      <c r="AH2158" s="148">
        <v>0</v>
      </c>
      <c r="AI2158" s="148"/>
      <c r="AJ2158" s="148"/>
      <c r="AK2158" s="148"/>
      <c r="AL2158" s="148"/>
      <c r="AM2158" s="148"/>
      <c r="AN2158" s="148"/>
      <c r="AO2158" s="148"/>
      <c r="AP2158" s="148"/>
      <c r="AQ2158" s="148"/>
      <c r="AR2158" s="148"/>
      <c r="AS2158" s="148"/>
      <c r="AT2158" s="148"/>
      <c r="AU2158" s="148"/>
      <c r="AV2158" s="148"/>
      <c r="AW2158" s="148"/>
      <c r="AX2158" s="148"/>
      <c r="AY2158" s="148"/>
      <c r="AZ2158" s="148"/>
      <c r="BA2158" s="148"/>
      <c r="BB2158" s="148"/>
      <c r="BC2158" s="148"/>
      <c r="BD2158" s="148"/>
      <c r="BE2158" s="148"/>
      <c r="BF2158" s="148"/>
      <c r="BG2158" s="148"/>
      <c r="BH2158" s="148"/>
    </row>
    <row r="2159" spans="1:60" outlineLevel="3" x14ac:dyDescent="0.2">
      <c r="A2159" s="155"/>
      <c r="B2159" s="156"/>
      <c r="C2159" s="194" t="s">
        <v>2755</v>
      </c>
      <c r="D2159" s="185"/>
      <c r="E2159" s="186">
        <v>121.422</v>
      </c>
      <c r="F2159" s="159"/>
      <c r="G2159" s="159"/>
      <c r="H2159" s="159"/>
      <c r="I2159" s="159"/>
      <c r="J2159" s="159"/>
      <c r="K2159" s="159"/>
      <c r="L2159" s="159"/>
      <c r="M2159" s="159"/>
      <c r="N2159" s="158"/>
      <c r="O2159" s="158"/>
      <c r="P2159" s="158"/>
      <c r="Q2159" s="158"/>
      <c r="R2159" s="159"/>
      <c r="S2159" s="159"/>
      <c r="T2159" s="159"/>
      <c r="U2159" s="159"/>
      <c r="V2159" s="159"/>
      <c r="W2159" s="159"/>
      <c r="X2159" s="159"/>
      <c r="Y2159" s="159"/>
      <c r="Z2159" s="148"/>
      <c r="AA2159" s="148"/>
      <c r="AB2159" s="148"/>
      <c r="AC2159" s="148"/>
      <c r="AD2159" s="148"/>
      <c r="AE2159" s="148"/>
      <c r="AF2159" s="148"/>
      <c r="AG2159" s="148" t="s">
        <v>435</v>
      </c>
      <c r="AH2159" s="148">
        <v>0</v>
      </c>
      <c r="AI2159" s="148"/>
      <c r="AJ2159" s="148"/>
      <c r="AK2159" s="148"/>
      <c r="AL2159" s="148"/>
      <c r="AM2159" s="148"/>
      <c r="AN2159" s="148"/>
      <c r="AO2159" s="148"/>
      <c r="AP2159" s="148"/>
      <c r="AQ2159" s="148"/>
      <c r="AR2159" s="148"/>
      <c r="AS2159" s="148"/>
      <c r="AT2159" s="148"/>
      <c r="AU2159" s="148"/>
      <c r="AV2159" s="148"/>
      <c r="AW2159" s="148"/>
      <c r="AX2159" s="148"/>
      <c r="AY2159" s="148"/>
      <c r="AZ2159" s="148"/>
      <c r="BA2159" s="148"/>
      <c r="BB2159" s="148"/>
      <c r="BC2159" s="148"/>
      <c r="BD2159" s="148"/>
      <c r="BE2159" s="148"/>
      <c r="BF2159" s="148"/>
      <c r="BG2159" s="148"/>
      <c r="BH2159" s="148"/>
    </row>
    <row r="2160" spans="1:60" outlineLevel="3" x14ac:dyDescent="0.2">
      <c r="A2160" s="155"/>
      <c r="B2160" s="156"/>
      <c r="C2160" s="194" t="s">
        <v>2756</v>
      </c>
      <c r="D2160" s="185"/>
      <c r="E2160" s="186">
        <v>-2.6640000000000001</v>
      </c>
      <c r="F2160" s="159"/>
      <c r="G2160" s="159"/>
      <c r="H2160" s="159"/>
      <c r="I2160" s="159"/>
      <c r="J2160" s="159"/>
      <c r="K2160" s="159"/>
      <c r="L2160" s="159"/>
      <c r="M2160" s="159"/>
      <c r="N2160" s="158"/>
      <c r="O2160" s="158"/>
      <c r="P2160" s="158"/>
      <c r="Q2160" s="158"/>
      <c r="R2160" s="159"/>
      <c r="S2160" s="159"/>
      <c r="T2160" s="159"/>
      <c r="U2160" s="159"/>
      <c r="V2160" s="159"/>
      <c r="W2160" s="159"/>
      <c r="X2160" s="159"/>
      <c r="Y2160" s="159"/>
      <c r="Z2160" s="148"/>
      <c r="AA2160" s="148"/>
      <c r="AB2160" s="148"/>
      <c r="AC2160" s="148"/>
      <c r="AD2160" s="148"/>
      <c r="AE2160" s="148"/>
      <c r="AF2160" s="148"/>
      <c r="AG2160" s="148" t="s">
        <v>435</v>
      </c>
      <c r="AH2160" s="148">
        <v>0</v>
      </c>
      <c r="AI2160" s="148"/>
      <c r="AJ2160" s="148"/>
      <c r="AK2160" s="148"/>
      <c r="AL2160" s="148"/>
      <c r="AM2160" s="148"/>
      <c r="AN2160" s="148"/>
      <c r="AO2160" s="148"/>
      <c r="AP2160" s="148"/>
      <c r="AQ2160" s="148"/>
      <c r="AR2160" s="148"/>
      <c r="AS2160" s="148"/>
      <c r="AT2160" s="148"/>
      <c r="AU2160" s="148"/>
      <c r="AV2160" s="148"/>
      <c r="AW2160" s="148"/>
      <c r="AX2160" s="148"/>
      <c r="AY2160" s="148"/>
      <c r="AZ2160" s="148"/>
      <c r="BA2160" s="148"/>
      <c r="BB2160" s="148"/>
      <c r="BC2160" s="148"/>
      <c r="BD2160" s="148"/>
      <c r="BE2160" s="148"/>
      <c r="BF2160" s="148"/>
      <c r="BG2160" s="148"/>
      <c r="BH2160" s="148"/>
    </row>
    <row r="2161" spans="1:60" outlineLevel="3" x14ac:dyDescent="0.2">
      <c r="A2161" s="155"/>
      <c r="B2161" s="156"/>
      <c r="C2161" s="194" t="s">
        <v>2757</v>
      </c>
      <c r="D2161" s="185"/>
      <c r="E2161" s="186">
        <v>115.666</v>
      </c>
      <c r="F2161" s="159"/>
      <c r="G2161" s="159"/>
      <c r="H2161" s="159"/>
      <c r="I2161" s="159"/>
      <c r="J2161" s="159"/>
      <c r="K2161" s="159"/>
      <c r="L2161" s="159"/>
      <c r="M2161" s="159"/>
      <c r="N2161" s="158"/>
      <c r="O2161" s="158"/>
      <c r="P2161" s="158"/>
      <c r="Q2161" s="158"/>
      <c r="R2161" s="159"/>
      <c r="S2161" s="159"/>
      <c r="T2161" s="159"/>
      <c r="U2161" s="159"/>
      <c r="V2161" s="159"/>
      <c r="W2161" s="159"/>
      <c r="X2161" s="159"/>
      <c r="Y2161" s="159"/>
      <c r="Z2161" s="148"/>
      <c r="AA2161" s="148"/>
      <c r="AB2161" s="148"/>
      <c r="AC2161" s="148"/>
      <c r="AD2161" s="148"/>
      <c r="AE2161" s="148"/>
      <c r="AF2161" s="148"/>
      <c r="AG2161" s="148" t="s">
        <v>435</v>
      </c>
      <c r="AH2161" s="148">
        <v>0</v>
      </c>
      <c r="AI2161" s="148"/>
      <c r="AJ2161" s="148"/>
      <c r="AK2161" s="148"/>
      <c r="AL2161" s="148"/>
      <c r="AM2161" s="148"/>
      <c r="AN2161" s="148"/>
      <c r="AO2161" s="148"/>
      <c r="AP2161" s="148"/>
      <c r="AQ2161" s="148"/>
      <c r="AR2161" s="148"/>
      <c r="AS2161" s="148"/>
      <c r="AT2161" s="148"/>
      <c r="AU2161" s="148"/>
      <c r="AV2161" s="148"/>
      <c r="AW2161" s="148"/>
      <c r="AX2161" s="148"/>
      <c r="AY2161" s="148"/>
      <c r="AZ2161" s="148"/>
      <c r="BA2161" s="148"/>
      <c r="BB2161" s="148"/>
      <c r="BC2161" s="148"/>
      <c r="BD2161" s="148"/>
      <c r="BE2161" s="148"/>
      <c r="BF2161" s="148"/>
      <c r="BG2161" s="148"/>
      <c r="BH2161" s="148"/>
    </row>
    <row r="2162" spans="1:60" outlineLevel="3" x14ac:dyDescent="0.2">
      <c r="A2162" s="155"/>
      <c r="B2162" s="156"/>
      <c r="C2162" s="194" t="s">
        <v>2734</v>
      </c>
      <c r="D2162" s="185"/>
      <c r="E2162" s="186">
        <v>-1.52</v>
      </c>
      <c r="F2162" s="159"/>
      <c r="G2162" s="159"/>
      <c r="H2162" s="159"/>
      <c r="I2162" s="159"/>
      <c r="J2162" s="159"/>
      <c r="K2162" s="159"/>
      <c r="L2162" s="159"/>
      <c r="M2162" s="159"/>
      <c r="N2162" s="158"/>
      <c r="O2162" s="158"/>
      <c r="P2162" s="158"/>
      <c r="Q2162" s="158"/>
      <c r="R2162" s="159"/>
      <c r="S2162" s="159"/>
      <c r="T2162" s="159"/>
      <c r="U2162" s="159"/>
      <c r="V2162" s="159"/>
      <c r="W2162" s="159"/>
      <c r="X2162" s="159"/>
      <c r="Y2162" s="159"/>
      <c r="Z2162" s="148"/>
      <c r="AA2162" s="148"/>
      <c r="AB2162" s="148"/>
      <c r="AC2162" s="148"/>
      <c r="AD2162" s="148"/>
      <c r="AE2162" s="148"/>
      <c r="AF2162" s="148"/>
      <c r="AG2162" s="148" t="s">
        <v>435</v>
      </c>
      <c r="AH2162" s="148">
        <v>0</v>
      </c>
      <c r="AI2162" s="148"/>
      <c r="AJ2162" s="148"/>
      <c r="AK2162" s="148"/>
      <c r="AL2162" s="148"/>
      <c r="AM2162" s="148"/>
      <c r="AN2162" s="148"/>
      <c r="AO2162" s="148"/>
      <c r="AP2162" s="148"/>
      <c r="AQ2162" s="148"/>
      <c r="AR2162" s="148"/>
      <c r="AS2162" s="148"/>
      <c r="AT2162" s="148"/>
      <c r="AU2162" s="148"/>
      <c r="AV2162" s="148"/>
      <c r="AW2162" s="148"/>
      <c r="AX2162" s="148"/>
      <c r="AY2162" s="148"/>
      <c r="AZ2162" s="148"/>
      <c r="BA2162" s="148"/>
      <c r="BB2162" s="148"/>
      <c r="BC2162" s="148"/>
      <c r="BD2162" s="148"/>
      <c r="BE2162" s="148"/>
      <c r="BF2162" s="148"/>
      <c r="BG2162" s="148"/>
      <c r="BH2162" s="148"/>
    </row>
    <row r="2163" spans="1:60" outlineLevel="3" x14ac:dyDescent="0.2">
      <c r="A2163" s="155"/>
      <c r="B2163" s="156"/>
      <c r="C2163" s="194" t="s">
        <v>2758</v>
      </c>
      <c r="D2163" s="185"/>
      <c r="E2163" s="186">
        <v>79.31</v>
      </c>
      <c r="F2163" s="159"/>
      <c r="G2163" s="159"/>
      <c r="H2163" s="159"/>
      <c r="I2163" s="159"/>
      <c r="J2163" s="159"/>
      <c r="K2163" s="159"/>
      <c r="L2163" s="159"/>
      <c r="M2163" s="159"/>
      <c r="N2163" s="158"/>
      <c r="O2163" s="158"/>
      <c r="P2163" s="158"/>
      <c r="Q2163" s="158"/>
      <c r="R2163" s="159"/>
      <c r="S2163" s="159"/>
      <c r="T2163" s="159"/>
      <c r="U2163" s="159"/>
      <c r="V2163" s="159"/>
      <c r="W2163" s="159"/>
      <c r="X2163" s="159"/>
      <c r="Y2163" s="159"/>
      <c r="Z2163" s="148"/>
      <c r="AA2163" s="148"/>
      <c r="AB2163" s="148"/>
      <c r="AC2163" s="148"/>
      <c r="AD2163" s="148"/>
      <c r="AE2163" s="148"/>
      <c r="AF2163" s="148"/>
      <c r="AG2163" s="148" t="s">
        <v>435</v>
      </c>
      <c r="AH2163" s="148">
        <v>0</v>
      </c>
      <c r="AI2163" s="148"/>
      <c r="AJ2163" s="148"/>
      <c r="AK2163" s="148"/>
      <c r="AL2163" s="148"/>
      <c r="AM2163" s="148"/>
      <c r="AN2163" s="148"/>
      <c r="AO2163" s="148"/>
      <c r="AP2163" s="148"/>
      <c r="AQ2163" s="148"/>
      <c r="AR2163" s="148"/>
      <c r="AS2163" s="148"/>
      <c r="AT2163" s="148"/>
      <c r="AU2163" s="148"/>
      <c r="AV2163" s="148"/>
      <c r="AW2163" s="148"/>
      <c r="AX2163" s="148"/>
      <c r="AY2163" s="148"/>
      <c r="AZ2163" s="148"/>
      <c r="BA2163" s="148"/>
      <c r="BB2163" s="148"/>
      <c r="BC2163" s="148"/>
      <c r="BD2163" s="148"/>
      <c r="BE2163" s="148"/>
      <c r="BF2163" s="148"/>
      <c r="BG2163" s="148"/>
      <c r="BH2163" s="148"/>
    </row>
    <row r="2164" spans="1:60" outlineLevel="3" x14ac:dyDescent="0.2">
      <c r="A2164" s="155"/>
      <c r="B2164" s="156"/>
      <c r="C2164" s="194" t="s">
        <v>2759</v>
      </c>
      <c r="D2164" s="185"/>
      <c r="E2164" s="186">
        <v>-0.65500000000000003</v>
      </c>
      <c r="F2164" s="159"/>
      <c r="G2164" s="159"/>
      <c r="H2164" s="159"/>
      <c r="I2164" s="159"/>
      <c r="J2164" s="159"/>
      <c r="K2164" s="159"/>
      <c r="L2164" s="159"/>
      <c r="M2164" s="159"/>
      <c r="N2164" s="158"/>
      <c r="O2164" s="158"/>
      <c r="P2164" s="158"/>
      <c r="Q2164" s="158"/>
      <c r="R2164" s="159"/>
      <c r="S2164" s="159"/>
      <c r="T2164" s="159"/>
      <c r="U2164" s="159"/>
      <c r="V2164" s="159"/>
      <c r="W2164" s="159"/>
      <c r="X2164" s="159"/>
      <c r="Y2164" s="159"/>
      <c r="Z2164" s="148"/>
      <c r="AA2164" s="148"/>
      <c r="AB2164" s="148"/>
      <c r="AC2164" s="148"/>
      <c r="AD2164" s="148"/>
      <c r="AE2164" s="148"/>
      <c r="AF2164" s="148"/>
      <c r="AG2164" s="148" t="s">
        <v>435</v>
      </c>
      <c r="AH2164" s="148">
        <v>0</v>
      </c>
      <c r="AI2164" s="148"/>
      <c r="AJ2164" s="148"/>
      <c r="AK2164" s="148"/>
      <c r="AL2164" s="148"/>
      <c r="AM2164" s="148"/>
      <c r="AN2164" s="148"/>
      <c r="AO2164" s="148"/>
      <c r="AP2164" s="148"/>
      <c r="AQ2164" s="148"/>
      <c r="AR2164" s="148"/>
      <c r="AS2164" s="148"/>
      <c r="AT2164" s="148"/>
      <c r="AU2164" s="148"/>
      <c r="AV2164" s="148"/>
      <c r="AW2164" s="148"/>
      <c r="AX2164" s="148"/>
      <c r="AY2164" s="148"/>
      <c r="AZ2164" s="148"/>
      <c r="BA2164" s="148"/>
      <c r="BB2164" s="148"/>
      <c r="BC2164" s="148"/>
      <c r="BD2164" s="148"/>
      <c r="BE2164" s="148"/>
      <c r="BF2164" s="148"/>
      <c r="BG2164" s="148"/>
      <c r="BH2164" s="148"/>
    </row>
    <row r="2165" spans="1:60" outlineLevel="3" x14ac:dyDescent="0.2">
      <c r="A2165" s="155"/>
      <c r="B2165" s="156"/>
      <c r="C2165" s="194" t="s">
        <v>2760</v>
      </c>
      <c r="D2165" s="185"/>
      <c r="E2165" s="186">
        <v>97.583200000000005</v>
      </c>
      <c r="F2165" s="159"/>
      <c r="G2165" s="159"/>
      <c r="H2165" s="159"/>
      <c r="I2165" s="159"/>
      <c r="J2165" s="159"/>
      <c r="K2165" s="159"/>
      <c r="L2165" s="159"/>
      <c r="M2165" s="159"/>
      <c r="N2165" s="158"/>
      <c r="O2165" s="158"/>
      <c r="P2165" s="158"/>
      <c r="Q2165" s="158"/>
      <c r="R2165" s="159"/>
      <c r="S2165" s="159"/>
      <c r="T2165" s="159"/>
      <c r="U2165" s="159"/>
      <c r="V2165" s="159"/>
      <c r="W2165" s="159"/>
      <c r="X2165" s="159"/>
      <c r="Y2165" s="159"/>
      <c r="Z2165" s="148"/>
      <c r="AA2165" s="148"/>
      <c r="AB2165" s="148"/>
      <c r="AC2165" s="148"/>
      <c r="AD2165" s="148"/>
      <c r="AE2165" s="148"/>
      <c r="AF2165" s="148"/>
      <c r="AG2165" s="148" t="s">
        <v>435</v>
      </c>
      <c r="AH2165" s="148">
        <v>0</v>
      </c>
      <c r="AI2165" s="148"/>
      <c r="AJ2165" s="148"/>
      <c r="AK2165" s="148"/>
      <c r="AL2165" s="148"/>
      <c r="AM2165" s="148"/>
      <c r="AN2165" s="148"/>
      <c r="AO2165" s="148"/>
      <c r="AP2165" s="148"/>
      <c r="AQ2165" s="148"/>
      <c r="AR2165" s="148"/>
      <c r="AS2165" s="148"/>
      <c r="AT2165" s="148"/>
      <c r="AU2165" s="148"/>
      <c r="AV2165" s="148"/>
      <c r="AW2165" s="148"/>
      <c r="AX2165" s="148"/>
      <c r="AY2165" s="148"/>
      <c r="AZ2165" s="148"/>
      <c r="BA2165" s="148"/>
      <c r="BB2165" s="148"/>
      <c r="BC2165" s="148"/>
      <c r="BD2165" s="148"/>
      <c r="BE2165" s="148"/>
      <c r="BF2165" s="148"/>
      <c r="BG2165" s="148"/>
      <c r="BH2165" s="148"/>
    </row>
    <row r="2166" spans="1:60" outlineLevel="3" x14ac:dyDescent="0.2">
      <c r="A2166" s="155"/>
      <c r="B2166" s="156"/>
      <c r="C2166" s="194" t="s">
        <v>2734</v>
      </c>
      <c r="D2166" s="185"/>
      <c r="E2166" s="186">
        <v>-1.52</v>
      </c>
      <c r="F2166" s="159"/>
      <c r="G2166" s="159"/>
      <c r="H2166" s="159"/>
      <c r="I2166" s="159"/>
      <c r="J2166" s="159"/>
      <c r="K2166" s="159"/>
      <c r="L2166" s="159"/>
      <c r="M2166" s="159"/>
      <c r="N2166" s="158"/>
      <c r="O2166" s="158"/>
      <c r="P2166" s="158"/>
      <c r="Q2166" s="158"/>
      <c r="R2166" s="159"/>
      <c r="S2166" s="159"/>
      <c r="T2166" s="159"/>
      <c r="U2166" s="159"/>
      <c r="V2166" s="159"/>
      <c r="W2166" s="159"/>
      <c r="X2166" s="159"/>
      <c r="Y2166" s="159"/>
      <c r="Z2166" s="148"/>
      <c r="AA2166" s="148"/>
      <c r="AB2166" s="148"/>
      <c r="AC2166" s="148"/>
      <c r="AD2166" s="148"/>
      <c r="AE2166" s="148"/>
      <c r="AF2166" s="148"/>
      <c r="AG2166" s="148" t="s">
        <v>435</v>
      </c>
      <c r="AH2166" s="148">
        <v>0</v>
      </c>
      <c r="AI2166" s="148"/>
      <c r="AJ2166" s="148"/>
      <c r="AK2166" s="148"/>
      <c r="AL2166" s="148"/>
      <c r="AM2166" s="148"/>
      <c r="AN2166" s="148"/>
      <c r="AO2166" s="148"/>
      <c r="AP2166" s="148"/>
      <c r="AQ2166" s="148"/>
      <c r="AR2166" s="148"/>
      <c r="AS2166" s="148"/>
      <c r="AT2166" s="148"/>
      <c r="AU2166" s="148"/>
      <c r="AV2166" s="148"/>
      <c r="AW2166" s="148"/>
      <c r="AX2166" s="148"/>
      <c r="AY2166" s="148"/>
      <c r="AZ2166" s="148"/>
      <c r="BA2166" s="148"/>
      <c r="BB2166" s="148"/>
      <c r="BC2166" s="148"/>
      <c r="BD2166" s="148"/>
      <c r="BE2166" s="148"/>
      <c r="BF2166" s="148"/>
      <c r="BG2166" s="148"/>
      <c r="BH2166" s="148"/>
    </row>
    <row r="2167" spans="1:60" outlineLevel="3" x14ac:dyDescent="0.2">
      <c r="A2167" s="155"/>
      <c r="B2167" s="156"/>
      <c r="C2167" s="194" t="s">
        <v>2761</v>
      </c>
      <c r="D2167" s="185"/>
      <c r="E2167" s="186">
        <v>37.341999999999999</v>
      </c>
      <c r="F2167" s="159"/>
      <c r="G2167" s="159"/>
      <c r="H2167" s="159"/>
      <c r="I2167" s="159"/>
      <c r="J2167" s="159"/>
      <c r="K2167" s="159"/>
      <c r="L2167" s="159"/>
      <c r="M2167" s="159"/>
      <c r="N2167" s="158"/>
      <c r="O2167" s="158"/>
      <c r="P2167" s="158"/>
      <c r="Q2167" s="158"/>
      <c r="R2167" s="159"/>
      <c r="S2167" s="159"/>
      <c r="T2167" s="159"/>
      <c r="U2167" s="159"/>
      <c r="V2167" s="159"/>
      <c r="W2167" s="159"/>
      <c r="X2167" s="159"/>
      <c r="Y2167" s="159"/>
      <c r="Z2167" s="148"/>
      <c r="AA2167" s="148"/>
      <c r="AB2167" s="148"/>
      <c r="AC2167" s="148"/>
      <c r="AD2167" s="148"/>
      <c r="AE2167" s="148"/>
      <c r="AF2167" s="148"/>
      <c r="AG2167" s="148" t="s">
        <v>435</v>
      </c>
      <c r="AH2167" s="148">
        <v>0</v>
      </c>
      <c r="AI2167" s="148"/>
      <c r="AJ2167" s="148"/>
      <c r="AK2167" s="148"/>
      <c r="AL2167" s="148"/>
      <c r="AM2167" s="148"/>
      <c r="AN2167" s="148"/>
      <c r="AO2167" s="148"/>
      <c r="AP2167" s="148"/>
      <c r="AQ2167" s="148"/>
      <c r="AR2167" s="148"/>
      <c r="AS2167" s="148"/>
      <c r="AT2167" s="148"/>
      <c r="AU2167" s="148"/>
      <c r="AV2167" s="148"/>
      <c r="AW2167" s="148"/>
      <c r="AX2167" s="148"/>
      <c r="AY2167" s="148"/>
      <c r="AZ2167" s="148"/>
      <c r="BA2167" s="148"/>
      <c r="BB2167" s="148"/>
      <c r="BC2167" s="148"/>
      <c r="BD2167" s="148"/>
      <c r="BE2167" s="148"/>
      <c r="BF2167" s="148"/>
      <c r="BG2167" s="148"/>
      <c r="BH2167" s="148"/>
    </row>
    <row r="2168" spans="1:60" outlineLevel="3" x14ac:dyDescent="0.2">
      <c r="A2168" s="155"/>
      <c r="B2168" s="156"/>
      <c r="C2168" s="194" t="s">
        <v>2762</v>
      </c>
      <c r="D2168" s="185"/>
      <c r="E2168" s="186">
        <v>-0.54</v>
      </c>
      <c r="F2168" s="159"/>
      <c r="G2168" s="159"/>
      <c r="H2168" s="159"/>
      <c r="I2168" s="159"/>
      <c r="J2168" s="159"/>
      <c r="K2168" s="159"/>
      <c r="L2168" s="159"/>
      <c r="M2168" s="159"/>
      <c r="N2168" s="158"/>
      <c r="O2168" s="158"/>
      <c r="P2168" s="158"/>
      <c r="Q2168" s="158"/>
      <c r="R2168" s="159"/>
      <c r="S2168" s="159"/>
      <c r="T2168" s="159"/>
      <c r="U2168" s="159"/>
      <c r="V2168" s="159"/>
      <c r="W2168" s="159"/>
      <c r="X2168" s="159"/>
      <c r="Y2168" s="159"/>
      <c r="Z2168" s="148"/>
      <c r="AA2168" s="148"/>
      <c r="AB2168" s="148"/>
      <c r="AC2168" s="148"/>
      <c r="AD2168" s="148"/>
      <c r="AE2168" s="148"/>
      <c r="AF2168" s="148"/>
      <c r="AG2168" s="148" t="s">
        <v>435</v>
      </c>
      <c r="AH2168" s="148">
        <v>0</v>
      </c>
      <c r="AI2168" s="148"/>
      <c r="AJ2168" s="148"/>
      <c r="AK2168" s="148"/>
      <c r="AL2168" s="148"/>
      <c r="AM2168" s="148"/>
      <c r="AN2168" s="148"/>
      <c r="AO2168" s="148"/>
      <c r="AP2168" s="148"/>
      <c r="AQ2168" s="148"/>
      <c r="AR2168" s="148"/>
      <c r="AS2168" s="148"/>
      <c r="AT2168" s="148"/>
      <c r="AU2168" s="148"/>
      <c r="AV2168" s="148"/>
      <c r="AW2168" s="148"/>
      <c r="AX2168" s="148"/>
      <c r="AY2168" s="148"/>
      <c r="AZ2168" s="148"/>
      <c r="BA2168" s="148"/>
      <c r="BB2168" s="148"/>
      <c r="BC2168" s="148"/>
      <c r="BD2168" s="148"/>
      <c r="BE2168" s="148"/>
      <c r="BF2168" s="148"/>
      <c r="BG2168" s="148"/>
      <c r="BH2168" s="148"/>
    </row>
    <row r="2169" spans="1:60" outlineLevel="3" x14ac:dyDescent="0.2">
      <c r="A2169" s="155"/>
      <c r="B2169" s="156"/>
      <c r="C2169" s="194" t="s">
        <v>2763</v>
      </c>
      <c r="D2169" s="185"/>
      <c r="E2169" s="186">
        <v>6.83</v>
      </c>
      <c r="F2169" s="159"/>
      <c r="G2169" s="159"/>
      <c r="H2169" s="159"/>
      <c r="I2169" s="159"/>
      <c r="J2169" s="159"/>
      <c r="K2169" s="159"/>
      <c r="L2169" s="159"/>
      <c r="M2169" s="159"/>
      <c r="N2169" s="158"/>
      <c r="O2169" s="158"/>
      <c r="P2169" s="158"/>
      <c r="Q2169" s="158"/>
      <c r="R2169" s="159"/>
      <c r="S2169" s="159"/>
      <c r="T2169" s="159"/>
      <c r="U2169" s="159"/>
      <c r="V2169" s="159"/>
      <c r="W2169" s="159"/>
      <c r="X2169" s="159"/>
      <c r="Y2169" s="159"/>
      <c r="Z2169" s="148"/>
      <c r="AA2169" s="148"/>
      <c r="AB2169" s="148"/>
      <c r="AC2169" s="148"/>
      <c r="AD2169" s="148"/>
      <c r="AE2169" s="148"/>
      <c r="AF2169" s="148"/>
      <c r="AG2169" s="148" t="s">
        <v>435</v>
      </c>
      <c r="AH2169" s="148">
        <v>0</v>
      </c>
      <c r="AI2169" s="148"/>
      <c r="AJ2169" s="148"/>
      <c r="AK2169" s="148"/>
      <c r="AL2169" s="148"/>
      <c r="AM2169" s="148"/>
      <c r="AN2169" s="148"/>
      <c r="AO2169" s="148"/>
      <c r="AP2169" s="148"/>
      <c r="AQ2169" s="148"/>
      <c r="AR2169" s="148"/>
      <c r="AS2169" s="148"/>
      <c r="AT2169" s="148"/>
      <c r="AU2169" s="148"/>
      <c r="AV2169" s="148"/>
      <c r="AW2169" s="148"/>
      <c r="AX2169" s="148"/>
      <c r="AY2169" s="148"/>
      <c r="AZ2169" s="148"/>
      <c r="BA2169" s="148"/>
      <c r="BB2169" s="148"/>
      <c r="BC2169" s="148"/>
      <c r="BD2169" s="148"/>
      <c r="BE2169" s="148"/>
      <c r="BF2169" s="148"/>
      <c r="BG2169" s="148"/>
      <c r="BH2169" s="148"/>
    </row>
    <row r="2170" spans="1:60" outlineLevel="3" x14ac:dyDescent="0.2">
      <c r="A2170" s="155"/>
      <c r="B2170" s="156"/>
      <c r="C2170" s="194" t="s">
        <v>2764</v>
      </c>
      <c r="D2170" s="185"/>
      <c r="E2170" s="186">
        <v>32.76</v>
      </c>
      <c r="F2170" s="159"/>
      <c r="G2170" s="159"/>
      <c r="H2170" s="159"/>
      <c r="I2170" s="159"/>
      <c r="J2170" s="159"/>
      <c r="K2170" s="159"/>
      <c r="L2170" s="159"/>
      <c r="M2170" s="159"/>
      <c r="N2170" s="158"/>
      <c r="O2170" s="158"/>
      <c r="P2170" s="158"/>
      <c r="Q2170" s="158"/>
      <c r="R2170" s="159"/>
      <c r="S2170" s="159"/>
      <c r="T2170" s="159"/>
      <c r="U2170" s="159"/>
      <c r="V2170" s="159"/>
      <c r="W2170" s="159"/>
      <c r="X2170" s="159"/>
      <c r="Y2170" s="159"/>
      <c r="Z2170" s="148"/>
      <c r="AA2170" s="148"/>
      <c r="AB2170" s="148"/>
      <c r="AC2170" s="148"/>
      <c r="AD2170" s="148"/>
      <c r="AE2170" s="148"/>
      <c r="AF2170" s="148"/>
      <c r="AG2170" s="148" t="s">
        <v>435</v>
      </c>
      <c r="AH2170" s="148">
        <v>0</v>
      </c>
      <c r="AI2170" s="148"/>
      <c r="AJ2170" s="148"/>
      <c r="AK2170" s="148"/>
      <c r="AL2170" s="148"/>
      <c r="AM2170" s="148"/>
      <c r="AN2170" s="148"/>
      <c r="AO2170" s="148"/>
      <c r="AP2170" s="148"/>
      <c r="AQ2170" s="148"/>
      <c r="AR2170" s="148"/>
      <c r="AS2170" s="148"/>
      <c r="AT2170" s="148"/>
      <c r="AU2170" s="148"/>
      <c r="AV2170" s="148"/>
      <c r="AW2170" s="148"/>
      <c r="AX2170" s="148"/>
      <c r="AY2170" s="148"/>
      <c r="AZ2170" s="148"/>
      <c r="BA2170" s="148"/>
      <c r="BB2170" s="148"/>
      <c r="BC2170" s="148"/>
      <c r="BD2170" s="148"/>
      <c r="BE2170" s="148"/>
      <c r="BF2170" s="148"/>
      <c r="BG2170" s="148"/>
      <c r="BH2170" s="148"/>
    </row>
    <row r="2171" spans="1:60" outlineLevel="3" x14ac:dyDescent="0.2">
      <c r="A2171" s="155"/>
      <c r="B2171" s="156"/>
      <c r="C2171" s="194" t="s">
        <v>2765</v>
      </c>
      <c r="D2171" s="185"/>
      <c r="E2171" s="186">
        <v>80.001999999999995</v>
      </c>
      <c r="F2171" s="159"/>
      <c r="G2171" s="159"/>
      <c r="H2171" s="159"/>
      <c r="I2171" s="159"/>
      <c r="J2171" s="159"/>
      <c r="K2171" s="159"/>
      <c r="L2171" s="159"/>
      <c r="M2171" s="159"/>
      <c r="N2171" s="158"/>
      <c r="O2171" s="158"/>
      <c r="P2171" s="158"/>
      <c r="Q2171" s="158"/>
      <c r="R2171" s="159"/>
      <c r="S2171" s="159"/>
      <c r="T2171" s="159"/>
      <c r="U2171" s="159"/>
      <c r="V2171" s="159"/>
      <c r="W2171" s="159"/>
      <c r="X2171" s="159"/>
      <c r="Y2171" s="159"/>
      <c r="Z2171" s="148"/>
      <c r="AA2171" s="148"/>
      <c r="AB2171" s="148"/>
      <c r="AC2171" s="148"/>
      <c r="AD2171" s="148"/>
      <c r="AE2171" s="148"/>
      <c r="AF2171" s="148"/>
      <c r="AG2171" s="148" t="s">
        <v>435</v>
      </c>
      <c r="AH2171" s="148">
        <v>0</v>
      </c>
      <c r="AI2171" s="148"/>
      <c r="AJ2171" s="148"/>
      <c r="AK2171" s="148"/>
      <c r="AL2171" s="148"/>
      <c r="AM2171" s="148"/>
      <c r="AN2171" s="148"/>
      <c r="AO2171" s="148"/>
      <c r="AP2171" s="148"/>
      <c r="AQ2171" s="148"/>
      <c r="AR2171" s="148"/>
      <c r="AS2171" s="148"/>
      <c r="AT2171" s="148"/>
      <c r="AU2171" s="148"/>
      <c r="AV2171" s="148"/>
      <c r="AW2171" s="148"/>
      <c r="AX2171" s="148"/>
      <c r="AY2171" s="148"/>
      <c r="AZ2171" s="148"/>
      <c r="BA2171" s="148"/>
      <c r="BB2171" s="148"/>
      <c r="BC2171" s="148"/>
      <c r="BD2171" s="148"/>
      <c r="BE2171" s="148"/>
      <c r="BF2171" s="148"/>
      <c r="BG2171" s="148"/>
      <c r="BH2171" s="148"/>
    </row>
    <row r="2172" spans="1:60" outlineLevel="3" x14ac:dyDescent="0.2">
      <c r="A2172" s="155"/>
      <c r="B2172" s="156"/>
      <c r="C2172" s="194" t="s">
        <v>2766</v>
      </c>
      <c r="D2172" s="185"/>
      <c r="E2172" s="186">
        <v>555.2568</v>
      </c>
      <c r="F2172" s="159"/>
      <c r="G2172" s="159"/>
      <c r="H2172" s="159"/>
      <c r="I2172" s="159"/>
      <c r="J2172" s="159"/>
      <c r="K2172" s="159"/>
      <c r="L2172" s="159"/>
      <c r="M2172" s="159"/>
      <c r="N2172" s="158"/>
      <c r="O2172" s="158"/>
      <c r="P2172" s="158"/>
      <c r="Q2172" s="158"/>
      <c r="R2172" s="159"/>
      <c r="S2172" s="159"/>
      <c r="T2172" s="159"/>
      <c r="U2172" s="159"/>
      <c r="V2172" s="159"/>
      <c r="W2172" s="159"/>
      <c r="X2172" s="159"/>
      <c r="Y2172" s="159"/>
      <c r="Z2172" s="148"/>
      <c r="AA2172" s="148"/>
      <c r="AB2172" s="148"/>
      <c r="AC2172" s="148"/>
      <c r="AD2172" s="148"/>
      <c r="AE2172" s="148"/>
      <c r="AF2172" s="148"/>
      <c r="AG2172" s="148" t="s">
        <v>435</v>
      </c>
      <c r="AH2172" s="148">
        <v>0</v>
      </c>
      <c r="AI2172" s="148"/>
      <c r="AJ2172" s="148"/>
      <c r="AK2172" s="148"/>
      <c r="AL2172" s="148"/>
      <c r="AM2172" s="148"/>
      <c r="AN2172" s="148"/>
      <c r="AO2172" s="148"/>
      <c r="AP2172" s="148"/>
      <c r="AQ2172" s="148"/>
      <c r="AR2172" s="148"/>
      <c r="AS2172" s="148"/>
      <c r="AT2172" s="148"/>
      <c r="AU2172" s="148"/>
      <c r="AV2172" s="148"/>
      <c r="AW2172" s="148"/>
      <c r="AX2172" s="148"/>
      <c r="AY2172" s="148"/>
      <c r="AZ2172" s="148"/>
      <c r="BA2172" s="148"/>
      <c r="BB2172" s="148"/>
      <c r="BC2172" s="148"/>
      <c r="BD2172" s="148"/>
      <c r="BE2172" s="148"/>
      <c r="BF2172" s="148"/>
      <c r="BG2172" s="148"/>
      <c r="BH2172" s="148"/>
    </row>
    <row r="2173" spans="1:60" outlineLevel="3" x14ac:dyDescent="0.2">
      <c r="A2173" s="155"/>
      <c r="B2173" s="156"/>
      <c r="C2173" s="194" t="s">
        <v>2767</v>
      </c>
      <c r="D2173" s="185"/>
      <c r="E2173" s="186">
        <v>-74.438000000000002</v>
      </c>
      <c r="F2173" s="159"/>
      <c r="G2173" s="159"/>
      <c r="H2173" s="159"/>
      <c r="I2173" s="159"/>
      <c r="J2173" s="159"/>
      <c r="K2173" s="159"/>
      <c r="L2173" s="159"/>
      <c r="M2173" s="159"/>
      <c r="N2173" s="158"/>
      <c r="O2173" s="158"/>
      <c r="P2173" s="158"/>
      <c r="Q2173" s="158"/>
      <c r="R2173" s="159"/>
      <c r="S2173" s="159"/>
      <c r="T2173" s="159"/>
      <c r="U2173" s="159"/>
      <c r="V2173" s="159"/>
      <c r="W2173" s="159"/>
      <c r="X2173" s="159"/>
      <c r="Y2173" s="159"/>
      <c r="Z2173" s="148"/>
      <c r="AA2173" s="148"/>
      <c r="AB2173" s="148"/>
      <c r="AC2173" s="148"/>
      <c r="AD2173" s="148"/>
      <c r="AE2173" s="148"/>
      <c r="AF2173" s="148"/>
      <c r="AG2173" s="148" t="s">
        <v>435</v>
      </c>
      <c r="AH2173" s="148">
        <v>0</v>
      </c>
      <c r="AI2173" s="148"/>
      <c r="AJ2173" s="148"/>
      <c r="AK2173" s="148"/>
      <c r="AL2173" s="148"/>
      <c r="AM2173" s="148"/>
      <c r="AN2173" s="148"/>
      <c r="AO2173" s="148"/>
      <c r="AP2173" s="148"/>
      <c r="AQ2173" s="148"/>
      <c r="AR2173" s="148"/>
      <c r="AS2173" s="148"/>
      <c r="AT2173" s="148"/>
      <c r="AU2173" s="148"/>
      <c r="AV2173" s="148"/>
      <c r="AW2173" s="148"/>
      <c r="AX2173" s="148"/>
      <c r="AY2173" s="148"/>
      <c r="AZ2173" s="148"/>
      <c r="BA2173" s="148"/>
      <c r="BB2173" s="148"/>
      <c r="BC2173" s="148"/>
      <c r="BD2173" s="148"/>
      <c r="BE2173" s="148"/>
      <c r="BF2173" s="148"/>
      <c r="BG2173" s="148"/>
      <c r="BH2173" s="148"/>
    </row>
    <row r="2174" spans="1:60" outlineLevel="3" x14ac:dyDescent="0.2">
      <c r="A2174" s="155"/>
      <c r="B2174" s="156"/>
      <c r="C2174" s="194" t="s">
        <v>2768</v>
      </c>
      <c r="D2174" s="185"/>
      <c r="E2174" s="186">
        <v>8.2799999999999994</v>
      </c>
      <c r="F2174" s="159"/>
      <c r="G2174" s="159"/>
      <c r="H2174" s="159"/>
      <c r="I2174" s="159"/>
      <c r="J2174" s="159"/>
      <c r="K2174" s="159"/>
      <c r="L2174" s="159"/>
      <c r="M2174" s="159"/>
      <c r="N2174" s="158"/>
      <c r="O2174" s="158"/>
      <c r="P2174" s="158"/>
      <c r="Q2174" s="158"/>
      <c r="R2174" s="159"/>
      <c r="S2174" s="159"/>
      <c r="T2174" s="159"/>
      <c r="U2174" s="159"/>
      <c r="V2174" s="159"/>
      <c r="W2174" s="159"/>
      <c r="X2174" s="159"/>
      <c r="Y2174" s="159"/>
      <c r="Z2174" s="148"/>
      <c r="AA2174" s="148"/>
      <c r="AB2174" s="148"/>
      <c r="AC2174" s="148"/>
      <c r="AD2174" s="148"/>
      <c r="AE2174" s="148"/>
      <c r="AF2174" s="148"/>
      <c r="AG2174" s="148" t="s">
        <v>435</v>
      </c>
      <c r="AH2174" s="148">
        <v>0</v>
      </c>
      <c r="AI2174" s="148"/>
      <c r="AJ2174" s="148"/>
      <c r="AK2174" s="148"/>
      <c r="AL2174" s="148"/>
      <c r="AM2174" s="148"/>
      <c r="AN2174" s="148"/>
      <c r="AO2174" s="148"/>
      <c r="AP2174" s="148"/>
      <c r="AQ2174" s="148"/>
      <c r="AR2174" s="148"/>
      <c r="AS2174" s="148"/>
      <c r="AT2174" s="148"/>
      <c r="AU2174" s="148"/>
      <c r="AV2174" s="148"/>
      <c r="AW2174" s="148"/>
      <c r="AX2174" s="148"/>
      <c r="AY2174" s="148"/>
      <c r="AZ2174" s="148"/>
      <c r="BA2174" s="148"/>
      <c r="BB2174" s="148"/>
      <c r="BC2174" s="148"/>
      <c r="BD2174" s="148"/>
      <c r="BE2174" s="148"/>
      <c r="BF2174" s="148"/>
      <c r="BG2174" s="148"/>
      <c r="BH2174" s="148"/>
    </row>
    <row r="2175" spans="1:60" outlineLevel="3" x14ac:dyDescent="0.2">
      <c r="A2175" s="155"/>
      <c r="B2175" s="156"/>
      <c r="C2175" s="194" t="s">
        <v>2769</v>
      </c>
      <c r="D2175" s="185"/>
      <c r="E2175" s="186">
        <v>100.16849999999999</v>
      </c>
      <c r="F2175" s="159"/>
      <c r="G2175" s="159"/>
      <c r="H2175" s="159"/>
      <c r="I2175" s="159"/>
      <c r="J2175" s="159"/>
      <c r="K2175" s="159"/>
      <c r="L2175" s="159"/>
      <c r="M2175" s="159"/>
      <c r="N2175" s="158"/>
      <c r="O2175" s="158"/>
      <c r="P2175" s="158"/>
      <c r="Q2175" s="158"/>
      <c r="R2175" s="159"/>
      <c r="S2175" s="159"/>
      <c r="T2175" s="159"/>
      <c r="U2175" s="159"/>
      <c r="V2175" s="159"/>
      <c r="W2175" s="159"/>
      <c r="X2175" s="159"/>
      <c r="Y2175" s="159"/>
      <c r="Z2175" s="148"/>
      <c r="AA2175" s="148"/>
      <c r="AB2175" s="148"/>
      <c r="AC2175" s="148"/>
      <c r="AD2175" s="148"/>
      <c r="AE2175" s="148"/>
      <c r="AF2175" s="148"/>
      <c r="AG2175" s="148" t="s">
        <v>435</v>
      </c>
      <c r="AH2175" s="148">
        <v>0</v>
      </c>
      <c r="AI2175" s="148"/>
      <c r="AJ2175" s="148"/>
      <c r="AK2175" s="148"/>
      <c r="AL2175" s="148"/>
      <c r="AM2175" s="148"/>
      <c r="AN2175" s="148"/>
      <c r="AO2175" s="148"/>
      <c r="AP2175" s="148"/>
      <c r="AQ2175" s="148"/>
      <c r="AR2175" s="148"/>
      <c r="AS2175" s="148"/>
      <c r="AT2175" s="148"/>
      <c r="AU2175" s="148"/>
      <c r="AV2175" s="148"/>
      <c r="AW2175" s="148"/>
      <c r="AX2175" s="148"/>
      <c r="AY2175" s="148"/>
      <c r="AZ2175" s="148"/>
      <c r="BA2175" s="148"/>
      <c r="BB2175" s="148"/>
      <c r="BC2175" s="148"/>
      <c r="BD2175" s="148"/>
      <c r="BE2175" s="148"/>
      <c r="BF2175" s="148"/>
      <c r="BG2175" s="148"/>
      <c r="BH2175" s="148"/>
    </row>
    <row r="2176" spans="1:60" outlineLevel="3" x14ac:dyDescent="0.2">
      <c r="A2176" s="155"/>
      <c r="B2176" s="156"/>
      <c r="C2176" s="194" t="s">
        <v>2770</v>
      </c>
      <c r="D2176" s="185"/>
      <c r="E2176" s="186">
        <v>-26.745000000000001</v>
      </c>
      <c r="F2176" s="159"/>
      <c r="G2176" s="159"/>
      <c r="H2176" s="159"/>
      <c r="I2176" s="159"/>
      <c r="J2176" s="159"/>
      <c r="K2176" s="159"/>
      <c r="L2176" s="159"/>
      <c r="M2176" s="159"/>
      <c r="N2176" s="158"/>
      <c r="O2176" s="158"/>
      <c r="P2176" s="158"/>
      <c r="Q2176" s="158"/>
      <c r="R2176" s="159"/>
      <c r="S2176" s="159"/>
      <c r="T2176" s="159"/>
      <c r="U2176" s="159"/>
      <c r="V2176" s="159"/>
      <c r="W2176" s="159"/>
      <c r="X2176" s="159"/>
      <c r="Y2176" s="159"/>
      <c r="Z2176" s="148"/>
      <c r="AA2176" s="148"/>
      <c r="AB2176" s="148"/>
      <c r="AC2176" s="148"/>
      <c r="AD2176" s="148"/>
      <c r="AE2176" s="148"/>
      <c r="AF2176" s="148"/>
      <c r="AG2176" s="148" t="s">
        <v>435</v>
      </c>
      <c r="AH2176" s="148">
        <v>0</v>
      </c>
      <c r="AI2176" s="148"/>
      <c r="AJ2176" s="148"/>
      <c r="AK2176" s="148"/>
      <c r="AL2176" s="148"/>
      <c r="AM2176" s="148"/>
      <c r="AN2176" s="148"/>
      <c r="AO2176" s="148"/>
      <c r="AP2176" s="148"/>
      <c r="AQ2176" s="148"/>
      <c r="AR2176" s="148"/>
      <c r="AS2176" s="148"/>
      <c r="AT2176" s="148"/>
      <c r="AU2176" s="148"/>
      <c r="AV2176" s="148"/>
      <c r="AW2176" s="148"/>
      <c r="AX2176" s="148"/>
      <c r="AY2176" s="148"/>
      <c r="AZ2176" s="148"/>
      <c r="BA2176" s="148"/>
      <c r="BB2176" s="148"/>
      <c r="BC2176" s="148"/>
      <c r="BD2176" s="148"/>
      <c r="BE2176" s="148"/>
      <c r="BF2176" s="148"/>
      <c r="BG2176" s="148"/>
      <c r="BH2176" s="148"/>
    </row>
    <row r="2177" spans="1:60" outlineLevel="3" x14ac:dyDescent="0.2">
      <c r="A2177" s="155"/>
      <c r="B2177" s="156"/>
      <c r="C2177" s="194" t="s">
        <v>2771</v>
      </c>
      <c r="D2177" s="185"/>
      <c r="E2177" s="186">
        <v>22.355</v>
      </c>
      <c r="F2177" s="159"/>
      <c r="G2177" s="159"/>
      <c r="H2177" s="159"/>
      <c r="I2177" s="159"/>
      <c r="J2177" s="159"/>
      <c r="K2177" s="159"/>
      <c r="L2177" s="159"/>
      <c r="M2177" s="159"/>
      <c r="N2177" s="158"/>
      <c r="O2177" s="158"/>
      <c r="P2177" s="158"/>
      <c r="Q2177" s="158"/>
      <c r="R2177" s="159"/>
      <c r="S2177" s="159"/>
      <c r="T2177" s="159"/>
      <c r="U2177" s="159"/>
      <c r="V2177" s="159"/>
      <c r="W2177" s="159"/>
      <c r="X2177" s="159"/>
      <c r="Y2177" s="159"/>
      <c r="Z2177" s="148"/>
      <c r="AA2177" s="148"/>
      <c r="AB2177" s="148"/>
      <c r="AC2177" s="148"/>
      <c r="AD2177" s="148"/>
      <c r="AE2177" s="148"/>
      <c r="AF2177" s="148"/>
      <c r="AG2177" s="148" t="s">
        <v>435</v>
      </c>
      <c r="AH2177" s="148">
        <v>0</v>
      </c>
      <c r="AI2177" s="148"/>
      <c r="AJ2177" s="148"/>
      <c r="AK2177" s="148"/>
      <c r="AL2177" s="148"/>
      <c r="AM2177" s="148"/>
      <c r="AN2177" s="148"/>
      <c r="AO2177" s="148"/>
      <c r="AP2177" s="148"/>
      <c r="AQ2177" s="148"/>
      <c r="AR2177" s="148"/>
      <c r="AS2177" s="148"/>
      <c r="AT2177" s="148"/>
      <c r="AU2177" s="148"/>
      <c r="AV2177" s="148"/>
      <c r="AW2177" s="148"/>
      <c r="AX2177" s="148"/>
      <c r="AY2177" s="148"/>
      <c r="AZ2177" s="148"/>
      <c r="BA2177" s="148"/>
      <c r="BB2177" s="148"/>
      <c r="BC2177" s="148"/>
      <c r="BD2177" s="148"/>
      <c r="BE2177" s="148"/>
      <c r="BF2177" s="148"/>
      <c r="BG2177" s="148"/>
      <c r="BH2177" s="148"/>
    </row>
    <row r="2178" spans="1:60" outlineLevel="3" x14ac:dyDescent="0.2">
      <c r="A2178" s="155"/>
      <c r="B2178" s="156"/>
      <c r="C2178" s="194" t="s">
        <v>2772</v>
      </c>
      <c r="D2178" s="185"/>
      <c r="E2178" s="186">
        <v>56.8</v>
      </c>
      <c r="F2178" s="159"/>
      <c r="G2178" s="159"/>
      <c r="H2178" s="159"/>
      <c r="I2178" s="159"/>
      <c r="J2178" s="159"/>
      <c r="K2178" s="159"/>
      <c r="L2178" s="159"/>
      <c r="M2178" s="159"/>
      <c r="N2178" s="158"/>
      <c r="O2178" s="158"/>
      <c r="P2178" s="158"/>
      <c r="Q2178" s="158"/>
      <c r="R2178" s="159"/>
      <c r="S2178" s="159"/>
      <c r="T2178" s="159"/>
      <c r="U2178" s="159"/>
      <c r="V2178" s="159"/>
      <c r="W2178" s="159"/>
      <c r="X2178" s="159"/>
      <c r="Y2178" s="159"/>
      <c r="Z2178" s="148"/>
      <c r="AA2178" s="148"/>
      <c r="AB2178" s="148"/>
      <c r="AC2178" s="148"/>
      <c r="AD2178" s="148"/>
      <c r="AE2178" s="148"/>
      <c r="AF2178" s="148"/>
      <c r="AG2178" s="148" t="s">
        <v>435</v>
      </c>
      <c r="AH2178" s="148">
        <v>0</v>
      </c>
      <c r="AI2178" s="148"/>
      <c r="AJ2178" s="148"/>
      <c r="AK2178" s="148"/>
      <c r="AL2178" s="148"/>
      <c r="AM2178" s="148"/>
      <c r="AN2178" s="148"/>
      <c r="AO2178" s="148"/>
      <c r="AP2178" s="148"/>
      <c r="AQ2178" s="148"/>
      <c r="AR2178" s="148"/>
      <c r="AS2178" s="148"/>
      <c r="AT2178" s="148"/>
      <c r="AU2178" s="148"/>
      <c r="AV2178" s="148"/>
      <c r="AW2178" s="148"/>
      <c r="AX2178" s="148"/>
      <c r="AY2178" s="148"/>
      <c r="AZ2178" s="148"/>
      <c r="BA2178" s="148"/>
      <c r="BB2178" s="148"/>
      <c r="BC2178" s="148"/>
      <c r="BD2178" s="148"/>
      <c r="BE2178" s="148"/>
      <c r="BF2178" s="148"/>
      <c r="BG2178" s="148"/>
      <c r="BH2178" s="148"/>
    </row>
    <row r="2179" spans="1:60" outlineLevel="3" x14ac:dyDescent="0.2">
      <c r="A2179" s="155"/>
      <c r="B2179" s="156"/>
      <c r="C2179" s="194" t="s">
        <v>2773</v>
      </c>
      <c r="D2179" s="185"/>
      <c r="E2179" s="186">
        <v>82.801400000000001</v>
      </c>
      <c r="F2179" s="159"/>
      <c r="G2179" s="159"/>
      <c r="H2179" s="159"/>
      <c r="I2179" s="159"/>
      <c r="J2179" s="159"/>
      <c r="K2179" s="159"/>
      <c r="L2179" s="159"/>
      <c r="M2179" s="159"/>
      <c r="N2179" s="158"/>
      <c r="O2179" s="158"/>
      <c r="P2179" s="158"/>
      <c r="Q2179" s="158"/>
      <c r="R2179" s="159"/>
      <c r="S2179" s="159"/>
      <c r="T2179" s="159"/>
      <c r="U2179" s="159"/>
      <c r="V2179" s="159"/>
      <c r="W2179" s="159"/>
      <c r="X2179" s="159"/>
      <c r="Y2179" s="159"/>
      <c r="Z2179" s="148"/>
      <c r="AA2179" s="148"/>
      <c r="AB2179" s="148"/>
      <c r="AC2179" s="148"/>
      <c r="AD2179" s="148"/>
      <c r="AE2179" s="148"/>
      <c r="AF2179" s="148"/>
      <c r="AG2179" s="148" t="s">
        <v>435</v>
      </c>
      <c r="AH2179" s="148">
        <v>0</v>
      </c>
      <c r="AI2179" s="148"/>
      <c r="AJ2179" s="148"/>
      <c r="AK2179" s="148"/>
      <c r="AL2179" s="148"/>
      <c r="AM2179" s="148"/>
      <c r="AN2179" s="148"/>
      <c r="AO2179" s="148"/>
      <c r="AP2179" s="148"/>
      <c r="AQ2179" s="148"/>
      <c r="AR2179" s="148"/>
      <c r="AS2179" s="148"/>
      <c r="AT2179" s="148"/>
      <c r="AU2179" s="148"/>
      <c r="AV2179" s="148"/>
      <c r="AW2179" s="148"/>
      <c r="AX2179" s="148"/>
      <c r="AY2179" s="148"/>
      <c r="AZ2179" s="148"/>
      <c r="BA2179" s="148"/>
      <c r="BB2179" s="148"/>
      <c r="BC2179" s="148"/>
      <c r="BD2179" s="148"/>
      <c r="BE2179" s="148"/>
      <c r="BF2179" s="148"/>
      <c r="BG2179" s="148"/>
      <c r="BH2179" s="148"/>
    </row>
    <row r="2180" spans="1:60" outlineLevel="3" x14ac:dyDescent="0.2">
      <c r="A2180" s="155"/>
      <c r="B2180" s="156"/>
      <c r="C2180" s="194" t="s">
        <v>2774</v>
      </c>
      <c r="D2180" s="185"/>
      <c r="E2180" s="186">
        <v>64.610600000000005</v>
      </c>
      <c r="F2180" s="159"/>
      <c r="G2180" s="159"/>
      <c r="H2180" s="159"/>
      <c r="I2180" s="159"/>
      <c r="J2180" s="159"/>
      <c r="K2180" s="159"/>
      <c r="L2180" s="159"/>
      <c r="M2180" s="159"/>
      <c r="N2180" s="158"/>
      <c r="O2180" s="158"/>
      <c r="P2180" s="158"/>
      <c r="Q2180" s="158"/>
      <c r="R2180" s="159"/>
      <c r="S2180" s="159"/>
      <c r="T2180" s="159"/>
      <c r="U2180" s="159"/>
      <c r="V2180" s="159"/>
      <c r="W2180" s="159"/>
      <c r="X2180" s="159"/>
      <c r="Y2180" s="159"/>
      <c r="Z2180" s="148"/>
      <c r="AA2180" s="148"/>
      <c r="AB2180" s="148"/>
      <c r="AC2180" s="148"/>
      <c r="AD2180" s="148"/>
      <c r="AE2180" s="148"/>
      <c r="AF2180" s="148"/>
      <c r="AG2180" s="148" t="s">
        <v>435</v>
      </c>
      <c r="AH2180" s="148">
        <v>0</v>
      </c>
      <c r="AI2180" s="148"/>
      <c r="AJ2180" s="148"/>
      <c r="AK2180" s="148"/>
      <c r="AL2180" s="148"/>
      <c r="AM2180" s="148"/>
      <c r="AN2180" s="148"/>
      <c r="AO2180" s="148"/>
      <c r="AP2180" s="148"/>
      <c r="AQ2180" s="148"/>
      <c r="AR2180" s="148"/>
      <c r="AS2180" s="148"/>
      <c r="AT2180" s="148"/>
      <c r="AU2180" s="148"/>
      <c r="AV2180" s="148"/>
      <c r="AW2180" s="148"/>
      <c r="AX2180" s="148"/>
      <c r="AY2180" s="148"/>
      <c r="AZ2180" s="148"/>
      <c r="BA2180" s="148"/>
      <c r="BB2180" s="148"/>
      <c r="BC2180" s="148"/>
      <c r="BD2180" s="148"/>
      <c r="BE2180" s="148"/>
      <c r="BF2180" s="148"/>
      <c r="BG2180" s="148"/>
      <c r="BH2180" s="148"/>
    </row>
    <row r="2181" spans="1:60" outlineLevel="3" x14ac:dyDescent="0.2">
      <c r="A2181" s="155"/>
      <c r="B2181" s="156"/>
      <c r="C2181" s="194" t="s">
        <v>2734</v>
      </c>
      <c r="D2181" s="185"/>
      <c r="E2181" s="186">
        <v>-1.52</v>
      </c>
      <c r="F2181" s="159"/>
      <c r="G2181" s="159"/>
      <c r="H2181" s="159"/>
      <c r="I2181" s="159"/>
      <c r="J2181" s="159"/>
      <c r="K2181" s="159"/>
      <c r="L2181" s="159"/>
      <c r="M2181" s="159"/>
      <c r="N2181" s="158"/>
      <c r="O2181" s="158"/>
      <c r="P2181" s="158"/>
      <c r="Q2181" s="158"/>
      <c r="R2181" s="159"/>
      <c r="S2181" s="159"/>
      <c r="T2181" s="159"/>
      <c r="U2181" s="159"/>
      <c r="V2181" s="159"/>
      <c r="W2181" s="159"/>
      <c r="X2181" s="159"/>
      <c r="Y2181" s="159"/>
      <c r="Z2181" s="148"/>
      <c r="AA2181" s="148"/>
      <c r="AB2181" s="148"/>
      <c r="AC2181" s="148"/>
      <c r="AD2181" s="148"/>
      <c r="AE2181" s="148"/>
      <c r="AF2181" s="148"/>
      <c r="AG2181" s="148" t="s">
        <v>435</v>
      </c>
      <c r="AH2181" s="148">
        <v>0</v>
      </c>
      <c r="AI2181" s="148"/>
      <c r="AJ2181" s="148"/>
      <c r="AK2181" s="148"/>
      <c r="AL2181" s="148"/>
      <c r="AM2181" s="148"/>
      <c r="AN2181" s="148"/>
      <c r="AO2181" s="148"/>
      <c r="AP2181" s="148"/>
      <c r="AQ2181" s="148"/>
      <c r="AR2181" s="148"/>
      <c r="AS2181" s="148"/>
      <c r="AT2181" s="148"/>
      <c r="AU2181" s="148"/>
      <c r="AV2181" s="148"/>
      <c r="AW2181" s="148"/>
      <c r="AX2181" s="148"/>
      <c r="AY2181" s="148"/>
      <c r="AZ2181" s="148"/>
      <c r="BA2181" s="148"/>
      <c r="BB2181" s="148"/>
      <c r="BC2181" s="148"/>
      <c r="BD2181" s="148"/>
      <c r="BE2181" s="148"/>
      <c r="BF2181" s="148"/>
      <c r="BG2181" s="148"/>
      <c r="BH2181" s="148"/>
    </row>
    <row r="2182" spans="1:60" outlineLevel="3" x14ac:dyDescent="0.2">
      <c r="A2182" s="155"/>
      <c r="B2182" s="156"/>
      <c r="C2182" s="194" t="s">
        <v>2775</v>
      </c>
      <c r="D2182" s="185"/>
      <c r="E2182" s="186">
        <v>36.744</v>
      </c>
      <c r="F2182" s="159"/>
      <c r="G2182" s="159"/>
      <c r="H2182" s="159"/>
      <c r="I2182" s="159"/>
      <c r="J2182" s="159"/>
      <c r="K2182" s="159"/>
      <c r="L2182" s="159"/>
      <c r="M2182" s="159"/>
      <c r="N2182" s="158"/>
      <c r="O2182" s="158"/>
      <c r="P2182" s="158"/>
      <c r="Q2182" s="158"/>
      <c r="R2182" s="159"/>
      <c r="S2182" s="159"/>
      <c r="T2182" s="159"/>
      <c r="U2182" s="159"/>
      <c r="V2182" s="159"/>
      <c r="W2182" s="159"/>
      <c r="X2182" s="159"/>
      <c r="Y2182" s="159"/>
      <c r="Z2182" s="148"/>
      <c r="AA2182" s="148"/>
      <c r="AB2182" s="148"/>
      <c r="AC2182" s="148"/>
      <c r="AD2182" s="148"/>
      <c r="AE2182" s="148"/>
      <c r="AF2182" s="148"/>
      <c r="AG2182" s="148" t="s">
        <v>435</v>
      </c>
      <c r="AH2182" s="148">
        <v>0</v>
      </c>
      <c r="AI2182" s="148"/>
      <c r="AJ2182" s="148"/>
      <c r="AK2182" s="148"/>
      <c r="AL2182" s="148"/>
      <c r="AM2182" s="148"/>
      <c r="AN2182" s="148"/>
      <c r="AO2182" s="148"/>
      <c r="AP2182" s="148"/>
      <c r="AQ2182" s="148"/>
      <c r="AR2182" s="148"/>
      <c r="AS2182" s="148"/>
      <c r="AT2182" s="148"/>
      <c r="AU2182" s="148"/>
      <c r="AV2182" s="148"/>
      <c r="AW2182" s="148"/>
      <c r="AX2182" s="148"/>
      <c r="AY2182" s="148"/>
      <c r="AZ2182" s="148"/>
      <c r="BA2182" s="148"/>
      <c r="BB2182" s="148"/>
      <c r="BC2182" s="148"/>
      <c r="BD2182" s="148"/>
      <c r="BE2182" s="148"/>
      <c r="BF2182" s="148"/>
      <c r="BG2182" s="148"/>
      <c r="BH2182" s="148"/>
    </row>
    <row r="2183" spans="1:60" outlineLevel="3" x14ac:dyDescent="0.2">
      <c r="A2183" s="155"/>
      <c r="B2183" s="156"/>
      <c r="C2183" s="194" t="s">
        <v>2776</v>
      </c>
      <c r="D2183" s="185"/>
      <c r="E2183" s="186">
        <v>9.7738200000000006</v>
      </c>
      <c r="F2183" s="159"/>
      <c r="G2183" s="159"/>
      <c r="H2183" s="159"/>
      <c r="I2183" s="159"/>
      <c r="J2183" s="159"/>
      <c r="K2183" s="159"/>
      <c r="L2183" s="159"/>
      <c r="M2183" s="159"/>
      <c r="N2183" s="158"/>
      <c r="O2183" s="158"/>
      <c r="P2183" s="158"/>
      <c r="Q2183" s="158"/>
      <c r="R2183" s="159"/>
      <c r="S2183" s="159"/>
      <c r="T2183" s="159"/>
      <c r="U2183" s="159"/>
      <c r="V2183" s="159"/>
      <c r="W2183" s="159"/>
      <c r="X2183" s="159"/>
      <c r="Y2183" s="159"/>
      <c r="Z2183" s="148"/>
      <c r="AA2183" s="148"/>
      <c r="AB2183" s="148"/>
      <c r="AC2183" s="148"/>
      <c r="AD2183" s="148"/>
      <c r="AE2183" s="148"/>
      <c r="AF2183" s="148"/>
      <c r="AG2183" s="148" t="s">
        <v>435</v>
      </c>
      <c r="AH2183" s="148">
        <v>0</v>
      </c>
      <c r="AI2183" s="148"/>
      <c r="AJ2183" s="148"/>
      <c r="AK2183" s="148"/>
      <c r="AL2183" s="148"/>
      <c r="AM2183" s="148"/>
      <c r="AN2183" s="148"/>
      <c r="AO2183" s="148"/>
      <c r="AP2183" s="148"/>
      <c r="AQ2183" s="148"/>
      <c r="AR2183" s="148"/>
      <c r="AS2183" s="148"/>
      <c r="AT2183" s="148"/>
      <c r="AU2183" s="148"/>
      <c r="AV2183" s="148"/>
      <c r="AW2183" s="148"/>
      <c r="AX2183" s="148"/>
      <c r="AY2183" s="148"/>
      <c r="AZ2183" s="148"/>
      <c r="BA2183" s="148"/>
      <c r="BB2183" s="148"/>
      <c r="BC2183" s="148"/>
      <c r="BD2183" s="148"/>
      <c r="BE2183" s="148"/>
      <c r="BF2183" s="148"/>
      <c r="BG2183" s="148"/>
      <c r="BH2183" s="148"/>
    </row>
    <row r="2184" spans="1:60" outlineLevel="3" x14ac:dyDescent="0.2">
      <c r="A2184" s="155"/>
      <c r="B2184" s="156"/>
      <c r="C2184" s="194" t="s">
        <v>2777</v>
      </c>
      <c r="D2184" s="185"/>
      <c r="E2184" s="186">
        <v>8.6318000000000001</v>
      </c>
      <c r="F2184" s="159"/>
      <c r="G2184" s="159"/>
      <c r="H2184" s="159"/>
      <c r="I2184" s="159"/>
      <c r="J2184" s="159"/>
      <c r="K2184" s="159"/>
      <c r="L2184" s="159"/>
      <c r="M2184" s="159"/>
      <c r="N2184" s="158"/>
      <c r="O2184" s="158"/>
      <c r="P2184" s="158"/>
      <c r="Q2184" s="158"/>
      <c r="R2184" s="159"/>
      <c r="S2184" s="159"/>
      <c r="T2184" s="159"/>
      <c r="U2184" s="159"/>
      <c r="V2184" s="159"/>
      <c r="W2184" s="159"/>
      <c r="X2184" s="159"/>
      <c r="Y2184" s="159"/>
      <c r="Z2184" s="148"/>
      <c r="AA2184" s="148"/>
      <c r="AB2184" s="148"/>
      <c r="AC2184" s="148"/>
      <c r="AD2184" s="148"/>
      <c r="AE2184" s="148"/>
      <c r="AF2184" s="148"/>
      <c r="AG2184" s="148" t="s">
        <v>435</v>
      </c>
      <c r="AH2184" s="148">
        <v>0</v>
      </c>
      <c r="AI2184" s="148"/>
      <c r="AJ2184" s="148"/>
      <c r="AK2184" s="148"/>
      <c r="AL2184" s="148"/>
      <c r="AM2184" s="148"/>
      <c r="AN2184" s="148"/>
      <c r="AO2184" s="148"/>
      <c r="AP2184" s="148"/>
      <c r="AQ2184" s="148"/>
      <c r="AR2184" s="148"/>
      <c r="AS2184" s="148"/>
      <c r="AT2184" s="148"/>
      <c r="AU2184" s="148"/>
      <c r="AV2184" s="148"/>
      <c r="AW2184" s="148"/>
      <c r="AX2184" s="148"/>
      <c r="AY2184" s="148"/>
      <c r="AZ2184" s="148"/>
      <c r="BA2184" s="148"/>
      <c r="BB2184" s="148"/>
      <c r="BC2184" s="148"/>
      <c r="BD2184" s="148"/>
      <c r="BE2184" s="148"/>
      <c r="BF2184" s="148"/>
      <c r="BG2184" s="148"/>
      <c r="BH2184" s="148"/>
    </row>
    <row r="2185" spans="1:60" outlineLevel="3" x14ac:dyDescent="0.2">
      <c r="A2185" s="155"/>
      <c r="B2185" s="156"/>
      <c r="C2185" s="194" t="s">
        <v>2778</v>
      </c>
      <c r="D2185" s="185"/>
      <c r="E2185" s="186">
        <v>68.885999999999996</v>
      </c>
      <c r="F2185" s="159"/>
      <c r="G2185" s="159"/>
      <c r="H2185" s="159"/>
      <c r="I2185" s="159"/>
      <c r="J2185" s="159"/>
      <c r="K2185" s="159"/>
      <c r="L2185" s="159"/>
      <c r="M2185" s="159"/>
      <c r="N2185" s="158"/>
      <c r="O2185" s="158"/>
      <c r="P2185" s="158"/>
      <c r="Q2185" s="158"/>
      <c r="R2185" s="159"/>
      <c r="S2185" s="159"/>
      <c r="T2185" s="159"/>
      <c r="U2185" s="159"/>
      <c r="V2185" s="159"/>
      <c r="W2185" s="159"/>
      <c r="X2185" s="159"/>
      <c r="Y2185" s="159"/>
      <c r="Z2185" s="148"/>
      <c r="AA2185" s="148"/>
      <c r="AB2185" s="148"/>
      <c r="AC2185" s="148"/>
      <c r="AD2185" s="148"/>
      <c r="AE2185" s="148"/>
      <c r="AF2185" s="148"/>
      <c r="AG2185" s="148" t="s">
        <v>435</v>
      </c>
      <c r="AH2185" s="148">
        <v>0</v>
      </c>
      <c r="AI2185" s="148"/>
      <c r="AJ2185" s="148"/>
      <c r="AK2185" s="148"/>
      <c r="AL2185" s="148"/>
      <c r="AM2185" s="148"/>
      <c r="AN2185" s="148"/>
      <c r="AO2185" s="148"/>
      <c r="AP2185" s="148"/>
      <c r="AQ2185" s="148"/>
      <c r="AR2185" s="148"/>
      <c r="AS2185" s="148"/>
      <c r="AT2185" s="148"/>
      <c r="AU2185" s="148"/>
      <c r="AV2185" s="148"/>
      <c r="AW2185" s="148"/>
      <c r="AX2185" s="148"/>
      <c r="AY2185" s="148"/>
      <c r="AZ2185" s="148"/>
      <c r="BA2185" s="148"/>
      <c r="BB2185" s="148"/>
      <c r="BC2185" s="148"/>
      <c r="BD2185" s="148"/>
      <c r="BE2185" s="148"/>
      <c r="BF2185" s="148"/>
      <c r="BG2185" s="148"/>
      <c r="BH2185" s="148"/>
    </row>
    <row r="2186" spans="1:60" outlineLevel="3" x14ac:dyDescent="0.2">
      <c r="A2186" s="155"/>
      <c r="B2186" s="156"/>
      <c r="C2186" s="194" t="s">
        <v>2779</v>
      </c>
      <c r="D2186" s="185"/>
      <c r="E2186" s="186">
        <v>21.634</v>
      </c>
      <c r="F2186" s="159"/>
      <c r="G2186" s="159"/>
      <c r="H2186" s="159"/>
      <c r="I2186" s="159"/>
      <c r="J2186" s="159"/>
      <c r="K2186" s="159"/>
      <c r="L2186" s="159"/>
      <c r="M2186" s="159"/>
      <c r="N2186" s="158"/>
      <c r="O2186" s="158"/>
      <c r="P2186" s="158"/>
      <c r="Q2186" s="158"/>
      <c r="R2186" s="159"/>
      <c r="S2186" s="159"/>
      <c r="T2186" s="159"/>
      <c r="U2186" s="159"/>
      <c r="V2186" s="159"/>
      <c r="W2186" s="159"/>
      <c r="X2186" s="159"/>
      <c r="Y2186" s="159"/>
      <c r="Z2186" s="148"/>
      <c r="AA2186" s="148"/>
      <c r="AB2186" s="148"/>
      <c r="AC2186" s="148"/>
      <c r="AD2186" s="148"/>
      <c r="AE2186" s="148"/>
      <c r="AF2186" s="148"/>
      <c r="AG2186" s="148" t="s">
        <v>435</v>
      </c>
      <c r="AH2186" s="148">
        <v>0</v>
      </c>
      <c r="AI2186" s="148"/>
      <c r="AJ2186" s="148"/>
      <c r="AK2186" s="148"/>
      <c r="AL2186" s="148"/>
      <c r="AM2186" s="148"/>
      <c r="AN2186" s="148"/>
      <c r="AO2186" s="148"/>
      <c r="AP2186" s="148"/>
      <c r="AQ2186" s="148"/>
      <c r="AR2186" s="148"/>
      <c r="AS2186" s="148"/>
      <c r="AT2186" s="148"/>
      <c r="AU2186" s="148"/>
      <c r="AV2186" s="148"/>
      <c r="AW2186" s="148"/>
      <c r="AX2186" s="148"/>
      <c r="AY2186" s="148"/>
      <c r="AZ2186" s="148"/>
      <c r="BA2186" s="148"/>
      <c r="BB2186" s="148"/>
      <c r="BC2186" s="148"/>
      <c r="BD2186" s="148"/>
      <c r="BE2186" s="148"/>
      <c r="BF2186" s="148"/>
      <c r="BG2186" s="148"/>
      <c r="BH2186" s="148"/>
    </row>
    <row r="2187" spans="1:60" outlineLevel="3" x14ac:dyDescent="0.2">
      <c r="A2187" s="155"/>
      <c r="B2187" s="156"/>
      <c r="C2187" s="194" t="s">
        <v>2780</v>
      </c>
      <c r="D2187" s="185"/>
      <c r="E2187" s="186">
        <v>9.6129999999999995</v>
      </c>
      <c r="F2187" s="159"/>
      <c r="G2187" s="159"/>
      <c r="H2187" s="159"/>
      <c r="I2187" s="159"/>
      <c r="J2187" s="159"/>
      <c r="K2187" s="159"/>
      <c r="L2187" s="159"/>
      <c r="M2187" s="159"/>
      <c r="N2187" s="158"/>
      <c r="O2187" s="158"/>
      <c r="P2187" s="158"/>
      <c r="Q2187" s="158"/>
      <c r="R2187" s="159"/>
      <c r="S2187" s="159"/>
      <c r="T2187" s="159"/>
      <c r="U2187" s="159"/>
      <c r="V2187" s="159"/>
      <c r="W2187" s="159"/>
      <c r="X2187" s="159"/>
      <c r="Y2187" s="159"/>
      <c r="Z2187" s="148"/>
      <c r="AA2187" s="148"/>
      <c r="AB2187" s="148"/>
      <c r="AC2187" s="148"/>
      <c r="AD2187" s="148"/>
      <c r="AE2187" s="148"/>
      <c r="AF2187" s="148"/>
      <c r="AG2187" s="148" t="s">
        <v>435</v>
      </c>
      <c r="AH2187" s="148">
        <v>0</v>
      </c>
      <c r="AI2187" s="148"/>
      <c r="AJ2187" s="148"/>
      <c r="AK2187" s="148"/>
      <c r="AL2187" s="148"/>
      <c r="AM2187" s="148"/>
      <c r="AN2187" s="148"/>
      <c r="AO2187" s="148"/>
      <c r="AP2187" s="148"/>
      <c r="AQ2187" s="148"/>
      <c r="AR2187" s="148"/>
      <c r="AS2187" s="148"/>
      <c r="AT2187" s="148"/>
      <c r="AU2187" s="148"/>
      <c r="AV2187" s="148"/>
      <c r="AW2187" s="148"/>
      <c r="AX2187" s="148"/>
      <c r="AY2187" s="148"/>
      <c r="AZ2187" s="148"/>
      <c r="BA2187" s="148"/>
      <c r="BB2187" s="148"/>
      <c r="BC2187" s="148"/>
      <c r="BD2187" s="148"/>
      <c r="BE2187" s="148"/>
      <c r="BF2187" s="148"/>
      <c r="BG2187" s="148"/>
      <c r="BH2187" s="148"/>
    </row>
    <row r="2188" spans="1:60" outlineLevel="3" x14ac:dyDescent="0.2">
      <c r="A2188" s="155"/>
      <c r="B2188" s="156"/>
      <c r="C2188" s="194" t="s">
        <v>2781</v>
      </c>
      <c r="D2188" s="185"/>
      <c r="E2188" s="186">
        <v>9.6029999999999998</v>
      </c>
      <c r="F2188" s="159"/>
      <c r="G2188" s="159"/>
      <c r="H2188" s="159"/>
      <c r="I2188" s="159"/>
      <c r="J2188" s="159"/>
      <c r="K2188" s="159"/>
      <c r="L2188" s="159"/>
      <c r="M2188" s="159"/>
      <c r="N2188" s="158"/>
      <c r="O2188" s="158"/>
      <c r="P2188" s="158"/>
      <c r="Q2188" s="158"/>
      <c r="R2188" s="159"/>
      <c r="S2188" s="159"/>
      <c r="T2188" s="159"/>
      <c r="U2188" s="159"/>
      <c r="V2188" s="159"/>
      <c r="W2188" s="159"/>
      <c r="X2188" s="159"/>
      <c r="Y2188" s="159"/>
      <c r="Z2188" s="148"/>
      <c r="AA2188" s="148"/>
      <c r="AB2188" s="148"/>
      <c r="AC2188" s="148"/>
      <c r="AD2188" s="148"/>
      <c r="AE2188" s="148"/>
      <c r="AF2188" s="148"/>
      <c r="AG2188" s="148" t="s">
        <v>435</v>
      </c>
      <c r="AH2188" s="148">
        <v>0</v>
      </c>
      <c r="AI2188" s="148"/>
      <c r="AJ2188" s="148"/>
      <c r="AK2188" s="148"/>
      <c r="AL2188" s="148"/>
      <c r="AM2188" s="148"/>
      <c r="AN2188" s="148"/>
      <c r="AO2188" s="148"/>
      <c r="AP2188" s="148"/>
      <c r="AQ2188" s="148"/>
      <c r="AR2188" s="148"/>
      <c r="AS2188" s="148"/>
      <c r="AT2188" s="148"/>
      <c r="AU2188" s="148"/>
      <c r="AV2188" s="148"/>
      <c r="AW2188" s="148"/>
      <c r="AX2188" s="148"/>
      <c r="AY2188" s="148"/>
      <c r="AZ2188" s="148"/>
      <c r="BA2188" s="148"/>
      <c r="BB2188" s="148"/>
      <c r="BC2188" s="148"/>
      <c r="BD2188" s="148"/>
      <c r="BE2188" s="148"/>
      <c r="BF2188" s="148"/>
      <c r="BG2188" s="148"/>
      <c r="BH2188" s="148"/>
    </row>
    <row r="2189" spans="1:60" outlineLevel="3" x14ac:dyDescent="0.2">
      <c r="A2189" s="155"/>
      <c r="B2189" s="156"/>
      <c r="C2189" s="194" t="s">
        <v>2782</v>
      </c>
      <c r="D2189" s="185"/>
      <c r="E2189" s="186">
        <v>13.013</v>
      </c>
      <c r="F2189" s="159"/>
      <c r="G2189" s="159"/>
      <c r="H2189" s="159"/>
      <c r="I2189" s="159"/>
      <c r="J2189" s="159"/>
      <c r="K2189" s="159"/>
      <c r="L2189" s="159"/>
      <c r="M2189" s="159"/>
      <c r="N2189" s="158"/>
      <c r="O2189" s="158"/>
      <c r="P2189" s="158"/>
      <c r="Q2189" s="158"/>
      <c r="R2189" s="159"/>
      <c r="S2189" s="159"/>
      <c r="T2189" s="159"/>
      <c r="U2189" s="159"/>
      <c r="V2189" s="159"/>
      <c r="W2189" s="159"/>
      <c r="X2189" s="159"/>
      <c r="Y2189" s="159"/>
      <c r="Z2189" s="148"/>
      <c r="AA2189" s="148"/>
      <c r="AB2189" s="148"/>
      <c r="AC2189" s="148"/>
      <c r="AD2189" s="148"/>
      <c r="AE2189" s="148"/>
      <c r="AF2189" s="148"/>
      <c r="AG2189" s="148" t="s">
        <v>435</v>
      </c>
      <c r="AH2189" s="148">
        <v>0</v>
      </c>
      <c r="AI2189" s="148"/>
      <c r="AJ2189" s="148"/>
      <c r="AK2189" s="148"/>
      <c r="AL2189" s="148"/>
      <c r="AM2189" s="148"/>
      <c r="AN2189" s="148"/>
      <c r="AO2189" s="148"/>
      <c r="AP2189" s="148"/>
      <c r="AQ2189" s="148"/>
      <c r="AR2189" s="148"/>
      <c r="AS2189" s="148"/>
      <c r="AT2189" s="148"/>
      <c r="AU2189" s="148"/>
      <c r="AV2189" s="148"/>
      <c r="AW2189" s="148"/>
      <c r="AX2189" s="148"/>
      <c r="AY2189" s="148"/>
      <c r="AZ2189" s="148"/>
      <c r="BA2189" s="148"/>
      <c r="BB2189" s="148"/>
      <c r="BC2189" s="148"/>
      <c r="BD2189" s="148"/>
      <c r="BE2189" s="148"/>
      <c r="BF2189" s="148"/>
      <c r="BG2189" s="148"/>
      <c r="BH2189" s="148"/>
    </row>
    <row r="2190" spans="1:60" outlineLevel="3" x14ac:dyDescent="0.2">
      <c r="A2190" s="155"/>
      <c r="B2190" s="156"/>
      <c r="C2190" s="194" t="s">
        <v>1367</v>
      </c>
      <c r="D2190" s="185"/>
      <c r="E2190" s="186"/>
      <c r="F2190" s="159"/>
      <c r="G2190" s="159"/>
      <c r="H2190" s="159"/>
      <c r="I2190" s="159"/>
      <c r="J2190" s="159"/>
      <c r="K2190" s="159"/>
      <c r="L2190" s="159"/>
      <c r="M2190" s="159"/>
      <c r="N2190" s="158"/>
      <c r="O2190" s="158"/>
      <c r="P2190" s="158"/>
      <c r="Q2190" s="158"/>
      <c r="R2190" s="159"/>
      <c r="S2190" s="159"/>
      <c r="T2190" s="159"/>
      <c r="U2190" s="159"/>
      <c r="V2190" s="159"/>
      <c r="W2190" s="159"/>
      <c r="X2190" s="159"/>
      <c r="Y2190" s="159"/>
      <c r="Z2190" s="148"/>
      <c r="AA2190" s="148"/>
      <c r="AB2190" s="148"/>
      <c r="AC2190" s="148"/>
      <c r="AD2190" s="148"/>
      <c r="AE2190" s="148"/>
      <c r="AF2190" s="148"/>
      <c r="AG2190" s="148" t="s">
        <v>435</v>
      </c>
      <c r="AH2190" s="148">
        <v>0</v>
      </c>
      <c r="AI2190" s="148"/>
      <c r="AJ2190" s="148"/>
      <c r="AK2190" s="148"/>
      <c r="AL2190" s="148"/>
      <c r="AM2190" s="148"/>
      <c r="AN2190" s="148"/>
      <c r="AO2190" s="148"/>
      <c r="AP2190" s="148"/>
      <c r="AQ2190" s="148"/>
      <c r="AR2190" s="148"/>
      <c r="AS2190" s="148"/>
      <c r="AT2190" s="148"/>
      <c r="AU2190" s="148"/>
      <c r="AV2190" s="148"/>
      <c r="AW2190" s="148"/>
      <c r="AX2190" s="148"/>
      <c r="AY2190" s="148"/>
      <c r="AZ2190" s="148"/>
      <c r="BA2190" s="148"/>
      <c r="BB2190" s="148"/>
      <c r="BC2190" s="148"/>
      <c r="BD2190" s="148"/>
      <c r="BE2190" s="148"/>
      <c r="BF2190" s="148"/>
      <c r="BG2190" s="148"/>
      <c r="BH2190" s="148"/>
    </row>
    <row r="2191" spans="1:60" outlineLevel="3" x14ac:dyDescent="0.2">
      <c r="A2191" s="155"/>
      <c r="B2191" s="156"/>
      <c r="C2191" s="194" t="s">
        <v>2783</v>
      </c>
      <c r="D2191" s="185"/>
      <c r="E2191" s="186">
        <v>381.57600000000002</v>
      </c>
      <c r="F2191" s="159"/>
      <c r="G2191" s="159"/>
      <c r="H2191" s="159"/>
      <c r="I2191" s="159"/>
      <c r="J2191" s="159"/>
      <c r="K2191" s="159"/>
      <c r="L2191" s="159"/>
      <c r="M2191" s="159"/>
      <c r="N2191" s="158"/>
      <c r="O2191" s="158"/>
      <c r="P2191" s="158"/>
      <c r="Q2191" s="158"/>
      <c r="R2191" s="159"/>
      <c r="S2191" s="159"/>
      <c r="T2191" s="159"/>
      <c r="U2191" s="159"/>
      <c r="V2191" s="159"/>
      <c r="W2191" s="159"/>
      <c r="X2191" s="159"/>
      <c r="Y2191" s="159"/>
      <c r="Z2191" s="148"/>
      <c r="AA2191" s="148"/>
      <c r="AB2191" s="148"/>
      <c r="AC2191" s="148"/>
      <c r="AD2191" s="148"/>
      <c r="AE2191" s="148"/>
      <c r="AF2191" s="148"/>
      <c r="AG2191" s="148" t="s">
        <v>435</v>
      </c>
      <c r="AH2191" s="148">
        <v>0</v>
      </c>
      <c r="AI2191" s="148"/>
      <c r="AJ2191" s="148"/>
      <c r="AK2191" s="148"/>
      <c r="AL2191" s="148"/>
      <c r="AM2191" s="148"/>
      <c r="AN2191" s="148"/>
      <c r="AO2191" s="148"/>
      <c r="AP2191" s="148"/>
      <c r="AQ2191" s="148"/>
      <c r="AR2191" s="148"/>
      <c r="AS2191" s="148"/>
      <c r="AT2191" s="148"/>
      <c r="AU2191" s="148"/>
      <c r="AV2191" s="148"/>
      <c r="AW2191" s="148"/>
      <c r="AX2191" s="148"/>
      <c r="AY2191" s="148"/>
      <c r="AZ2191" s="148"/>
      <c r="BA2191" s="148"/>
      <c r="BB2191" s="148"/>
      <c r="BC2191" s="148"/>
      <c r="BD2191" s="148"/>
      <c r="BE2191" s="148"/>
      <c r="BF2191" s="148"/>
      <c r="BG2191" s="148"/>
      <c r="BH2191" s="148"/>
    </row>
    <row r="2192" spans="1:60" outlineLevel="3" x14ac:dyDescent="0.2">
      <c r="A2192" s="155"/>
      <c r="B2192" s="156"/>
      <c r="C2192" s="194" t="s">
        <v>2784</v>
      </c>
      <c r="D2192" s="185"/>
      <c r="E2192" s="186">
        <v>10.992000000000001</v>
      </c>
      <c r="F2192" s="159"/>
      <c r="G2192" s="159"/>
      <c r="H2192" s="159"/>
      <c r="I2192" s="159"/>
      <c r="J2192" s="159"/>
      <c r="K2192" s="159"/>
      <c r="L2192" s="159"/>
      <c r="M2192" s="159"/>
      <c r="N2192" s="158"/>
      <c r="O2192" s="158"/>
      <c r="P2192" s="158"/>
      <c r="Q2192" s="158"/>
      <c r="R2192" s="159"/>
      <c r="S2192" s="159"/>
      <c r="T2192" s="159"/>
      <c r="U2192" s="159"/>
      <c r="V2192" s="159"/>
      <c r="W2192" s="159"/>
      <c r="X2192" s="159"/>
      <c r="Y2192" s="159"/>
      <c r="Z2192" s="148"/>
      <c r="AA2192" s="148"/>
      <c r="AB2192" s="148"/>
      <c r="AC2192" s="148"/>
      <c r="AD2192" s="148"/>
      <c r="AE2192" s="148"/>
      <c r="AF2192" s="148"/>
      <c r="AG2192" s="148" t="s">
        <v>435</v>
      </c>
      <c r="AH2192" s="148">
        <v>0</v>
      </c>
      <c r="AI2192" s="148"/>
      <c r="AJ2192" s="148"/>
      <c r="AK2192" s="148"/>
      <c r="AL2192" s="148"/>
      <c r="AM2192" s="148"/>
      <c r="AN2192" s="148"/>
      <c r="AO2192" s="148"/>
      <c r="AP2192" s="148"/>
      <c r="AQ2192" s="148"/>
      <c r="AR2192" s="148"/>
      <c r="AS2192" s="148"/>
      <c r="AT2192" s="148"/>
      <c r="AU2192" s="148"/>
      <c r="AV2192" s="148"/>
      <c r="AW2192" s="148"/>
      <c r="AX2192" s="148"/>
      <c r="AY2192" s="148"/>
      <c r="AZ2192" s="148"/>
      <c r="BA2192" s="148"/>
      <c r="BB2192" s="148"/>
      <c r="BC2192" s="148"/>
      <c r="BD2192" s="148"/>
      <c r="BE2192" s="148"/>
      <c r="BF2192" s="148"/>
      <c r="BG2192" s="148"/>
      <c r="BH2192" s="148"/>
    </row>
    <row r="2193" spans="1:60" outlineLevel="3" x14ac:dyDescent="0.2">
      <c r="A2193" s="155"/>
      <c r="B2193" s="156"/>
      <c r="C2193" s="194" t="s">
        <v>2785</v>
      </c>
      <c r="D2193" s="185"/>
      <c r="E2193" s="186">
        <v>-11.4</v>
      </c>
      <c r="F2193" s="159"/>
      <c r="G2193" s="159"/>
      <c r="H2193" s="159"/>
      <c r="I2193" s="159"/>
      <c r="J2193" s="159"/>
      <c r="K2193" s="159"/>
      <c r="L2193" s="159"/>
      <c r="M2193" s="159"/>
      <c r="N2193" s="158"/>
      <c r="O2193" s="158"/>
      <c r="P2193" s="158"/>
      <c r="Q2193" s="158"/>
      <c r="R2193" s="159"/>
      <c r="S2193" s="159"/>
      <c r="T2193" s="159"/>
      <c r="U2193" s="159"/>
      <c r="V2193" s="159"/>
      <c r="W2193" s="159"/>
      <c r="X2193" s="159"/>
      <c r="Y2193" s="159"/>
      <c r="Z2193" s="148"/>
      <c r="AA2193" s="148"/>
      <c r="AB2193" s="148"/>
      <c r="AC2193" s="148"/>
      <c r="AD2193" s="148"/>
      <c r="AE2193" s="148"/>
      <c r="AF2193" s="148"/>
      <c r="AG2193" s="148" t="s">
        <v>435</v>
      </c>
      <c r="AH2193" s="148">
        <v>0</v>
      </c>
      <c r="AI2193" s="148"/>
      <c r="AJ2193" s="148"/>
      <c r="AK2193" s="148"/>
      <c r="AL2193" s="148"/>
      <c r="AM2193" s="148"/>
      <c r="AN2193" s="148"/>
      <c r="AO2193" s="148"/>
      <c r="AP2193" s="148"/>
      <c r="AQ2193" s="148"/>
      <c r="AR2193" s="148"/>
      <c r="AS2193" s="148"/>
      <c r="AT2193" s="148"/>
      <c r="AU2193" s="148"/>
      <c r="AV2193" s="148"/>
      <c r="AW2193" s="148"/>
      <c r="AX2193" s="148"/>
      <c r="AY2193" s="148"/>
      <c r="AZ2193" s="148"/>
      <c r="BA2193" s="148"/>
      <c r="BB2193" s="148"/>
      <c r="BC2193" s="148"/>
      <c r="BD2193" s="148"/>
      <c r="BE2193" s="148"/>
      <c r="BF2193" s="148"/>
      <c r="BG2193" s="148"/>
      <c r="BH2193" s="148"/>
    </row>
    <row r="2194" spans="1:60" outlineLevel="3" x14ac:dyDescent="0.2">
      <c r="A2194" s="155"/>
      <c r="B2194" s="156"/>
      <c r="C2194" s="194" t="s">
        <v>2786</v>
      </c>
      <c r="D2194" s="185"/>
      <c r="E2194" s="186">
        <v>182.11199999999999</v>
      </c>
      <c r="F2194" s="159"/>
      <c r="G2194" s="159"/>
      <c r="H2194" s="159"/>
      <c r="I2194" s="159"/>
      <c r="J2194" s="159"/>
      <c r="K2194" s="159"/>
      <c r="L2194" s="159"/>
      <c r="M2194" s="159"/>
      <c r="N2194" s="158"/>
      <c r="O2194" s="158"/>
      <c r="P2194" s="158"/>
      <c r="Q2194" s="158"/>
      <c r="R2194" s="159"/>
      <c r="S2194" s="159"/>
      <c r="T2194" s="159"/>
      <c r="U2194" s="159"/>
      <c r="V2194" s="159"/>
      <c r="W2194" s="159"/>
      <c r="X2194" s="159"/>
      <c r="Y2194" s="159"/>
      <c r="Z2194" s="148"/>
      <c r="AA2194" s="148"/>
      <c r="AB2194" s="148"/>
      <c r="AC2194" s="148"/>
      <c r="AD2194" s="148"/>
      <c r="AE2194" s="148"/>
      <c r="AF2194" s="148"/>
      <c r="AG2194" s="148" t="s">
        <v>435</v>
      </c>
      <c r="AH2194" s="148">
        <v>0</v>
      </c>
      <c r="AI2194" s="148"/>
      <c r="AJ2194" s="148"/>
      <c r="AK2194" s="148"/>
      <c r="AL2194" s="148"/>
      <c r="AM2194" s="148"/>
      <c r="AN2194" s="148"/>
      <c r="AO2194" s="148"/>
      <c r="AP2194" s="148"/>
      <c r="AQ2194" s="148"/>
      <c r="AR2194" s="148"/>
      <c r="AS2194" s="148"/>
      <c r="AT2194" s="148"/>
      <c r="AU2194" s="148"/>
      <c r="AV2194" s="148"/>
      <c r="AW2194" s="148"/>
      <c r="AX2194" s="148"/>
      <c r="AY2194" s="148"/>
      <c r="AZ2194" s="148"/>
      <c r="BA2194" s="148"/>
      <c r="BB2194" s="148"/>
      <c r="BC2194" s="148"/>
      <c r="BD2194" s="148"/>
      <c r="BE2194" s="148"/>
      <c r="BF2194" s="148"/>
      <c r="BG2194" s="148"/>
      <c r="BH2194" s="148"/>
    </row>
    <row r="2195" spans="1:60" outlineLevel="3" x14ac:dyDescent="0.2">
      <c r="A2195" s="155"/>
      <c r="B2195" s="156"/>
      <c r="C2195" s="194" t="s">
        <v>2787</v>
      </c>
      <c r="D2195" s="185"/>
      <c r="E2195" s="186">
        <v>32.682000000000002</v>
      </c>
      <c r="F2195" s="159"/>
      <c r="G2195" s="159"/>
      <c r="H2195" s="159"/>
      <c r="I2195" s="159"/>
      <c r="J2195" s="159"/>
      <c r="K2195" s="159"/>
      <c r="L2195" s="159"/>
      <c r="M2195" s="159"/>
      <c r="N2195" s="158"/>
      <c r="O2195" s="158"/>
      <c r="P2195" s="158"/>
      <c r="Q2195" s="158"/>
      <c r="R2195" s="159"/>
      <c r="S2195" s="159"/>
      <c r="T2195" s="159"/>
      <c r="U2195" s="159"/>
      <c r="V2195" s="159"/>
      <c r="W2195" s="159"/>
      <c r="X2195" s="159"/>
      <c r="Y2195" s="159"/>
      <c r="Z2195" s="148"/>
      <c r="AA2195" s="148"/>
      <c r="AB2195" s="148"/>
      <c r="AC2195" s="148"/>
      <c r="AD2195" s="148"/>
      <c r="AE2195" s="148"/>
      <c r="AF2195" s="148"/>
      <c r="AG2195" s="148" t="s">
        <v>435</v>
      </c>
      <c r="AH2195" s="148">
        <v>0</v>
      </c>
      <c r="AI2195" s="148"/>
      <c r="AJ2195" s="148"/>
      <c r="AK2195" s="148"/>
      <c r="AL2195" s="148"/>
      <c r="AM2195" s="148"/>
      <c r="AN2195" s="148"/>
      <c r="AO2195" s="148"/>
      <c r="AP2195" s="148"/>
      <c r="AQ2195" s="148"/>
      <c r="AR2195" s="148"/>
      <c r="AS2195" s="148"/>
      <c r="AT2195" s="148"/>
      <c r="AU2195" s="148"/>
      <c r="AV2195" s="148"/>
      <c r="AW2195" s="148"/>
      <c r="AX2195" s="148"/>
      <c r="AY2195" s="148"/>
      <c r="AZ2195" s="148"/>
      <c r="BA2195" s="148"/>
      <c r="BB2195" s="148"/>
      <c r="BC2195" s="148"/>
      <c r="BD2195" s="148"/>
      <c r="BE2195" s="148"/>
      <c r="BF2195" s="148"/>
      <c r="BG2195" s="148"/>
      <c r="BH2195" s="148"/>
    </row>
    <row r="2196" spans="1:60" outlineLevel="3" x14ac:dyDescent="0.2">
      <c r="A2196" s="155"/>
      <c r="B2196" s="156"/>
      <c r="C2196" s="194" t="s">
        <v>2788</v>
      </c>
      <c r="D2196" s="185"/>
      <c r="E2196" s="186">
        <v>54.018000000000001</v>
      </c>
      <c r="F2196" s="159"/>
      <c r="G2196" s="159"/>
      <c r="H2196" s="159"/>
      <c r="I2196" s="159"/>
      <c r="J2196" s="159"/>
      <c r="K2196" s="159"/>
      <c r="L2196" s="159"/>
      <c r="M2196" s="159"/>
      <c r="N2196" s="158"/>
      <c r="O2196" s="158"/>
      <c r="P2196" s="158"/>
      <c r="Q2196" s="158"/>
      <c r="R2196" s="159"/>
      <c r="S2196" s="159"/>
      <c r="T2196" s="159"/>
      <c r="U2196" s="159"/>
      <c r="V2196" s="159"/>
      <c r="W2196" s="159"/>
      <c r="X2196" s="159"/>
      <c r="Y2196" s="159"/>
      <c r="Z2196" s="148"/>
      <c r="AA2196" s="148"/>
      <c r="AB2196" s="148"/>
      <c r="AC2196" s="148"/>
      <c r="AD2196" s="148"/>
      <c r="AE2196" s="148"/>
      <c r="AF2196" s="148"/>
      <c r="AG2196" s="148" t="s">
        <v>435</v>
      </c>
      <c r="AH2196" s="148">
        <v>0</v>
      </c>
      <c r="AI2196" s="148"/>
      <c r="AJ2196" s="148"/>
      <c r="AK2196" s="148"/>
      <c r="AL2196" s="148"/>
      <c r="AM2196" s="148"/>
      <c r="AN2196" s="148"/>
      <c r="AO2196" s="148"/>
      <c r="AP2196" s="148"/>
      <c r="AQ2196" s="148"/>
      <c r="AR2196" s="148"/>
      <c r="AS2196" s="148"/>
      <c r="AT2196" s="148"/>
      <c r="AU2196" s="148"/>
      <c r="AV2196" s="148"/>
      <c r="AW2196" s="148"/>
      <c r="AX2196" s="148"/>
      <c r="AY2196" s="148"/>
      <c r="AZ2196" s="148"/>
      <c r="BA2196" s="148"/>
      <c r="BB2196" s="148"/>
      <c r="BC2196" s="148"/>
      <c r="BD2196" s="148"/>
      <c r="BE2196" s="148"/>
      <c r="BF2196" s="148"/>
      <c r="BG2196" s="148"/>
      <c r="BH2196" s="148"/>
    </row>
    <row r="2197" spans="1:60" outlineLevel="3" x14ac:dyDescent="0.2">
      <c r="A2197" s="155"/>
      <c r="B2197" s="156"/>
      <c r="C2197" s="194" t="s">
        <v>2789</v>
      </c>
      <c r="D2197" s="185"/>
      <c r="E2197" s="186">
        <v>95.52</v>
      </c>
      <c r="F2197" s="159"/>
      <c r="G2197" s="159"/>
      <c r="H2197" s="159"/>
      <c r="I2197" s="159"/>
      <c r="J2197" s="159"/>
      <c r="K2197" s="159"/>
      <c r="L2197" s="159"/>
      <c r="M2197" s="159"/>
      <c r="N2197" s="158"/>
      <c r="O2197" s="158"/>
      <c r="P2197" s="158"/>
      <c r="Q2197" s="158"/>
      <c r="R2197" s="159"/>
      <c r="S2197" s="159"/>
      <c r="T2197" s="159"/>
      <c r="U2197" s="159"/>
      <c r="V2197" s="159"/>
      <c r="W2197" s="159"/>
      <c r="X2197" s="159"/>
      <c r="Y2197" s="159"/>
      <c r="Z2197" s="148"/>
      <c r="AA2197" s="148"/>
      <c r="AB2197" s="148"/>
      <c r="AC2197" s="148"/>
      <c r="AD2197" s="148"/>
      <c r="AE2197" s="148"/>
      <c r="AF2197" s="148"/>
      <c r="AG2197" s="148" t="s">
        <v>435</v>
      </c>
      <c r="AH2197" s="148">
        <v>0</v>
      </c>
      <c r="AI2197" s="148"/>
      <c r="AJ2197" s="148"/>
      <c r="AK2197" s="148"/>
      <c r="AL2197" s="148"/>
      <c r="AM2197" s="148"/>
      <c r="AN2197" s="148"/>
      <c r="AO2197" s="148"/>
      <c r="AP2197" s="148"/>
      <c r="AQ2197" s="148"/>
      <c r="AR2197" s="148"/>
      <c r="AS2197" s="148"/>
      <c r="AT2197" s="148"/>
      <c r="AU2197" s="148"/>
      <c r="AV2197" s="148"/>
      <c r="AW2197" s="148"/>
      <c r="AX2197" s="148"/>
      <c r="AY2197" s="148"/>
      <c r="AZ2197" s="148"/>
      <c r="BA2197" s="148"/>
      <c r="BB2197" s="148"/>
      <c r="BC2197" s="148"/>
      <c r="BD2197" s="148"/>
      <c r="BE2197" s="148"/>
      <c r="BF2197" s="148"/>
      <c r="BG2197" s="148"/>
      <c r="BH2197" s="148"/>
    </row>
    <row r="2198" spans="1:60" outlineLevel="3" x14ac:dyDescent="0.2">
      <c r="A2198" s="155"/>
      <c r="B2198" s="156"/>
      <c r="C2198" s="194" t="s">
        <v>2790</v>
      </c>
      <c r="D2198" s="185"/>
      <c r="E2198" s="186">
        <v>196.416</v>
      </c>
      <c r="F2198" s="159"/>
      <c r="G2198" s="159"/>
      <c r="H2198" s="159"/>
      <c r="I2198" s="159"/>
      <c r="J2198" s="159"/>
      <c r="K2198" s="159"/>
      <c r="L2198" s="159"/>
      <c r="M2198" s="159"/>
      <c r="N2198" s="158"/>
      <c r="O2198" s="158"/>
      <c r="P2198" s="158"/>
      <c r="Q2198" s="158"/>
      <c r="R2198" s="159"/>
      <c r="S2198" s="159"/>
      <c r="T2198" s="159"/>
      <c r="U2198" s="159"/>
      <c r="V2198" s="159"/>
      <c r="W2198" s="159"/>
      <c r="X2198" s="159"/>
      <c r="Y2198" s="159"/>
      <c r="Z2198" s="148"/>
      <c r="AA2198" s="148"/>
      <c r="AB2198" s="148"/>
      <c r="AC2198" s="148"/>
      <c r="AD2198" s="148"/>
      <c r="AE2198" s="148"/>
      <c r="AF2198" s="148"/>
      <c r="AG2198" s="148" t="s">
        <v>435</v>
      </c>
      <c r="AH2198" s="148">
        <v>0</v>
      </c>
      <c r="AI2198" s="148"/>
      <c r="AJ2198" s="148"/>
      <c r="AK2198" s="148"/>
      <c r="AL2198" s="148"/>
      <c r="AM2198" s="148"/>
      <c r="AN2198" s="148"/>
      <c r="AO2198" s="148"/>
      <c r="AP2198" s="148"/>
      <c r="AQ2198" s="148"/>
      <c r="AR2198" s="148"/>
      <c r="AS2198" s="148"/>
      <c r="AT2198" s="148"/>
      <c r="AU2198" s="148"/>
      <c r="AV2198" s="148"/>
      <c r="AW2198" s="148"/>
      <c r="AX2198" s="148"/>
      <c r="AY2198" s="148"/>
      <c r="AZ2198" s="148"/>
      <c r="BA2198" s="148"/>
      <c r="BB2198" s="148"/>
      <c r="BC2198" s="148"/>
      <c r="BD2198" s="148"/>
      <c r="BE2198" s="148"/>
      <c r="BF2198" s="148"/>
      <c r="BG2198" s="148"/>
      <c r="BH2198" s="148"/>
    </row>
    <row r="2199" spans="1:60" outlineLevel="3" x14ac:dyDescent="0.2">
      <c r="A2199" s="155"/>
      <c r="B2199" s="156"/>
      <c r="C2199" s="194" t="s">
        <v>2791</v>
      </c>
      <c r="D2199" s="185"/>
      <c r="E2199" s="186">
        <v>82.14</v>
      </c>
      <c r="F2199" s="159"/>
      <c r="G2199" s="159"/>
      <c r="H2199" s="159"/>
      <c r="I2199" s="159"/>
      <c r="J2199" s="159"/>
      <c r="K2199" s="159"/>
      <c r="L2199" s="159"/>
      <c r="M2199" s="159"/>
      <c r="N2199" s="158"/>
      <c r="O2199" s="158"/>
      <c r="P2199" s="158"/>
      <c r="Q2199" s="158"/>
      <c r="R2199" s="159"/>
      <c r="S2199" s="159"/>
      <c r="T2199" s="159"/>
      <c r="U2199" s="159"/>
      <c r="V2199" s="159"/>
      <c r="W2199" s="159"/>
      <c r="X2199" s="159"/>
      <c r="Y2199" s="159"/>
      <c r="Z2199" s="148"/>
      <c r="AA2199" s="148"/>
      <c r="AB2199" s="148"/>
      <c r="AC2199" s="148"/>
      <c r="AD2199" s="148"/>
      <c r="AE2199" s="148"/>
      <c r="AF2199" s="148"/>
      <c r="AG2199" s="148" t="s">
        <v>435</v>
      </c>
      <c r="AH2199" s="148">
        <v>0</v>
      </c>
      <c r="AI2199" s="148"/>
      <c r="AJ2199" s="148"/>
      <c r="AK2199" s="148"/>
      <c r="AL2199" s="148"/>
      <c r="AM2199" s="148"/>
      <c r="AN2199" s="148"/>
      <c r="AO2199" s="148"/>
      <c r="AP2199" s="148"/>
      <c r="AQ2199" s="148"/>
      <c r="AR2199" s="148"/>
      <c r="AS2199" s="148"/>
      <c r="AT2199" s="148"/>
      <c r="AU2199" s="148"/>
      <c r="AV2199" s="148"/>
      <c r="AW2199" s="148"/>
      <c r="AX2199" s="148"/>
      <c r="AY2199" s="148"/>
      <c r="AZ2199" s="148"/>
      <c r="BA2199" s="148"/>
      <c r="BB2199" s="148"/>
      <c r="BC2199" s="148"/>
      <c r="BD2199" s="148"/>
      <c r="BE2199" s="148"/>
      <c r="BF2199" s="148"/>
      <c r="BG2199" s="148"/>
      <c r="BH2199" s="148"/>
    </row>
    <row r="2200" spans="1:60" outlineLevel="3" x14ac:dyDescent="0.2">
      <c r="A2200" s="155"/>
      <c r="B2200" s="156"/>
      <c r="C2200" s="194" t="s">
        <v>2792</v>
      </c>
      <c r="D2200" s="185"/>
      <c r="E2200" s="186">
        <v>91.566000000000003</v>
      </c>
      <c r="F2200" s="159"/>
      <c r="G2200" s="159"/>
      <c r="H2200" s="159"/>
      <c r="I2200" s="159"/>
      <c r="J2200" s="159"/>
      <c r="K2200" s="159"/>
      <c r="L2200" s="159"/>
      <c r="M2200" s="159"/>
      <c r="N2200" s="158"/>
      <c r="O2200" s="158"/>
      <c r="P2200" s="158"/>
      <c r="Q2200" s="158"/>
      <c r="R2200" s="159"/>
      <c r="S2200" s="159"/>
      <c r="T2200" s="159"/>
      <c r="U2200" s="159"/>
      <c r="V2200" s="159"/>
      <c r="W2200" s="159"/>
      <c r="X2200" s="159"/>
      <c r="Y2200" s="159"/>
      <c r="Z2200" s="148"/>
      <c r="AA2200" s="148"/>
      <c r="AB2200" s="148"/>
      <c r="AC2200" s="148"/>
      <c r="AD2200" s="148"/>
      <c r="AE2200" s="148"/>
      <c r="AF2200" s="148"/>
      <c r="AG2200" s="148" t="s">
        <v>435</v>
      </c>
      <c r="AH2200" s="148">
        <v>0</v>
      </c>
      <c r="AI2200" s="148"/>
      <c r="AJ2200" s="148"/>
      <c r="AK2200" s="148"/>
      <c r="AL2200" s="148"/>
      <c r="AM2200" s="148"/>
      <c r="AN2200" s="148"/>
      <c r="AO2200" s="148"/>
      <c r="AP2200" s="148"/>
      <c r="AQ2200" s="148"/>
      <c r="AR2200" s="148"/>
      <c r="AS2200" s="148"/>
      <c r="AT2200" s="148"/>
      <c r="AU2200" s="148"/>
      <c r="AV2200" s="148"/>
      <c r="AW2200" s="148"/>
      <c r="AX2200" s="148"/>
      <c r="AY2200" s="148"/>
      <c r="AZ2200" s="148"/>
      <c r="BA2200" s="148"/>
      <c r="BB2200" s="148"/>
      <c r="BC2200" s="148"/>
      <c r="BD2200" s="148"/>
      <c r="BE2200" s="148"/>
      <c r="BF2200" s="148"/>
      <c r="BG2200" s="148"/>
      <c r="BH2200" s="148"/>
    </row>
    <row r="2201" spans="1:60" outlineLevel="3" x14ac:dyDescent="0.2">
      <c r="A2201" s="155"/>
      <c r="B2201" s="156"/>
      <c r="C2201" s="194" t="s">
        <v>2793</v>
      </c>
      <c r="D2201" s="185"/>
      <c r="E2201" s="186">
        <v>9.73</v>
      </c>
      <c r="F2201" s="159"/>
      <c r="G2201" s="159"/>
      <c r="H2201" s="159"/>
      <c r="I2201" s="159"/>
      <c r="J2201" s="159"/>
      <c r="K2201" s="159"/>
      <c r="L2201" s="159"/>
      <c r="M2201" s="159"/>
      <c r="N2201" s="158"/>
      <c r="O2201" s="158"/>
      <c r="P2201" s="158"/>
      <c r="Q2201" s="158"/>
      <c r="R2201" s="159"/>
      <c r="S2201" s="159"/>
      <c r="T2201" s="159"/>
      <c r="U2201" s="159"/>
      <c r="V2201" s="159"/>
      <c r="W2201" s="159"/>
      <c r="X2201" s="159"/>
      <c r="Y2201" s="159"/>
      <c r="Z2201" s="148"/>
      <c r="AA2201" s="148"/>
      <c r="AB2201" s="148"/>
      <c r="AC2201" s="148"/>
      <c r="AD2201" s="148"/>
      <c r="AE2201" s="148"/>
      <c r="AF2201" s="148"/>
      <c r="AG2201" s="148" t="s">
        <v>435</v>
      </c>
      <c r="AH2201" s="148">
        <v>0</v>
      </c>
      <c r="AI2201" s="148"/>
      <c r="AJ2201" s="148"/>
      <c r="AK2201" s="148"/>
      <c r="AL2201" s="148"/>
      <c r="AM2201" s="148"/>
      <c r="AN2201" s="148"/>
      <c r="AO2201" s="148"/>
      <c r="AP2201" s="148"/>
      <c r="AQ2201" s="148"/>
      <c r="AR2201" s="148"/>
      <c r="AS2201" s="148"/>
      <c r="AT2201" s="148"/>
      <c r="AU2201" s="148"/>
      <c r="AV2201" s="148"/>
      <c r="AW2201" s="148"/>
      <c r="AX2201" s="148"/>
      <c r="AY2201" s="148"/>
      <c r="AZ2201" s="148"/>
      <c r="BA2201" s="148"/>
      <c r="BB2201" s="148"/>
      <c r="BC2201" s="148"/>
      <c r="BD2201" s="148"/>
      <c r="BE2201" s="148"/>
      <c r="BF2201" s="148"/>
      <c r="BG2201" s="148"/>
      <c r="BH2201" s="148"/>
    </row>
    <row r="2202" spans="1:60" outlineLevel="3" x14ac:dyDescent="0.2">
      <c r="A2202" s="155"/>
      <c r="B2202" s="156"/>
      <c r="C2202" s="194" t="s">
        <v>2794</v>
      </c>
      <c r="D2202" s="185"/>
      <c r="E2202" s="186">
        <v>40.526000000000003</v>
      </c>
      <c r="F2202" s="159"/>
      <c r="G2202" s="159"/>
      <c r="H2202" s="159"/>
      <c r="I2202" s="159"/>
      <c r="J2202" s="159"/>
      <c r="K2202" s="159"/>
      <c r="L2202" s="159"/>
      <c r="M2202" s="159"/>
      <c r="N2202" s="158"/>
      <c r="O2202" s="158"/>
      <c r="P2202" s="158"/>
      <c r="Q2202" s="158"/>
      <c r="R2202" s="159"/>
      <c r="S2202" s="159"/>
      <c r="T2202" s="159"/>
      <c r="U2202" s="159"/>
      <c r="V2202" s="159"/>
      <c r="W2202" s="159"/>
      <c r="X2202" s="159"/>
      <c r="Y2202" s="159"/>
      <c r="Z2202" s="148"/>
      <c r="AA2202" s="148"/>
      <c r="AB2202" s="148"/>
      <c r="AC2202" s="148"/>
      <c r="AD2202" s="148"/>
      <c r="AE2202" s="148"/>
      <c r="AF2202" s="148"/>
      <c r="AG2202" s="148" t="s">
        <v>435</v>
      </c>
      <c r="AH2202" s="148">
        <v>0</v>
      </c>
      <c r="AI2202" s="148"/>
      <c r="AJ2202" s="148"/>
      <c r="AK2202" s="148"/>
      <c r="AL2202" s="148"/>
      <c r="AM2202" s="148"/>
      <c r="AN2202" s="148"/>
      <c r="AO2202" s="148"/>
      <c r="AP2202" s="148"/>
      <c r="AQ2202" s="148"/>
      <c r="AR2202" s="148"/>
      <c r="AS2202" s="148"/>
      <c r="AT2202" s="148"/>
      <c r="AU2202" s="148"/>
      <c r="AV2202" s="148"/>
      <c r="AW2202" s="148"/>
      <c r="AX2202" s="148"/>
      <c r="AY2202" s="148"/>
      <c r="AZ2202" s="148"/>
      <c r="BA2202" s="148"/>
      <c r="BB2202" s="148"/>
      <c r="BC2202" s="148"/>
      <c r="BD2202" s="148"/>
      <c r="BE2202" s="148"/>
      <c r="BF2202" s="148"/>
      <c r="BG2202" s="148"/>
      <c r="BH2202" s="148"/>
    </row>
    <row r="2203" spans="1:60" outlineLevel="3" x14ac:dyDescent="0.2">
      <c r="A2203" s="155"/>
      <c r="B2203" s="156"/>
      <c r="C2203" s="194" t="s">
        <v>2795</v>
      </c>
      <c r="D2203" s="185"/>
      <c r="E2203" s="186">
        <v>26.076000000000001</v>
      </c>
      <c r="F2203" s="159"/>
      <c r="G2203" s="159"/>
      <c r="H2203" s="159"/>
      <c r="I2203" s="159"/>
      <c r="J2203" s="159"/>
      <c r="K2203" s="159"/>
      <c r="L2203" s="159"/>
      <c r="M2203" s="159"/>
      <c r="N2203" s="158"/>
      <c r="O2203" s="158"/>
      <c r="P2203" s="158"/>
      <c r="Q2203" s="158"/>
      <c r="R2203" s="159"/>
      <c r="S2203" s="159"/>
      <c r="T2203" s="159"/>
      <c r="U2203" s="159"/>
      <c r="V2203" s="159"/>
      <c r="W2203" s="159"/>
      <c r="X2203" s="159"/>
      <c r="Y2203" s="159"/>
      <c r="Z2203" s="148"/>
      <c r="AA2203" s="148"/>
      <c r="AB2203" s="148"/>
      <c r="AC2203" s="148"/>
      <c r="AD2203" s="148"/>
      <c r="AE2203" s="148"/>
      <c r="AF2203" s="148"/>
      <c r="AG2203" s="148" t="s">
        <v>435</v>
      </c>
      <c r="AH2203" s="148">
        <v>0</v>
      </c>
      <c r="AI2203" s="148"/>
      <c r="AJ2203" s="148"/>
      <c r="AK2203" s="148"/>
      <c r="AL2203" s="148"/>
      <c r="AM2203" s="148"/>
      <c r="AN2203" s="148"/>
      <c r="AO2203" s="148"/>
      <c r="AP2203" s="148"/>
      <c r="AQ2203" s="148"/>
      <c r="AR2203" s="148"/>
      <c r="AS2203" s="148"/>
      <c r="AT2203" s="148"/>
      <c r="AU2203" s="148"/>
      <c r="AV2203" s="148"/>
      <c r="AW2203" s="148"/>
      <c r="AX2203" s="148"/>
      <c r="AY2203" s="148"/>
      <c r="AZ2203" s="148"/>
      <c r="BA2203" s="148"/>
      <c r="BB2203" s="148"/>
      <c r="BC2203" s="148"/>
      <c r="BD2203" s="148"/>
      <c r="BE2203" s="148"/>
      <c r="BF2203" s="148"/>
      <c r="BG2203" s="148"/>
      <c r="BH2203" s="148"/>
    </row>
    <row r="2204" spans="1:60" outlineLevel="3" x14ac:dyDescent="0.2">
      <c r="A2204" s="155"/>
      <c r="B2204" s="156"/>
      <c r="C2204" s="194" t="s">
        <v>2796</v>
      </c>
      <c r="D2204" s="185"/>
      <c r="E2204" s="186">
        <v>32.271000000000001</v>
      </c>
      <c r="F2204" s="159"/>
      <c r="G2204" s="159"/>
      <c r="H2204" s="159"/>
      <c r="I2204" s="159"/>
      <c r="J2204" s="159"/>
      <c r="K2204" s="159"/>
      <c r="L2204" s="159"/>
      <c r="M2204" s="159"/>
      <c r="N2204" s="158"/>
      <c r="O2204" s="158"/>
      <c r="P2204" s="158"/>
      <c r="Q2204" s="158"/>
      <c r="R2204" s="159"/>
      <c r="S2204" s="159"/>
      <c r="T2204" s="159"/>
      <c r="U2204" s="159"/>
      <c r="V2204" s="159"/>
      <c r="W2204" s="159"/>
      <c r="X2204" s="159"/>
      <c r="Y2204" s="159"/>
      <c r="Z2204" s="148"/>
      <c r="AA2204" s="148"/>
      <c r="AB2204" s="148"/>
      <c r="AC2204" s="148"/>
      <c r="AD2204" s="148"/>
      <c r="AE2204" s="148"/>
      <c r="AF2204" s="148"/>
      <c r="AG2204" s="148" t="s">
        <v>435</v>
      </c>
      <c r="AH2204" s="148">
        <v>0</v>
      </c>
      <c r="AI2204" s="148"/>
      <c r="AJ2204" s="148"/>
      <c r="AK2204" s="148"/>
      <c r="AL2204" s="148"/>
      <c r="AM2204" s="148"/>
      <c r="AN2204" s="148"/>
      <c r="AO2204" s="148"/>
      <c r="AP2204" s="148"/>
      <c r="AQ2204" s="148"/>
      <c r="AR2204" s="148"/>
      <c r="AS2204" s="148"/>
      <c r="AT2204" s="148"/>
      <c r="AU2204" s="148"/>
      <c r="AV2204" s="148"/>
      <c r="AW2204" s="148"/>
      <c r="AX2204" s="148"/>
      <c r="AY2204" s="148"/>
      <c r="AZ2204" s="148"/>
      <c r="BA2204" s="148"/>
      <c r="BB2204" s="148"/>
      <c r="BC2204" s="148"/>
      <c r="BD2204" s="148"/>
      <c r="BE2204" s="148"/>
      <c r="BF2204" s="148"/>
      <c r="BG2204" s="148"/>
      <c r="BH2204" s="148"/>
    </row>
    <row r="2205" spans="1:60" outlineLevel="3" x14ac:dyDescent="0.2">
      <c r="A2205" s="155"/>
      <c r="B2205" s="156"/>
      <c r="C2205" s="194" t="s">
        <v>2797</v>
      </c>
      <c r="D2205" s="185"/>
      <c r="E2205" s="186">
        <v>12.231999999999999</v>
      </c>
      <c r="F2205" s="159"/>
      <c r="G2205" s="159"/>
      <c r="H2205" s="159"/>
      <c r="I2205" s="159"/>
      <c r="J2205" s="159"/>
      <c r="K2205" s="159"/>
      <c r="L2205" s="159"/>
      <c r="M2205" s="159"/>
      <c r="N2205" s="158"/>
      <c r="O2205" s="158"/>
      <c r="P2205" s="158"/>
      <c r="Q2205" s="158"/>
      <c r="R2205" s="159"/>
      <c r="S2205" s="159"/>
      <c r="T2205" s="159"/>
      <c r="U2205" s="159"/>
      <c r="V2205" s="159"/>
      <c r="W2205" s="159"/>
      <c r="X2205" s="159"/>
      <c r="Y2205" s="159"/>
      <c r="Z2205" s="148"/>
      <c r="AA2205" s="148"/>
      <c r="AB2205" s="148"/>
      <c r="AC2205" s="148"/>
      <c r="AD2205" s="148"/>
      <c r="AE2205" s="148"/>
      <c r="AF2205" s="148"/>
      <c r="AG2205" s="148" t="s">
        <v>435</v>
      </c>
      <c r="AH2205" s="148">
        <v>0</v>
      </c>
      <c r="AI2205" s="148"/>
      <c r="AJ2205" s="148"/>
      <c r="AK2205" s="148"/>
      <c r="AL2205" s="148"/>
      <c r="AM2205" s="148"/>
      <c r="AN2205" s="148"/>
      <c r="AO2205" s="148"/>
      <c r="AP2205" s="148"/>
      <c r="AQ2205" s="148"/>
      <c r="AR2205" s="148"/>
      <c r="AS2205" s="148"/>
      <c r="AT2205" s="148"/>
      <c r="AU2205" s="148"/>
      <c r="AV2205" s="148"/>
      <c r="AW2205" s="148"/>
      <c r="AX2205" s="148"/>
      <c r="AY2205" s="148"/>
      <c r="AZ2205" s="148"/>
      <c r="BA2205" s="148"/>
      <c r="BB2205" s="148"/>
      <c r="BC2205" s="148"/>
      <c r="BD2205" s="148"/>
      <c r="BE2205" s="148"/>
      <c r="BF2205" s="148"/>
      <c r="BG2205" s="148"/>
      <c r="BH2205" s="148"/>
    </row>
    <row r="2206" spans="1:60" outlineLevel="3" x14ac:dyDescent="0.2">
      <c r="A2206" s="155"/>
      <c r="B2206" s="156"/>
      <c r="C2206" s="194" t="s">
        <v>2798</v>
      </c>
      <c r="D2206" s="185"/>
      <c r="E2206" s="186">
        <v>52.207999999999998</v>
      </c>
      <c r="F2206" s="159"/>
      <c r="G2206" s="159"/>
      <c r="H2206" s="159"/>
      <c r="I2206" s="159"/>
      <c r="J2206" s="159"/>
      <c r="K2206" s="159"/>
      <c r="L2206" s="159"/>
      <c r="M2206" s="159"/>
      <c r="N2206" s="158"/>
      <c r="O2206" s="158"/>
      <c r="P2206" s="158"/>
      <c r="Q2206" s="158"/>
      <c r="R2206" s="159"/>
      <c r="S2206" s="159"/>
      <c r="T2206" s="159"/>
      <c r="U2206" s="159"/>
      <c r="V2206" s="159"/>
      <c r="W2206" s="159"/>
      <c r="X2206" s="159"/>
      <c r="Y2206" s="159"/>
      <c r="Z2206" s="148"/>
      <c r="AA2206" s="148"/>
      <c r="AB2206" s="148"/>
      <c r="AC2206" s="148"/>
      <c r="AD2206" s="148"/>
      <c r="AE2206" s="148"/>
      <c r="AF2206" s="148"/>
      <c r="AG2206" s="148" t="s">
        <v>435</v>
      </c>
      <c r="AH2206" s="148">
        <v>0</v>
      </c>
      <c r="AI2206" s="148"/>
      <c r="AJ2206" s="148"/>
      <c r="AK2206" s="148"/>
      <c r="AL2206" s="148"/>
      <c r="AM2206" s="148"/>
      <c r="AN2206" s="148"/>
      <c r="AO2206" s="148"/>
      <c r="AP2206" s="148"/>
      <c r="AQ2206" s="148"/>
      <c r="AR2206" s="148"/>
      <c r="AS2206" s="148"/>
      <c r="AT2206" s="148"/>
      <c r="AU2206" s="148"/>
      <c r="AV2206" s="148"/>
      <c r="AW2206" s="148"/>
      <c r="AX2206" s="148"/>
      <c r="AY2206" s="148"/>
      <c r="AZ2206" s="148"/>
      <c r="BA2206" s="148"/>
      <c r="BB2206" s="148"/>
      <c r="BC2206" s="148"/>
      <c r="BD2206" s="148"/>
      <c r="BE2206" s="148"/>
      <c r="BF2206" s="148"/>
      <c r="BG2206" s="148"/>
      <c r="BH2206" s="148"/>
    </row>
    <row r="2207" spans="1:60" outlineLevel="3" x14ac:dyDescent="0.2">
      <c r="A2207" s="155"/>
      <c r="B2207" s="156"/>
      <c r="C2207" s="194" t="s">
        <v>2799</v>
      </c>
      <c r="D2207" s="185"/>
      <c r="E2207" s="186">
        <v>56.939500000000002</v>
      </c>
      <c r="F2207" s="159"/>
      <c r="G2207" s="159"/>
      <c r="H2207" s="159"/>
      <c r="I2207" s="159"/>
      <c r="J2207" s="159"/>
      <c r="K2207" s="159"/>
      <c r="L2207" s="159"/>
      <c r="M2207" s="159"/>
      <c r="N2207" s="158"/>
      <c r="O2207" s="158"/>
      <c r="P2207" s="158"/>
      <c r="Q2207" s="158"/>
      <c r="R2207" s="159"/>
      <c r="S2207" s="159"/>
      <c r="T2207" s="159"/>
      <c r="U2207" s="159"/>
      <c r="V2207" s="159"/>
      <c r="W2207" s="159"/>
      <c r="X2207" s="159"/>
      <c r="Y2207" s="159"/>
      <c r="Z2207" s="148"/>
      <c r="AA2207" s="148"/>
      <c r="AB2207" s="148"/>
      <c r="AC2207" s="148"/>
      <c r="AD2207" s="148"/>
      <c r="AE2207" s="148"/>
      <c r="AF2207" s="148"/>
      <c r="AG2207" s="148" t="s">
        <v>435</v>
      </c>
      <c r="AH2207" s="148">
        <v>0</v>
      </c>
      <c r="AI2207" s="148"/>
      <c r="AJ2207" s="148"/>
      <c r="AK2207" s="148"/>
      <c r="AL2207" s="148"/>
      <c r="AM2207" s="148"/>
      <c r="AN2207" s="148"/>
      <c r="AO2207" s="148"/>
      <c r="AP2207" s="148"/>
      <c r="AQ2207" s="148"/>
      <c r="AR2207" s="148"/>
      <c r="AS2207" s="148"/>
      <c r="AT2207" s="148"/>
      <c r="AU2207" s="148"/>
      <c r="AV2207" s="148"/>
      <c r="AW2207" s="148"/>
      <c r="AX2207" s="148"/>
      <c r="AY2207" s="148"/>
      <c r="AZ2207" s="148"/>
      <c r="BA2207" s="148"/>
      <c r="BB2207" s="148"/>
      <c r="BC2207" s="148"/>
      <c r="BD2207" s="148"/>
      <c r="BE2207" s="148"/>
      <c r="BF2207" s="148"/>
      <c r="BG2207" s="148"/>
      <c r="BH2207" s="148"/>
    </row>
    <row r="2208" spans="1:60" outlineLevel="3" x14ac:dyDescent="0.2">
      <c r="A2208" s="155"/>
      <c r="B2208" s="156"/>
      <c r="C2208" s="194" t="s">
        <v>2800</v>
      </c>
      <c r="D2208" s="185"/>
      <c r="E2208" s="186">
        <v>53.139499999999998</v>
      </c>
      <c r="F2208" s="159"/>
      <c r="G2208" s="159"/>
      <c r="H2208" s="159"/>
      <c r="I2208" s="159"/>
      <c r="J2208" s="159"/>
      <c r="K2208" s="159"/>
      <c r="L2208" s="159"/>
      <c r="M2208" s="159"/>
      <c r="N2208" s="158"/>
      <c r="O2208" s="158"/>
      <c r="P2208" s="158"/>
      <c r="Q2208" s="158"/>
      <c r="R2208" s="159"/>
      <c r="S2208" s="159"/>
      <c r="T2208" s="159"/>
      <c r="U2208" s="159"/>
      <c r="V2208" s="159"/>
      <c r="W2208" s="159"/>
      <c r="X2208" s="159"/>
      <c r="Y2208" s="159"/>
      <c r="Z2208" s="148"/>
      <c r="AA2208" s="148"/>
      <c r="AB2208" s="148"/>
      <c r="AC2208" s="148"/>
      <c r="AD2208" s="148"/>
      <c r="AE2208" s="148"/>
      <c r="AF2208" s="148"/>
      <c r="AG2208" s="148" t="s">
        <v>435</v>
      </c>
      <c r="AH2208" s="148">
        <v>0</v>
      </c>
      <c r="AI2208" s="148"/>
      <c r="AJ2208" s="148"/>
      <c r="AK2208" s="148"/>
      <c r="AL2208" s="148"/>
      <c r="AM2208" s="148"/>
      <c r="AN2208" s="148"/>
      <c r="AO2208" s="148"/>
      <c r="AP2208" s="148"/>
      <c r="AQ2208" s="148"/>
      <c r="AR2208" s="148"/>
      <c r="AS2208" s="148"/>
      <c r="AT2208" s="148"/>
      <c r="AU2208" s="148"/>
      <c r="AV2208" s="148"/>
      <c r="AW2208" s="148"/>
      <c r="AX2208" s="148"/>
      <c r="AY2208" s="148"/>
      <c r="AZ2208" s="148"/>
      <c r="BA2208" s="148"/>
      <c r="BB2208" s="148"/>
      <c r="BC2208" s="148"/>
      <c r="BD2208" s="148"/>
      <c r="BE2208" s="148"/>
      <c r="BF2208" s="148"/>
      <c r="BG2208" s="148"/>
      <c r="BH2208" s="148"/>
    </row>
    <row r="2209" spans="1:60" outlineLevel="3" x14ac:dyDescent="0.2">
      <c r="A2209" s="155"/>
      <c r="B2209" s="156"/>
      <c r="C2209" s="194" t="s">
        <v>1396</v>
      </c>
      <c r="D2209" s="185"/>
      <c r="E2209" s="186"/>
      <c r="F2209" s="159"/>
      <c r="G2209" s="159"/>
      <c r="H2209" s="159"/>
      <c r="I2209" s="159"/>
      <c r="J2209" s="159"/>
      <c r="K2209" s="159"/>
      <c r="L2209" s="159"/>
      <c r="M2209" s="159"/>
      <c r="N2209" s="158"/>
      <c r="O2209" s="158"/>
      <c r="P2209" s="158"/>
      <c r="Q2209" s="158"/>
      <c r="R2209" s="159"/>
      <c r="S2209" s="159"/>
      <c r="T2209" s="159"/>
      <c r="U2209" s="159"/>
      <c r="V2209" s="159"/>
      <c r="W2209" s="159"/>
      <c r="X2209" s="159"/>
      <c r="Y2209" s="159"/>
      <c r="Z2209" s="148"/>
      <c r="AA2209" s="148"/>
      <c r="AB2209" s="148"/>
      <c r="AC2209" s="148"/>
      <c r="AD2209" s="148"/>
      <c r="AE2209" s="148"/>
      <c r="AF2209" s="148"/>
      <c r="AG2209" s="148" t="s">
        <v>435</v>
      </c>
      <c r="AH2209" s="148">
        <v>0</v>
      </c>
      <c r="AI2209" s="148"/>
      <c r="AJ2209" s="148"/>
      <c r="AK2209" s="148"/>
      <c r="AL2209" s="148"/>
      <c r="AM2209" s="148"/>
      <c r="AN2209" s="148"/>
      <c r="AO2209" s="148"/>
      <c r="AP2209" s="148"/>
      <c r="AQ2209" s="148"/>
      <c r="AR2209" s="148"/>
      <c r="AS2209" s="148"/>
      <c r="AT2209" s="148"/>
      <c r="AU2209" s="148"/>
      <c r="AV2209" s="148"/>
      <c r="AW2209" s="148"/>
      <c r="AX2209" s="148"/>
      <c r="AY2209" s="148"/>
      <c r="AZ2209" s="148"/>
      <c r="BA2209" s="148"/>
      <c r="BB2209" s="148"/>
      <c r="BC2209" s="148"/>
      <c r="BD2209" s="148"/>
      <c r="BE2209" s="148"/>
      <c r="BF2209" s="148"/>
      <c r="BG2209" s="148"/>
      <c r="BH2209" s="148"/>
    </row>
    <row r="2210" spans="1:60" outlineLevel="3" x14ac:dyDescent="0.2">
      <c r="A2210" s="155"/>
      <c r="B2210" s="156"/>
      <c r="C2210" s="194" t="s">
        <v>2801</v>
      </c>
      <c r="D2210" s="185"/>
      <c r="E2210" s="186">
        <v>381.57600000000002</v>
      </c>
      <c r="F2210" s="159"/>
      <c r="G2210" s="159"/>
      <c r="H2210" s="159"/>
      <c r="I2210" s="159"/>
      <c r="J2210" s="159"/>
      <c r="K2210" s="159"/>
      <c r="L2210" s="159"/>
      <c r="M2210" s="159"/>
      <c r="N2210" s="158"/>
      <c r="O2210" s="158"/>
      <c r="P2210" s="158"/>
      <c r="Q2210" s="158"/>
      <c r="R2210" s="159"/>
      <c r="S2210" s="159"/>
      <c r="T2210" s="159"/>
      <c r="U2210" s="159"/>
      <c r="V2210" s="159"/>
      <c r="W2210" s="159"/>
      <c r="X2210" s="159"/>
      <c r="Y2210" s="159"/>
      <c r="Z2210" s="148"/>
      <c r="AA2210" s="148"/>
      <c r="AB2210" s="148"/>
      <c r="AC2210" s="148"/>
      <c r="AD2210" s="148"/>
      <c r="AE2210" s="148"/>
      <c r="AF2210" s="148"/>
      <c r="AG2210" s="148" t="s">
        <v>435</v>
      </c>
      <c r="AH2210" s="148">
        <v>0</v>
      </c>
      <c r="AI2210" s="148"/>
      <c r="AJ2210" s="148"/>
      <c r="AK2210" s="148"/>
      <c r="AL2210" s="148"/>
      <c r="AM2210" s="148"/>
      <c r="AN2210" s="148"/>
      <c r="AO2210" s="148"/>
      <c r="AP2210" s="148"/>
      <c r="AQ2210" s="148"/>
      <c r="AR2210" s="148"/>
      <c r="AS2210" s="148"/>
      <c r="AT2210" s="148"/>
      <c r="AU2210" s="148"/>
      <c r="AV2210" s="148"/>
      <c r="AW2210" s="148"/>
      <c r="AX2210" s="148"/>
      <c r="AY2210" s="148"/>
      <c r="AZ2210" s="148"/>
      <c r="BA2210" s="148"/>
      <c r="BB2210" s="148"/>
      <c r="BC2210" s="148"/>
      <c r="BD2210" s="148"/>
      <c r="BE2210" s="148"/>
      <c r="BF2210" s="148"/>
      <c r="BG2210" s="148"/>
      <c r="BH2210" s="148"/>
    </row>
    <row r="2211" spans="1:60" outlineLevel="3" x14ac:dyDescent="0.2">
      <c r="A2211" s="155"/>
      <c r="B2211" s="156"/>
      <c r="C2211" s="194" t="s">
        <v>2784</v>
      </c>
      <c r="D2211" s="185"/>
      <c r="E2211" s="186">
        <v>10.992000000000001</v>
      </c>
      <c r="F2211" s="159"/>
      <c r="G2211" s="159"/>
      <c r="H2211" s="159"/>
      <c r="I2211" s="159"/>
      <c r="J2211" s="159"/>
      <c r="K2211" s="159"/>
      <c r="L2211" s="159"/>
      <c r="M2211" s="159"/>
      <c r="N2211" s="158"/>
      <c r="O2211" s="158"/>
      <c r="P2211" s="158"/>
      <c r="Q2211" s="158"/>
      <c r="R2211" s="159"/>
      <c r="S2211" s="159"/>
      <c r="T2211" s="159"/>
      <c r="U2211" s="159"/>
      <c r="V2211" s="159"/>
      <c r="W2211" s="159"/>
      <c r="X2211" s="159"/>
      <c r="Y2211" s="159"/>
      <c r="Z2211" s="148"/>
      <c r="AA2211" s="148"/>
      <c r="AB2211" s="148"/>
      <c r="AC2211" s="148"/>
      <c r="AD2211" s="148"/>
      <c r="AE2211" s="148"/>
      <c r="AF2211" s="148"/>
      <c r="AG2211" s="148" t="s">
        <v>435</v>
      </c>
      <c r="AH2211" s="148">
        <v>0</v>
      </c>
      <c r="AI2211" s="148"/>
      <c r="AJ2211" s="148"/>
      <c r="AK2211" s="148"/>
      <c r="AL2211" s="148"/>
      <c r="AM2211" s="148"/>
      <c r="AN2211" s="148"/>
      <c r="AO2211" s="148"/>
      <c r="AP2211" s="148"/>
      <c r="AQ2211" s="148"/>
      <c r="AR2211" s="148"/>
      <c r="AS2211" s="148"/>
      <c r="AT2211" s="148"/>
      <c r="AU2211" s="148"/>
      <c r="AV2211" s="148"/>
      <c r="AW2211" s="148"/>
      <c r="AX2211" s="148"/>
      <c r="AY2211" s="148"/>
      <c r="AZ2211" s="148"/>
      <c r="BA2211" s="148"/>
      <c r="BB2211" s="148"/>
      <c r="BC2211" s="148"/>
      <c r="BD2211" s="148"/>
      <c r="BE2211" s="148"/>
      <c r="BF2211" s="148"/>
      <c r="BG2211" s="148"/>
      <c r="BH2211" s="148"/>
    </row>
    <row r="2212" spans="1:60" outlineLevel="3" x14ac:dyDescent="0.2">
      <c r="A2212" s="155"/>
      <c r="B2212" s="156"/>
      <c r="C2212" s="194" t="s">
        <v>2802</v>
      </c>
      <c r="D2212" s="185"/>
      <c r="E2212" s="186">
        <v>44.715000000000003</v>
      </c>
      <c r="F2212" s="159"/>
      <c r="G2212" s="159"/>
      <c r="H2212" s="159"/>
      <c r="I2212" s="159"/>
      <c r="J2212" s="159"/>
      <c r="K2212" s="159"/>
      <c r="L2212" s="159"/>
      <c r="M2212" s="159"/>
      <c r="N2212" s="158"/>
      <c r="O2212" s="158"/>
      <c r="P2212" s="158"/>
      <c r="Q2212" s="158"/>
      <c r="R2212" s="159"/>
      <c r="S2212" s="159"/>
      <c r="T2212" s="159"/>
      <c r="U2212" s="159"/>
      <c r="V2212" s="159"/>
      <c r="W2212" s="159"/>
      <c r="X2212" s="159"/>
      <c r="Y2212" s="159"/>
      <c r="Z2212" s="148"/>
      <c r="AA2212" s="148"/>
      <c r="AB2212" s="148"/>
      <c r="AC2212" s="148"/>
      <c r="AD2212" s="148"/>
      <c r="AE2212" s="148"/>
      <c r="AF2212" s="148"/>
      <c r="AG2212" s="148" t="s">
        <v>435</v>
      </c>
      <c r="AH2212" s="148">
        <v>0</v>
      </c>
      <c r="AI2212" s="148"/>
      <c r="AJ2212" s="148"/>
      <c r="AK2212" s="148"/>
      <c r="AL2212" s="148"/>
      <c r="AM2212" s="148"/>
      <c r="AN2212" s="148"/>
      <c r="AO2212" s="148"/>
      <c r="AP2212" s="148"/>
      <c r="AQ2212" s="148"/>
      <c r="AR2212" s="148"/>
      <c r="AS2212" s="148"/>
      <c r="AT2212" s="148"/>
      <c r="AU2212" s="148"/>
      <c r="AV2212" s="148"/>
      <c r="AW2212" s="148"/>
      <c r="AX2212" s="148"/>
      <c r="AY2212" s="148"/>
      <c r="AZ2212" s="148"/>
      <c r="BA2212" s="148"/>
      <c r="BB2212" s="148"/>
      <c r="BC2212" s="148"/>
      <c r="BD2212" s="148"/>
      <c r="BE2212" s="148"/>
      <c r="BF2212" s="148"/>
      <c r="BG2212" s="148"/>
      <c r="BH2212" s="148"/>
    </row>
    <row r="2213" spans="1:60" outlineLevel="3" x14ac:dyDescent="0.2">
      <c r="A2213" s="155"/>
      <c r="B2213" s="156"/>
      <c r="C2213" s="194" t="s">
        <v>2803</v>
      </c>
      <c r="D2213" s="185"/>
      <c r="E2213" s="186">
        <v>82.14</v>
      </c>
      <c r="F2213" s="159"/>
      <c r="G2213" s="159"/>
      <c r="H2213" s="159"/>
      <c r="I2213" s="159"/>
      <c r="J2213" s="159"/>
      <c r="K2213" s="159"/>
      <c r="L2213" s="159"/>
      <c r="M2213" s="159"/>
      <c r="N2213" s="158"/>
      <c r="O2213" s="158"/>
      <c r="P2213" s="158"/>
      <c r="Q2213" s="158"/>
      <c r="R2213" s="159"/>
      <c r="S2213" s="159"/>
      <c r="T2213" s="159"/>
      <c r="U2213" s="159"/>
      <c r="V2213" s="159"/>
      <c r="W2213" s="159"/>
      <c r="X2213" s="159"/>
      <c r="Y2213" s="159"/>
      <c r="Z2213" s="148"/>
      <c r="AA2213" s="148"/>
      <c r="AB2213" s="148"/>
      <c r="AC2213" s="148"/>
      <c r="AD2213" s="148"/>
      <c r="AE2213" s="148"/>
      <c r="AF2213" s="148"/>
      <c r="AG2213" s="148" t="s">
        <v>435</v>
      </c>
      <c r="AH2213" s="148">
        <v>0</v>
      </c>
      <c r="AI2213" s="148"/>
      <c r="AJ2213" s="148"/>
      <c r="AK2213" s="148"/>
      <c r="AL2213" s="148"/>
      <c r="AM2213" s="148"/>
      <c r="AN2213" s="148"/>
      <c r="AO2213" s="148"/>
      <c r="AP2213" s="148"/>
      <c r="AQ2213" s="148"/>
      <c r="AR2213" s="148"/>
      <c r="AS2213" s="148"/>
      <c r="AT2213" s="148"/>
      <c r="AU2213" s="148"/>
      <c r="AV2213" s="148"/>
      <c r="AW2213" s="148"/>
      <c r="AX2213" s="148"/>
      <c r="AY2213" s="148"/>
      <c r="AZ2213" s="148"/>
      <c r="BA2213" s="148"/>
      <c r="BB2213" s="148"/>
      <c r="BC2213" s="148"/>
      <c r="BD2213" s="148"/>
      <c r="BE2213" s="148"/>
      <c r="BF2213" s="148"/>
      <c r="BG2213" s="148"/>
      <c r="BH2213" s="148"/>
    </row>
    <row r="2214" spans="1:60" outlineLevel="3" x14ac:dyDescent="0.2">
      <c r="A2214" s="155"/>
      <c r="B2214" s="156"/>
      <c r="C2214" s="194" t="s">
        <v>2804</v>
      </c>
      <c r="D2214" s="185"/>
      <c r="E2214" s="186">
        <v>182.11199999999999</v>
      </c>
      <c r="F2214" s="159"/>
      <c r="G2214" s="159"/>
      <c r="H2214" s="159"/>
      <c r="I2214" s="159"/>
      <c r="J2214" s="159"/>
      <c r="K2214" s="159"/>
      <c r="L2214" s="159"/>
      <c r="M2214" s="159"/>
      <c r="N2214" s="158"/>
      <c r="O2214" s="158"/>
      <c r="P2214" s="158"/>
      <c r="Q2214" s="158"/>
      <c r="R2214" s="159"/>
      <c r="S2214" s="159"/>
      <c r="T2214" s="159"/>
      <c r="U2214" s="159"/>
      <c r="V2214" s="159"/>
      <c r="W2214" s="159"/>
      <c r="X2214" s="159"/>
      <c r="Y2214" s="159"/>
      <c r="Z2214" s="148"/>
      <c r="AA2214" s="148"/>
      <c r="AB2214" s="148"/>
      <c r="AC2214" s="148"/>
      <c r="AD2214" s="148"/>
      <c r="AE2214" s="148"/>
      <c r="AF2214" s="148"/>
      <c r="AG2214" s="148" t="s">
        <v>435</v>
      </c>
      <c r="AH2214" s="148">
        <v>0</v>
      </c>
      <c r="AI2214" s="148"/>
      <c r="AJ2214" s="148"/>
      <c r="AK2214" s="148"/>
      <c r="AL2214" s="148"/>
      <c r="AM2214" s="148"/>
      <c r="AN2214" s="148"/>
      <c r="AO2214" s="148"/>
      <c r="AP2214" s="148"/>
      <c r="AQ2214" s="148"/>
      <c r="AR2214" s="148"/>
      <c r="AS2214" s="148"/>
      <c r="AT2214" s="148"/>
      <c r="AU2214" s="148"/>
      <c r="AV2214" s="148"/>
      <c r="AW2214" s="148"/>
      <c r="AX2214" s="148"/>
      <c r="AY2214" s="148"/>
      <c r="AZ2214" s="148"/>
      <c r="BA2214" s="148"/>
      <c r="BB2214" s="148"/>
      <c r="BC2214" s="148"/>
      <c r="BD2214" s="148"/>
      <c r="BE2214" s="148"/>
      <c r="BF2214" s="148"/>
      <c r="BG2214" s="148"/>
      <c r="BH2214" s="148"/>
    </row>
    <row r="2215" spans="1:60" outlineLevel="3" x14ac:dyDescent="0.2">
      <c r="A2215" s="155"/>
      <c r="B2215" s="156"/>
      <c r="C2215" s="194" t="s">
        <v>2805</v>
      </c>
      <c r="D2215" s="185"/>
      <c r="E2215" s="186">
        <v>54.018000000000001</v>
      </c>
      <c r="F2215" s="159"/>
      <c r="G2215" s="159"/>
      <c r="H2215" s="159"/>
      <c r="I2215" s="159"/>
      <c r="J2215" s="159"/>
      <c r="K2215" s="159"/>
      <c r="L2215" s="159"/>
      <c r="M2215" s="159"/>
      <c r="N2215" s="158"/>
      <c r="O2215" s="158"/>
      <c r="P2215" s="158"/>
      <c r="Q2215" s="158"/>
      <c r="R2215" s="159"/>
      <c r="S2215" s="159"/>
      <c r="T2215" s="159"/>
      <c r="U2215" s="159"/>
      <c r="V2215" s="159"/>
      <c r="W2215" s="159"/>
      <c r="X2215" s="159"/>
      <c r="Y2215" s="159"/>
      <c r="Z2215" s="148"/>
      <c r="AA2215" s="148"/>
      <c r="AB2215" s="148"/>
      <c r="AC2215" s="148"/>
      <c r="AD2215" s="148"/>
      <c r="AE2215" s="148"/>
      <c r="AF2215" s="148"/>
      <c r="AG2215" s="148" t="s">
        <v>435</v>
      </c>
      <c r="AH2215" s="148">
        <v>0</v>
      </c>
      <c r="AI2215" s="148"/>
      <c r="AJ2215" s="148"/>
      <c r="AK2215" s="148"/>
      <c r="AL2215" s="148"/>
      <c r="AM2215" s="148"/>
      <c r="AN2215" s="148"/>
      <c r="AO2215" s="148"/>
      <c r="AP2215" s="148"/>
      <c r="AQ2215" s="148"/>
      <c r="AR2215" s="148"/>
      <c r="AS2215" s="148"/>
      <c r="AT2215" s="148"/>
      <c r="AU2215" s="148"/>
      <c r="AV2215" s="148"/>
      <c r="AW2215" s="148"/>
      <c r="AX2215" s="148"/>
      <c r="AY2215" s="148"/>
      <c r="AZ2215" s="148"/>
      <c r="BA2215" s="148"/>
      <c r="BB2215" s="148"/>
      <c r="BC2215" s="148"/>
      <c r="BD2215" s="148"/>
      <c r="BE2215" s="148"/>
      <c r="BF2215" s="148"/>
      <c r="BG2215" s="148"/>
      <c r="BH2215" s="148"/>
    </row>
    <row r="2216" spans="1:60" outlineLevel="3" x14ac:dyDescent="0.2">
      <c r="A2216" s="155"/>
      <c r="B2216" s="156"/>
      <c r="C2216" s="194" t="s">
        <v>2806</v>
      </c>
      <c r="D2216" s="185"/>
      <c r="E2216" s="186">
        <v>95.52</v>
      </c>
      <c r="F2216" s="159"/>
      <c r="G2216" s="159"/>
      <c r="H2216" s="159"/>
      <c r="I2216" s="159"/>
      <c r="J2216" s="159"/>
      <c r="K2216" s="159"/>
      <c r="L2216" s="159"/>
      <c r="M2216" s="159"/>
      <c r="N2216" s="158"/>
      <c r="O2216" s="158"/>
      <c r="P2216" s="158"/>
      <c r="Q2216" s="158"/>
      <c r="R2216" s="159"/>
      <c r="S2216" s="159"/>
      <c r="T2216" s="159"/>
      <c r="U2216" s="159"/>
      <c r="V2216" s="159"/>
      <c r="W2216" s="159"/>
      <c r="X2216" s="159"/>
      <c r="Y2216" s="159"/>
      <c r="Z2216" s="148"/>
      <c r="AA2216" s="148"/>
      <c r="AB2216" s="148"/>
      <c r="AC2216" s="148"/>
      <c r="AD2216" s="148"/>
      <c r="AE2216" s="148"/>
      <c r="AF2216" s="148"/>
      <c r="AG2216" s="148" t="s">
        <v>435</v>
      </c>
      <c r="AH2216" s="148">
        <v>0</v>
      </c>
      <c r="AI2216" s="148"/>
      <c r="AJ2216" s="148"/>
      <c r="AK2216" s="148"/>
      <c r="AL2216" s="148"/>
      <c r="AM2216" s="148"/>
      <c r="AN2216" s="148"/>
      <c r="AO2216" s="148"/>
      <c r="AP2216" s="148"/>
      <c r="AQ2216" s="148"/>
      <c r="AR2216" s="148"/>
      <c r="AS2216" s="148"/>
      <c r="AT2216" s="148"/>
      <c r="AU2216" s="148"/>
      <c r="AV2216" s="148"/>
      <c r="AW2216" s="148"/>
      <c r="AX2216" s="148"/>
      <c r="AY2216" s="148"/>
      <c r="AZ2216" s="148"/>
      <c r="BA2216" s="148"/>
      <c r="BB2216" s="148"/>
      <c r="BC2216" s="148"/>
      <c r="BD2216" s="148"/>
      <c r="BE2216" s="148"/>
      <c r="BF2216" s="148"/>
      <c r="BG2216" s="148"/>
      <c r="BH2216" s="148"/>
    </row>
    <row r="2217" spans="1:60" outlineLevel="3" x14ac:dyDescent="0.2">
      <c r="A2217" s="155"/>
      <c r="B2217" s="156"/>
      <c r="C2217" s="194" t="s">
        <v>2807</v>
      </c>
      <c r="D2217" s="185"/>
      <c r="E2217" s="186">
        <v>196.416</v>
      </c>
      <c r="F2217" s="159"/>
      <c r="G2217" s="159"/>
      <c r="H2217" s="159"/>
      <c r="I2217" s="159"/>
      <c r="J2217" s="159"/>
      <c r="K2217" s="159"/>
      <c r="L2217" s="159"/>
      <c r="M2217" s="159"/>
      <c r="N2217" s="158"/>
      <c r="O2217" s="158"/>
      <c r="P2217" s="158"/>
      <c r="Q2217" s="158"/>
      <c r="R2217" s="159"/>
      <c r="S2217" s="159"/>
      <c r="T2217" s="159"/>
      <c r="U2217" s="159"/>
      <c r="V2217" s="159"/>
      <c r="W2217" s="159"/>
      <c r="X2217" s="159"/>
      <c r="Y2217" s="159"/>
      <c r="Z2217" s="148"/>
      <c r="AA2217" s="148"/>
      <c r="AB2217" s="148"/>
      <c r="AC2217" s="148"/>
      <c r="AD2217" s="148"/>
      <c r="AE2217" s="148"/>
      <c r="AF2217" s="148"/>
      <c r="AG2217" s="148" t="s">
        <v>435</v>
      </c>
      <c r="AH2217" s="148">
        <v>0</v>
      </c>
      <c r="AI2217" s="148"/>
      <c r="AJ2217" s="148"/>
      <c r="AK2217" s="148"/>
      <c r="AL2217" s="148"/>
      <c r="AM2217" s="148"/>
      <c r="AN2217" s="148"/>
      <c r="AO2217" s="148"/>
      <c r="AP2217" s="148"/>
      <c r="AQ2217" s="148"/>
      <c r="AR2217" s="148"/>
      <c r="AS2217" s="148"/>
      <c r="AT2217" s="148"/>
      <c r="AU2217" s="148"/>
      <c r="AV2217" s="148"/>
      <c r="AW2217" s="148"/>
      <c r="AX2217" s="148"/>
      <c r="AY2217" s="148"/>
      <c r="AZ2217" s="148"/>
      <c r="BA2217" s="148"/>
      <c r="BB2217" s="148"/>
      <c r="BC2217" s="148"/>
      <c r="BD2217" s="148"/>
      <c r="BE2217" s="148"/>
      <c r="BF2217" s="148"/>
      <c r="BG2217" s="148"/>
      <c r="BH2217" s="148"/>
    </row>
    <row r="2218" spans="1:60" outlineLevel="3" x14ac:dyDescent="0.2">
      <c r="A2218" s="155"/>
      <c r="B2218" s="156"/>
      <c r="C2218" s="194" t="s">
        <v>2808</v>
      </c>
      <c r="D2218" s="185"/>
      <c r="E2218" s="186">
        <v>166.16</v>
      </c>
      <c r="F2218" s="159"/>
      <c r="G2218" s="159"/>
      <c r="H2218" s="159"/>
      <c r="I2218" s="159"/>
      <c r="J2218" s="159"/>
      <c r="K2218" s="159"/>
      <c r="L2218" s="159"/>
      <c r="M2218" s="159"/>
      <c r="N2218" s="158"/>
      <c r="O2218" s="158"/>
      <c r="P2218" s="158"/>
      <c r="Q2218" s="158"/>
      <c r="R2218" s="159"/>
      <c r="S2218" s="159"/>
      <c r="T2218" s="159"/>
      <c r="U2218" s="159"/>
      <c r="V2218" s="159"/>
      <c r="W2218" s="159"/>
      <c r="X2218" s="159"/>
      <c r="Y2218" s="159"/>
      <c r="Z2218" s="148"/>
      <c r="AA2218" s="148"/>
      <c r="AB2218" s="148"/>
      <c r="AC2218" s="148"/>
      <c r="AD2218" s="148"/>
      <c r="AE2218" s="148"/>
      <c r="AF2218" s="148"/>
      <c r="AG2218" s="148" t="s">
        <v>435</v>
      </c>
      <c r="AH2218" s="148">
        <v>0</v>
      </c>
      <c r="AI2218" s="148"/>
      <c r="AJ2218" s="148"/>
      <c r="AK2218" s="148"/>
      <c r="AL2218" s="148"/>
      <c r="AM2218" s="148"/>
      <c r="AN2218" s="148"/>
      <c r="AO2218" s="148"/>
      <c r="AP2218" s="148"/>
      <c r="AQ2218" s="148"/>
      <c r="AR2218" s="148"/>
      <c r="AS2218" s="148"/>
      <c r="AT2218" s="148"/>
      <c r="AU2218" s="148"/>
      <c r="AV2218" s="148"/>
      <c r="AW2218" s="148"/>
      <c r="AX2218" s="148"/>
      <c r="AY2218" s="148"/>
      <c r="AZ2218" s="148"/>
      <c r="BA2218" s="148"/>
      <c r="BB2218" s="148"/>
      <c r="BC2218" s="148"/>
      <c r="BD2218" s="148"/>
      <c r="BE2218" s="148"/>
      <c r="BF2218" s="148"/>
      <c r="BG2218" s="148"/>
      <c r="BH2218" s="148"/>
    </row>
    <row r="2219" spans="1:60" outlineLevel="3" x14ac:dyDescent="0.2">
      <c r="A2219" s="155"/>
      <c r="B2219" s="156"/>
      <c r="C2219" s="194" t="s">
        <v>2809</v>
      </c>
      <c r="D2219" s="185"/>
      <c r="E2219" s="186">
        <v>32.847999999999999</v>
      </c>
      <c r="F2219" s="159"/>
      <c r="G2219" s="159"/>
      <c r="H2219" s="159"/>
      <c r="I2219" s="159"/>
      <c r="J2219" s="159"/>
      <c r="K2219" s="159"/>
      <c r="L2219" s="159"/>
      <c r="M2219" s="159"/>
      <c r="N2219" s="158"/>
      <c r="O2219" s="158"/>
      <c r="P2219" s="158"/>
      <c r="Q2219" s="158"/>
      <c r="R2219" s="159"/>
      <c r="S2219" s="159"/>
      <c r="T2219" s="159"/>
      <c r="U2219" s="159"/>
      <c r="V2219" s="159"/>
      <c r="W2219" s="159"/>
      <c r="X2219" s="159"/>
      <c r="Y2219" s="159"/>
      <c r="Z2219" s="148"/>
      <c r="AA2219" s="148"/>
      <c r="AB2219" s="148"/>
      <c r="AC2219" s="148"/>
      <c r="AD2219" s="148"/>
      <c r="AE2219" s="148"/>
      <c r="AF2219" s="148"/>
      <c r="AG2219" s="148" t="s">
        <v>435</v>
      </c>
      <c r="AH2219" s="148">
        <v>0</v>
      </c>
      <c r="AI2219" s="148"/>
      <c r="AJ2219" s="148"/>
      <c r="AK2219" s="148"/>
      <c r="AL2219" s="148"/>
      <c r="AM2219" s="148"/>
      <c r="AN2219" s="148"/>
      <c r="AO2219" s="148"/>
      <c r="AP2219" s="148"/>
      <c r="AQ2219" s="148"/>
      <c r="AR2219" s="148"/>
      <c r="AS2219" s="148"/>
      <c r="AT2219" s="148"/>
      <c r="AU2219" s="148"/>
      <c r="AV2219" s="148"/>
      <c r="AW2219" s="148"/>
      <c r="AX2219" s="148"/>
      <c r="AY2219" s="148"/>
      <c r="AZ2219" s="148"/>
      <c r="BA2219" s="148"/>
      <c r="BB2219" s="148"/>
      <c r="BC2219" s="148"/>
      <c r="BD2219" s="148"/>
      <c r="BE2219" s="148"/>
      <c r="BF2219" s="148"/>
      <c r="BG2219" s="148"/>
      <c r="BH2219" s="148"/>
    </row>
    <row r="2220" spans="1:60" outlineLevel="3" x14ac:dyDescent="0.2">
      <c r="A2220" s="155"/>
      <c r="B2220" s="156"/>
      <c r="C2220" s="194" t="s">
        <v>2810</v>
      </c>
      <c r="D2220" s="185"/>
      <c r="E2220" s="186">
        <v>62.456000000000003</v>
      </c>
      <c r="F2220" s="159"/>
      <c r="G2220" s="159"/>
      <c r="H2220" s="159"/>
      <c r="I2220" s="159"/>
      <c r="J2220" s="159"/>
      <c r="K2220" s="159"/>
      <c r="L2220" s="159"/>
      <c r="M2220" s="159"/>
      <c r="N2220" s="158"/>
      <c r="O2220" s="158"/>
      <c r="P2220" s="158"/>
      <c r="Q2220" s="158"/>
      <c r="R2220" s="159"/>
      <c r="S2220" s="159"/>
      <c r="T2220" s="159"/>
      <c r="U2220" s="159"/>
      <c r="V2220" s="159"/>
      <c r="W2220" s="159"/>
      <c r="X2220" s="159"/>
      <c r="Y2220" s="159"/>
      <c r="Z2220" s="148"/>
      <c r="AA2220" s="148"/>
      <c r="AB2220" s="148"/>
      <c r="AC2220" s="148"/>
      <c r="AD2220" s="148"/>
      <c r="AE2220" s="148"/>
      <c r="AF2220" s="148"/>
      <c r="AG2220" s="148" t="s">
        <v>435</v>
      </c>
      <c r="AH2220" s="148">
        <v>0</v>
      </c>
      <c r="AI2220" s="148"/>
      <c r="AJ2220" s="148"/>
      <c r="AK2220" s="148"/>
      <c r="AL2220" s="148"/>
      <c r="AM2220" s="148"/>
      <c r="AN2220" s="148"/>
      <c r="AO2220" s="148"/>
      <c r="AP2220" s="148"/>
      <c r="AQ2220" s="148"/>
      <c r="AR2220" s="148"/>
      <c r="AS2220" s="148"/>
      <c r="AT2220" s="148"/>
      <c r="AU2220" s="148"/>
      <c r="AV2220" s="148"/>
      <c r="AW2220" s="148"/>
      <c r="AX2220" s="148"/>
      <c r="AY2220" s="148"/>
      <c r="AZ2220" s="148"/>
      <c r="BA2220" s="148"/>
      <c r="BB2220" s="148"/>
      <c r="BC2220" s="148"/>
      <c r="BD2220" s="148"/>
      <c r="BE2220" s="148"/>
      <c r="BF2220" s="148"/>
      <c r="BG2220" s="148"/>
      <c r="BH2220" s="148"/>
    </row>
    <row r="2221" spans="1:60" outlineLevel="3" x14ac:dyDescent="0.2">
      <c r="A2221" s="155"/>
      <c r="B2221" s="156"/>
      <c r="C2221" s="194" t="s">
        <v>2811</v>
      </c>
      <c r="D2221" s="185"/>
      <c r="E2221" s="186">
        <v>8.76</v>
      </c>
      <c r="F2221" s="159"/>
      <c r="G2221" s="159"/>
      <c r="H2221" s="159"/>
      <c r="I2221" s="159"/>
      <c r="J2221" s="159"/>
      <c r="K2221" s="159"/>
      <c r="L2221" s="159"/>
      <c r="M2221" s="159"/>
      <c r="N2221" s="158"/>
      <c r="O2221" s="158"/>
      <c r="P2221" s="158"/>
      <c r="Q2221" s="158"/>
      <c r="R2221" s="159"/>
      <c r="S2221" s="159"/>
      <c r="T2221" s="159"/>
      <c r="U2221" s="159"/>
      <c r="V2221" s="159"/>
      <c r="W2221" s="159"/>
      <c r="X2221" s="159"/>
      <c r="Y2221" s="159"/>
      <c r="Z2221" s="148"/>
      <c r="AA2221" s="148"/>
      <c r="AB2221" s="148"/>
      <c r="AC2221" s="148"/>
      <c r="AD2221" s="148"/>
      <c r="AE2221" s="148"/>
      <c r="AF2221" s="148"/>
      <c r="AG2221" s="148" t="s">
        <v>435</v>
      </c>
      <c r="AH2221" s="148">
        <v>0</v>
      </c>
      <c r="AI2221" s="148"/>
      <c r="AJ2221" s="148"/>
      <c r="AK2221" s="148"/>
      <c r="AL2221" s="148"/>
      <c r="AM2221" s="148"/>
      <c r="AN2221" s="148"/>
      <c r="AO2221" s="148"/>
      <c r="AP2221" s="148"/>
      <c r="AQ2221" s="148"/>
      <c r="AR2221" s="148"/>
      <c r="AS2221" s="148"/>
      <c r="AT2221" s="148"/>
      <c r="AU2221" s="148"/>
      <c r="AV2221" s="148"/>
      <c r="AW2221" s="148"/>
      <c r="AX2221" s="148"/>
      <c r="AY2221" s="148"/>
      <c r="AZ2221" s="148"/>
      <c r="BA2221" s="148"/>
      <c r="BB2221" s="148"/>
      <c r="BC2221" s="148"/>
      <c r="BD2221" s="148"/>
      <c r="BE2221" s="148"/>
      <c r="BF2221" s="148"/>
      <c r="BG2221" s="148"/>
      <c r="BH2221" s="148"/>
    </row>
    <row r="2222" spans="1:60" outlineLevel="3" x14ac:dyDescent="0.2">
      <c r="A2222" s="155"/>
      <c r="B2222" s="156"/>
      <c r="C2222" s="194" t="s">
        <v>2812</v>
      </c>
      <c r="D2222" s="185"/>
      <c r="E2222" s="186">
        <v>10.06</v>
      </c>
      <c r="F2222" s="159"/>
      <c r="G2222" s="159"/>
      <c r="H2222" s="159"/>
      <c r="I2222" s="159"/>
      <c r="J2222" s="159"/>
      <c r="K2222" s="159"/>
      <c r="L2222" s="159"/>
      <c r="M2222" s="159"/>
      <c r="N2222" s="158"/>
      <c r="O2222" s="158"/>
      <c r="P2222" s="158"/>
      <c r="Q2222" s="158"/>
      <c r="R2222" s="159"/>
      <c r="S2222" s="159"/>
      <c r="T2222" s="159"/>
      <c r="U2222" s="159"/>
      <c r="V2222" s="159"/>
      <c r="W2222" s="159"/>
      <c r="X2222" s="159"/>
      <c r="Y2222" s="159"/>
      <c r="Z2222" s="148"/>
      <c r="AA2222" s="148"/>
      <c r="AB2222" s="148"/>
      <c r="AC2222" s="148"/>
      <c r="AD2222" s="148"/>
      <c r="AE2222" s="148"/>
      <c r="AF2222" s="148"/>
      <c r="AG2222" s="148" t="s">
        <v>435</v>
      </c>
      <c r="AH2222" s="148">
        <v>0</v>
      </c>
      <c r="AI2222" s="148"/>
      <c r="AJ2222" s="148"/>
      <c r="AK2222" s="148"/>
      <c r="AL2222" s="148"/>
      <c r="AM2222" s="148"/>
      <c r="AN2222" s="148"/>
      <c r="AO2222" s="148"/>
      <c r="AP2222" s="148"/>
      <c r="AQ2222" s="148"/>
      <c r="AR2222" s="148"/>
      <c r="AS2222" s="148"/>
      <c r="AT2222" s="148"/>
      <c r="AU2222" s="148"/>
      <c r="AV2222" s="148"/>
      <c r="AW2222" s="148"/>
      <c r="AX2222" s="148"/>
      <c r="AY2222" s="148"/>
      <c r="AZ2222" s="148"/>
      <c r="BA2222" s="148"/>
      <c r="BB2222" s="148"/>
      <c r="BC2222" s="148"/>
      <c r="BD2222" s="148"/>
      <c r="BE2222" s="148"/>
      <c r="BF2222" s="148"/>
      <c r="BG2222" s="148"/>
      <c r="BH2222" s="148"/>
    </row>
    <row r="2223" spans="1:60" outlineLevel="3" x14ac:dyDescent="0.2">
      <c r="A2223" s="155"/>
      <c r="B2223" s="156"/>
      <c r="C2223" s="194" t="s">
        <v>1414</v>
      </c>
      <c r="D2223" s="185"/>
      <c r="E2223" s="186"/>
      <c r="F2223" s="159"/>
      <c r="G2223" s="159"/>
      <c r="H2223" s="159"/>
      <c r="I2223" s="159"/>
      <c r="J2223" s="159"/>
      <c r="K2223" s="159"/>
      <c r="L2223" s="159"/>
      <c r="M2223" s="159"/>
      <c r="N2223" s="158"/>
      <c r="O2223" s="158"/>
      <c r="P2223" s="158"/>
      <c r="Q2223" s="158"/>
      <c r="R2223" s="159"/>
      <c r="S2223" s="159"/>
      <c r="T2223" s="159"/>
      <c r="U2223" s="159"/>
      <c r="V2223" s="159"/>
      <c r="W2223" s="159"/>
      <c r="X2223" s="159"/>
      <c r="Y2223" s="159"/>
      <c r="Z2223" s="148"/>
      <c r="AA2223" s="148"/>
      <c r="AB2223" s="148"/>
      <c r="AC2223" s="148"/>
      <c r="AD2223" s="148"/>
      <c r="AE2223" s="148"/>
      <c r="AF2223" s="148"/>
      <c r="AG2223" s="148" t="s">
        <v>435</v>
      </c>
      <c r="AH2223" s="148">
        <v>0</v>
      </c>
      <c r="AI2223" s="148"/>
      <c r="AJ2223" s="148"/>
      <c r="AK2223" s="148"/>
      <c r="AL2223" s="148"/>
      <c r="AM2223" s="148"/>
      <c r="AN2223" s="148"/>
      <c r="AO2223" s="148"/>
      <c r="AP2223" s="148"/>
      <c r="AQ2223" s="148"/>
      <c r="AR2223" s="148"/>
      <c r="AS2223" s="148"/>
      <c r="AT2223" s="148"/>
      <c r="AU2223" s="148"/>
      <c r="AV2223" s="148"/>
      <c r="AW2223" s="148"/>
      <c r="AX2223" s="148"/>
      <c r="AY2223" s="148"/>
      <c r="AZ2223" s="148"/>
      <c r="BA2223" s="148"/>
      <c r="BB2223" s="148"/>
      <c r="BC2223" s="148"/>
      <c r="BD2223" s="148"/>
      <c r="BE2223" s="148"/>
      <c r="BF2223" s="148"/>
      <c r="BG2223" s="148"/>
      <c r="BH2223" s="148"/>
    </row>
    <row r="2224" spans="1:60" outlineLevel="3" x14ac:dyDescent="0.2">
      <c r="A2224" s="155"/>
      <c r="B2224" s="156"/>
      <c r="C2224" s="194" t="s">
        <v>2813</v>
      </c>
      <c r="D2224" s="185"/>
      <c r="E2224" s="186">
        <v>502.048</v>
      </c>
      <c r="F2224" s="159"/>
      <c r="G2224" s="159"/>
      <c r="H2224" s="159"/>
      <c r="I2224" s="159"/>
      <c r="J2224" s="159"/>
      <c r="K2224" s="159"/>
      <c r="L2224" s="159"/>
      <c r="M2224" s="159"/>
      <c r="N2224" s="158"/>
      <c r="O2224" s="158"/>
      <c r="P2224" s="158"/>
      <c r="Q2224" s="158"/>
      <c r="R2224" s="159"/>
      <c r="S2224" s="159"/>
      <c r="T2224" s="159"/>
      <c r="U2224" s="159"/>
      <c r="V2224" s="159"/>
      <c r="W2224" s="159"/>
      <c r="X2224" s="159"/>
      <c r="Y2224" s="159"/>
      <c r="Z2224" s="148"/>
      <c r="AA2224" s="148"/>
      <c r="AB2224" s="148"/>
      <c r="AC2224" s="148"/>
      <c r="AD2224" s="148"/>
      <c r="AE2224" s="148"/>
      <c r="AF2224" s="148"/>
      <c r="AG2224" s="148" t="s">
        <v>435</v>
      </c>
      <c r="AH2224" s="148">
        <v>0</v>
      </c>
      <c r="AI2224" s="148"/>
      <c r="AJ2224" s="148"/>
      <c r="AK2224" s="148"/>
      <c r="AL2224" s="148"/>
      <c r="AM2224" s="148"/>
      <c r="AN2224" s="148"/>
      <c r="AO2224" s="148"/>
      <c r="AP2224" s="148"/>
      <c r="AQ2224" s="148"/>
      <c r="AR2224" s="148"/>
      <c r="AS2224" s="148"/>
      <c r="AT2224" s="148"/>
      <c r="AU2224" s="148"/>
      <c r="AV2224" s="148"/>
      <c r="AW2224" s="148"/>
      <c r="AX2224" s="148"/>
      <c r="AY2224" s="148"/>
      <c r="AZ2224" s="148"/>
      <c r="BA2224" s="148"/>
      <c r="BB2224" s="148"/>
      <c r="BC2224" s="148"/>
      <c r="BD2224" s="148"/>
      <c r="BE2224" s="148"/>
      <c r="BF2224" s="148"/>
      <c r="BG2224" s="148"/>
      <c r="BH2224" s="148"/>
    </row>
    <row r="2225" spans="1:60" outlineLevel="3" x14ac:dyDescent="0.2">
      <c r="A2225" s="155"/>
      <c r="B2225" s="156"/>
      <c r="C2225" s="194" t="s">
        <v>2814</v>
      </c>
      <c r="D2225" s="185"/>
      <c r="E2225" s="186">
        <v>14.656000000000001</v>
      </c>
      <c r="F2225" s="159"/>
      <c r="G2225" s="159"/>
      <c r="H2225" s="159"/>
      <c r="I2225" s="159"/>
      <c r="J2225" s="159"/>
      <c r="K2225" s="159"/>
      <c r="L2225" s="159"/>
      <c r="M2225" s="159"/>
      <c r="N2225" s="158"/>
      <c r="O2225" s="158"/>
      <c r="P2225" s="158"/>
      <c r="Q2225" s="158"/>
      <c r="R2225" s="159"/>
      <c r="S2225" s="159"/>
      <c r="T2225" s="159"/>
      <c r="U2225" s="159"/>
      <c r="V2225" s="159"/>
      <c r="W2225" s="159"/>
      <c r="X2225" s="159"/>
      <c r="Y2225" s="159"/>
      <c r="Z2225" s="148"/>
      <c r="AA2225" s="148"/>
      <c r="AB2225" s="148"/>
      <c r="AC2225" s="148"/>
      <c r="AD2225" s="148"/>
      <c r="AE2225" s="148"/>
      <c r="AF2225" s="148"/>
      <c r="AG2225" s="148" t="s">
        <v>435</v>
      </c>
      <c r="AH2225" s="148">
        <v>0</v>
      </c>
      <c r="AI2225" s="148"/>
      <c r="AJ2225" s="148"/>
      <c r="AK2225" s="148"/>
      <c r="AL2225" s="148"/>
      <c r="AM2225" s="148"/>
      <c r="AN2225" s="148"/>
      <c r="AO2225" s="148"/>
      <c r="AP2225" s="148"/>
      <c r="AQ2225" s="148"/>
      <c r="AR2225" s="148"/>
      <c r="AS2225" s="148"/>
      <c r="AT2225" s="148"/>
      <c r="AU2225" s="148"/>
      <c r="AV2225" s="148"/>
      <c r="AW2225" s="148"/>
      <c r="AX2225" s="148"/>
      <c r="AY2225" s="148"/>
      <c r="AZ2225" s="148"/>
      <c r="BA2225" s="148"/>
      <c r="BB2225" s="148"/>
      <c r="BC2225" s="148"/>
      <c r="BD2225" s="148"/>
      <c r="BE2225" s="148"/>
      <c r="BF2225" s="148"/>
      <c r="BG2225" s="148"/>
      <c r="BH2225" s="148"/>
    </row>
    <row r="2226" spans="1:60" outlineLevel="3" x14ac:dyDescent="0.2">
      <c r="A2226" s="155"/>
      <c r="B2226" s="156"/>
      <c r="C2226" s="194" t="s">
        <v>2815</v>
      </c>
      <c r="D2226" s="185"/>
      <c r="E2226" s="186">
        <v>242.816</v>
      </c>
      <c r="F2226" s="159"/>
      <c r="G2226" s="159"/>
      <c r="H2226" s="159"/>
      <c r="I2226" s="159"/>
      <c r="J2226" s="159"/>
      <c r="K2226" s="159"/>
      <c r="L2226" s="159"/>
      <c r="M2226" s="159"/>
      <c r="N2226" s="158"/>
      <c r="O2226" s="158"/>
      <c r="P2226" s="158"/>
      <c r="Q2226" s="158"/>
      <c r="R2226" s="159"/>
      <c r="S2226" s="159"/>
      <c r="T2226" s="159"/>
      <c r="U2226" s="159"/>
      <c r="V2226" s="159"/>
      <c r="W2226" s="159"/>
      <c r="X2226" s="159"/>
      <c r="Y2226" s="159"/>
      <c r="Z2226" s="148"/>
      <c r="AA2226" s="148"/>
      <c r="AB2226" s="148"/>
      <c r="AC2226" s="148"/>
      <c r="AD2226" s="148"/>
      <c r="AE2226" s="148"/>
      <c r="AF2226" s="148"/>
      <c r="AG2226" s="148" t="s">
        <v>435</v>
      </c>
      <c r="AH2226" s="148">
        <v>0</v>
      </c>
      <c r="AI2226" s="148"/>
      <c r="AJ2226" s="148"/>
      <c r="AK2226" s="148"/>
      <c r="AL2226" s="148"/>
      <c r="AM2226" s="148"/>
      <c r="AN2226" s="148"/>
      <c r="AO2226" s="148"/>
      <c r="AP2226" s="148"/>
      <c r="AQ2226" s="148"/>
      <c r="AR2226" s="148"/>
      <c r="AS2226" s="148"/>
      <c r="AT2226" s="148"/>
      <c r="AU2226" s="148"/>
      <c r="AV2226" s="148"/>
      <c r="AW2226" s="148"/>
      <c r="AX2226" s="148"/>
      <c r="AY2226" s="148"/>
      <c r="AZ2226" s="148"/>
      <c r="BA2226" s="148"/>
      <c r="BB2226" s="148"/>
      <c r="BC2226" s="148"/>
      <c r="BD2226" s="148"/>
      <c r="BE2226" s="148"/>
      <c r="BF2226" s="148"/>
      <c r="BG2226" s="148"/>
      <c r="BH2226" s="148"/>
    </row>
    <row r="2227" spans="1:60" outlineLevel="3" x14ac:dyDescent="0.2">
      <c r="A2227" s="155"/>
      <c r="B2227" s="156"/>
      <c r="C2227" s="194" t="s">
        <v>2816</v>
      </c>
      <c r="D2227" s="185"/>
      <c r="E2227" s="186">
        <v>59.62</v>
      </c>
      <c r="F2227" s="159"/>
      <c r="G2227" s="159"/>
      <c r="H2227" s="159"/>
      <c r="I2227" s="159"/>
      <c r="J2227" s="159"/>
      <c r="K2227" s="159"/>
      <c r="L2227" s="159"/>
      <c r="M2227" s="159"/>
      <c r="N2227" s="158"/>
      <c r="O2227" s="158"/>
      <c r="P2227" s="158"/>
      <c r="Q2227" s="158"/>
      <c r="R2227" s="159"/>
      <c r="S2227" s="159"/>
      <c r="T2227" s="159"/>
      <c r="U2227" s="159"/>
      <c r="V2227" s="159"/>
      <c r="W2227" s="159"/>
      <c r="X2227" s="159"/>
      <c r="Y2227" s="159"/>
      <c r="Z2227" s="148"/>
      <c r="AA2227" s="148"/>
      <c r="AB2227" s="148"/>
      <c r="AC2227" s="148"/>
      <c r="AD2227" s="148"/>
      <c r="AE2227" s="148"/>
      <c r="AF2227" s="148"/>
      <c r="AG2227" s="148" t="s">
        <v>435</v>
      </c>
      <c r="AH2227" s="148">
        <v>0</v>
      </c>
      <c r="AI2227" s="148"/>
      <c r="AJ2227" s="148"/>
      <c r="AK2227" s="148"/>
      <c r="AL2227" s="148"/>
      <c r="AM2227" s="148"/>
      <c r="AN2227" s="148"/>
      <c r="AO2227" s="148"/>
      <c r="AP2227" s="148"/>
      <c r="AQ2227" s="148"/>
      <c r="AR2227" s="148"/>
      <c r="AS2227" s="148"/>
      <c r="AT2227" s="148"/>
      <c r="AU2227" s="148"/>
      <c r="AV2227" s="148"/>
      <c r="AW2227" s="148"/>
      <c r="AX2227" s="148"/>
      <c r="AY2227" s="148"/>
      <c r="AZ2227" s="148"/>
      <c r="BA2227" s="148"/>
      <c r="BB2227" s="148"/>
      <c r="BC2227" s="148"/>
      <c r="BD2227" s="148"/>
      <c r="BE2227" s="148"/>
      <c r="BF2227" s="148"/>
      <c r="BG2227" s="148"/>
      <c r="BH2227" s="148"/>
    </row>
    <row r="2228" spans="1:60" outlineLevel="3" x14ac:dyDescent="0.2">
      <c r="A2228" s="155"/>
      <c r="B2228" s="156"/>
      <c r="C2228" s="194" t="s">
        <v>2817</v>
      </c>
      <c r="D2228" s="185"/>
      <c r="E2228" s="186">
        <v>72.024000000000001</v>
      </c>
      <c r="F2228" s="159"/>
      <c r="G2228" s="159"/>
      <c r="H2228" s="159"/>
      <c r="I2228" s="159"/>
      <c r="J2228" s="159"/>
      <c r="K2228" s="159"/>
      <c r="L2228" s="159"/>
      <c r="M2228" s="159"/>
      <c r="N2228" s="158"/>
      <c r="O2228" s="158"/>
      <c r="P2228" s="158"/>
      <c r="Q2228" s="158"/>
      <c r="R2228" s="159"/>
      <c r="S2228" s="159"/>
      <c r="T2228" s="159"/>
      <c r="U2228" s="159"/>
      <c r="V2228" s="159"/>
      <c r="W2228" s="159"/>
      <c r="X2228" s="159"/>
      <c r="Y2228" s="159"/>
      <c r="Z2228" s="148"/>
      <c r="AA2228" s="148"/>
      <c r="AB2228" s="148"/>
      <c r="AC2228" s="148"/>
      <c r="AD2228" s="148"/>
      <c r="AE2228" s="148"/>
      <c r="AF2228" s="148"/>
      <c r="AG2228" s="148" t="s">
        <v>435</v>
      </c>
      <c r="AH2228" s="148">
        <v>0</v>
      </c>
      <c r="AI2228" s="148"/>
      <c r="AJ2228" s="148"/>
      <c r="AK2228" s="148"/>
      <c r="AL2228" s="148"/>
      <c r="AM2228" s="148"/>
      <c r="AN2228" s="148"/>
      <c r="AO2228" s="148"/>
      <c r="AP2228" s="148"/>
      <c r="AQ2228" s="148"/>
      <c r="AR2228" s="148"/>
      <c r="AS2228" s="148"/>
      <c r="AT2228" s="148"/>
      <c r="AU2228" s="148"/>
      <c r="AV2228" s="148"/>
      <c r="AW2228" s="148"/>
      <c r="AX2228" s="148"/>
      <c r="AY2228" s="148"/>
      <c r="AZ2228" s="148"/>
      <c r="BA2228" s="148"/>
      <c r="BB2228" s="148"/>
      <c r="BC2228" s="148"/>
      <c r="BD2228" s="148"/>
      <c r="BE2228" s="148"/>
      <c r="BF2228" s="148"/>
      <c r="BG2228" s="148"/>
      <c r="BH2228" s="148"/>
    </row>
    <row r="2229" spans="1:60" outlineLevel="3" x14ac:dyDescent="0.2">
      <c r="A2229" s="155"/>
      <c r="B2229" s="156"/>
      <c r="C2229" s="194" t="s">
        <v>2818</v>
      </c>
      <c r="D2229" s="185"/>
      <c r="E2229" s="186">
        <v>127.36</v>
      </c>
      <c r="F2229" s="159"/>
      <c r="G2229" s="159"/>
      <c r="H2229" s="159"/>
      <c r="I2229" s="159"/>
      <c r="J2229" s="159"/>
      <c r="K2229" s="159"/>
      <c r="L2229" s="159"/>
      <c r="M2229" s="159"/>
      <c r="N2229" s="158"/>
      <c r="O2229" s="158"/>
      <c r="P2229" s="158"/>
      <c r="Q2229" s="158"/>
      <c r="R2229" s="159"/>
      <c r="S2229" s="159"/>
      <c r="T2229" s="159"/>
      <c r="U2229" s="159"/>
      <c r="V2229" s="159"/>
      <c r="W2229" s="159"/>
      <c r="X2229" s="159"/>
      <c r="Y2229" s="159"/>
      <c r="Z2229" s="148"/>
      <c r="AA2229" s="148"/>
      <c r="AB2229" s="148"/>
      <c r="AC2229" s="148"/>
      <c r="AD2229" s="148"/>
      <c r="AE2229" s="148"/>
      <c r="AF2229" s="148"/>
      <c r="AG2229" s="148" t="s">
        <v>435</v>
      </c>
      <c r="AH2229" s="148">
        <v>0</v>
      </c>
      <c r="AI2229" s="148"/>
      <c r="AJ2229" s="148"/>
      <c r="AK2229" s="148"/>
      <c r="AL2229" s="148"/>
      <c r="AM2229" s="148"/>
      <c r="AN2229" s="148"/>
      <c r="AO2229" s="148"/>
      <c r="AP2229" s="148"/>
      <c r="AQ2229" s="148"/>
      <c r="AR2229" s="148"/>
      <c r="AS2229" s="148"/>
      <c r="AT2229" s="148"/>
      <c r="AU2229" s="148"/>
      <c r="AV2229" s="148"/>
      <c r="AW2229" s="148"/>
      <c r="AX2229" s="148"/>
      <c r="AY2229" s="148"/>
      <c r="AZ2229" s="148"/>
      <c r="BA2229" s="148"/>
      <c r="BB2229" s="148"/>
      <c r="BC2229" s="148"/>
      <c r="BD2229" s="148"/>
      <c r="BE2229" s="148"/>
      <c r="BF2229" s="148"/>
      <c r="BG2229" s="148"/>
      <c r="BH2229" s="148"/>
    </row>
    <row r="2230" spans="1:60" outlineLevel="3" x14ac:dyDescent="0.2">
      <c r="A2230" s="155"/>
      <c r="B2230" s="156"/>
      <c r="C2230" s="194" t="s">
        <v>2819</v>
      </c>
      <c r="D2230" s="185"/>
      <c r="E2230" s="186">
        <v>261.88799999999998</v>
      </c>
      <c r="F2230" s="159"/>
      <c r="G2230" s="159"/>
      <c r="H2230" s="159"/>
      <c r="I2230" s="159"/>
      <c r="J2230" s="159"/>
      <c r="K2230" s="159"/>
      <c r="L2230" s="159"/>
      <c r="M2230" s="159"/>
      <c r="N2230" s="158"/>
      <c r="O2230" s="158"/>
      <c r="P2230" s="158"/>
      <c r="Q2230" s="158"/>
      <c r="R2230" s="159"/>
      <c r="S2230" s="159"/>
      <c r="T2230" s="159"/>
      <c r="U2230" s="159"/>
      <c r="V2230" s="159"/>
      <c r="W2230" s="159"/>
      <c r="X2230" s="159"/>
      <c r="Y2230" s="159"/>
      <c r="Z2230" s="148"/>
      <c r="AA2230" s="148"/>
      <c r="AB2230" s="148"/>
      <c r="AC2230" s="148"/>
      <c r="AD2230" s="148"/>
      <c r="AE2230" s="148"/>
      <c r="AF2230" s="148"/>
      <c r="AG2230" s="148" t="s">
        <v>435</v>
      </c>
      <c r="AH2230" s="148">
        <v>0</v>
      </c>
      <c r="AI2230" s="148"/>
      <c r="AJ2230" s="148"/>
      <c r="AK2230" s="148"/>
      <c r="AL2230" s="148"/>
      <c r="AM2230" s="148"/>
      <c r="AN2230" s="148"/>
      <c r="AO2230" s="148"/>
      <c r="AP2230" s="148"/>
      <c r="AQ2230" s="148"/>
      <c r="AR2230" s="148"/>
      <c r="AS2230" s="148"/>
      <c r="AT2230" s="148"/>
      <c r="AU2230" s="148"/>
      <c r="AV2230" s="148"/>
      <c r="AW2230" s="148"/>
      <c r="AX2230" s="148"/>
      <c r="AY2230" s="148"/>
      <c r="AZ2230" s="148"/>
      <c r="BA2230" s="148"/>
      <c r="BB2230" s="148"/>
      <c r="BC2230" s="148"/>
      <c r="BD2230" s="148"/>
      <c r="BE2230" s="148"/>
      <c r="BF2230" s="148"/>
      <c r="BG2230" s="148"/>
      <c r="BH2230" s="148"/>
    </row>
    <row r="2231" spans="1:60" outlineLevel="3" x14ac:dyDescent="0.2">
      <c r="A2231" s="155"/>
      <c r="B2231" s="156"/>
      <c r="C2231" s="194" t="s">
        <v>2820</v>
      </c>
      <c r="D2231" s="185"/>
      <c r="E2231" s="186">
        <v>109.52</v>
      </c>
      <c r="F2231" s="159"/>
      <c r="G2231" s="159"/>
      <c r="H2231" s="159"/>
      <c r="I2231" s="159"/>
      <c r="J2231" s="159"/>
      <c r="K2231" s="159"/>
      <c r="L2231" s="159"/>
      <c r="M2231" s="159"/>
      <c r="N2231" s="158"/>
      <c r="O2231" s="158"/>
      <c r="P2231" s="158"/>
      <c r="Q2231" s="158"/>
      <c r="R2231" s="159"/>
      <c r="S2231" s="159"/>
      <c r="T2231" s="159"/>
      <c r="U2231" s="159"/>
      <c r="V2231" s="159"/>
      <c r="W2231" s="159"/>
      <c r="X2231" s="159"/>
      <c r="Y2231" s="159"/>
      <c r="Z2231" s="148"/>
      <c r="AA2231" s="148"/>
      <c r="AB2231" s="148"/>
      <c r="AC2231" s="148"/>
      <c r="AD2231" s="148"/>
      <c r="AE2231" s="148"/>
      <c r="AF2231" s="148"/>
      <c r="AG2231" s="148" t="s">
        <v>435</v>
      </c>
      <c r="AH2231" s="148">
        <v>0</v>
      </c>
      <c r="AI2231" s="148"/>
      <c r="AJ2231" s="148"/>
      <c r="AK2231" s="148"/>
      <c r="AL2231" s="148"/>
      <c r="AM2231" s="148"/>
      <c r="AN2231" s="148"/>
      <c r="AO2231" s="148"/>
      <c r="AP2231" s="148"/>
      <c r="AQ2231" s="148"/>
      <c r="AR2231" s="148"/>
      <c r="AS2231" s="148"/>
      <c r="AT2231" s="148"/>
      <c r="AU2231" s="148"/>
      <c r="AV2231" s="148"/>
      <c r="AW2231" s="148"/>
      <c r="AX2231" s="148"/>
      <c r="AY2231" s="148"/>
      <c r="AZ2231" s="148"/>
      <c r="BA2231" s="148"/>
      <c r="BB2231" s="148"/>
      <c r="BC2231" s="148"/>
      <c r="BD2231" s="148"/>
      <c r="BE2231" s="148"/>
      <c r="BF2231" s="148"/>
      <c r="BG2231" s="148"/>
      <c r="BH2231" s="148"/>
    </row>
    <row r="2232" spans="1:60" outlineLevel="1" x14ac:dyDescent="0.2">
      <c r="A2232" s="187">
        <v>450</v>
      </c>
      <c r="B2232" s="188" t="s">
        <v>2821</v>
      </c>
      <c r="C2232" s="195" t="s">
        <v>2822</v>
      </c>
      <c r="D2232" s="189" t="s">
        <v>492</v>
      </c>
      <c r="E2232" s="190">
        <v>1867.9179999999999</v>
      </c>
      <c r="F2232" s="191"/>
      <c r="G2232" s="192">
        <f>ROUND(E2232*F2232,2)</f>
        <v>0</v>
      </c>
      <c r="H2232" s="191"/>
      <c r="I2232" s="192">
        <f>ROUND(E2232*H2232,2)</f>
        <v>0</v>
      </c>
      <c r="J2232" s="191"/>
      <c r="K2232" s="192">
        <f>ROUND(E2232*J2232,2)</f>
        <v>0</v>
      </c>
      <c r="L2232" s="192">
        <v>21</v>
      </c>
      <c r="M2232" s="192">
        <f>G2232*(1+L2232/100)</f>
        <v>0</v>
      </c>
      <c r="N2232" s="190">
        <v>0</v>
      </c>
      <c r="O2232" s="190">
        <f>ROUND(E2232*N2232,2)</f>
        <v>0</v>
      </c>
      <c r="P2232" s="190">
        <v>0</v>
      </c>
      <c r="Q2232" s="190">
        <f>ROUND(E2232*P2232,2)</f>
        <v>0</v>
      </c>
      <c r="R2232" s="192" t="s">
        <v>2715</v>
      </c>
      <c r="S2232" s="192" t="s">
        <v>378</v>
      </c>
      <c r="T2232" s="193" t="s">
        <v>378</v>
      </c>
      <c r="U2232" s="159">
        <v>1.112E-2</v>
      </c>
      <c r="V2232" s="159">
        <f>ROUND(E2232*U2232,2)</f>
        <v>20.77</v>
      </c>
      <c r="W2232" s="159"/>
      <c r="X2232" s="159" t="s">
        <v>429</v>
      </c>
      <c r="Y2232" s="159" t="s">
        <v>381</v>
      </c>
      <c r="Z2232" s="214">
        <v>0.32</v>
      </c>
      <c r="AA2232" s="215">
        <f t="shared" ref="AA2232" si="878">G2232*Z2232</f>
        <v>0</v>
      </c>
      <c r="AB2232" s="215">
        <f t="shared" ref="AB2232" si="879">G2232-AA2232</f>
        <v>0</v>
      </c>
      <c r="AC2232" s="148"/>
      <c r="AD2232" s="148"/>
      <c r="AE2232" s="148"/>
      <c r="AF2232" s="148"/>
      <c r="AG2232" s="148" t="s">
        <v>431</v>
      </c>
      <c r="AH2232" s="148"/>
      <c r="AI2232" s="148"/>
      <c r="AJ2232" s="148"/>
      <c r="AK2232" s="148"/>
      <c r="AL2232" s="148"/>
      <c r="AM2232" s="148"/>
      <c r="AN2232" s="148"/>
      <c r="AO2232" s="148"/>
      <c r="AP2232" s="148"/>
      <c r="AQ2232" s="148"/>
      <c r="AR2232" s="148"/>
      <c r="AS2232" s="148"/>
      <c r="AT2232" s="148"/>
      <c r="AU2232" s="148"/>
      <c r="AV2232" s="148"/>
      <c r="AW2232" s="148"/>
      <c r="AX2232" s="148"/>
      <c r="AY2232" s="148"/>
      <c r="AZ2232" s="148"/>
      <c r="BA2232" s="148"/>
      <c r="BB2232" s="148"/>
      <c r="BC2232" s="148"/>
      <c r="BD2232" s="148"/>
      <c r="BE2232" s="148"/>
      <c r="BF2232" s="148"/>
      <c r="BG2232" s="148"/>
      <c r="BH2232" s="148"/>
    </row>
    <row r="2233" spans="1:60" x14ac:dyDescent="0.2">
      <c r="A2233" s="162" t="s">
        <v>373</v>
      </c>
      <c r="B2233" s="163" t="s">
        <v>337</v>
      </c>
      <c r="C2233" s="180" t="s">
        <v>338</v>
      </c>
      <c r="D2233" s="164"/>
      <c r="E2233" s="165"/>
      <c r="F2233" s="166"/>
      <c r="G2233" s="166">
        <f>SUMIF(AG2234:AG2235,"&lt;&gt;NOR",G2234:G2235)</f>
        <v>0</v>
      </c>
      <c r="H2233" s="166"/>
      <c r="I2233" s="166">
        <f>SUM(I2234:I2235)</f>
        <v>0</v>
      </c>
      <c r="J2233" s="166"/>
      <c r="K2233" s="166">
        <f>SUM(K2234:K2235)</f>
        <v>0</v>
      </c>
      <c r="L2233" s="166"/>
      <c r="M2233" s="166">
        <f>SUM(M2234:M2235)</f>
        <v>0</v>
      </c>
      <c r="N2233" s="165"/>
      <c r="O2233" s="165">
        <f>SUM(O2234:O2235)</f>
        <v>0</v>
      </c>
      <c r="P2233" s="165"/>
      <c r="Q2233" s="165">
        <f>SUM(Q2234:Q2235)</f>
        <v>0</v>
      </c>
      <c r="R2233" s="166"/>
      <c r="S2233" s="166"/>
      <c r="T2233" s="167"/>
      <c r="U2233" s="161"/>
      <c r="V2233" s="161">
        <f>SUM(V2234:V2235)</f>
        <v>374.4</v>
      </c>
      <c r="W2233" s="161"/>
      <c r="X2233" s="161"/>
      <c r="Y2233" s="161"/>
      <c r="Z2233" s="166"/>
      <c r="AA2233" s="166"/>
      <c r="AB2233" s="167"/>
      <c r="AG2233" t="s">
        <v>374</v>
      </c>
    </row>
    <row r="2234" spans="1:60" ht="22.5" outlineLevel="1" x14ac:dyDescent="0.2">
      <c r="A2234" s="172">
        <v>451</v>
      </c>
      <c r="B2234" s="173" t="s">
        <v>2823</v>
      </c>
      <c r="C2234" s="181" t="s">
        <v>2824</v>
      </c>
      <c r="D2234" s="174" t="s">
        <v>707</v>
      </c>
      <c r="E2234" s="175">
        <v>18720</v>
      </c>
      <c r="F2234" s="176"/>
      <c r="G2234" s="177">
        <f>ROUND(E2234*F2234,2)</f>
        <v>0</v>
      </c>
      <c r="H2234" s="176"/>
      <c r="I2234" s="177">
        <f>ROUND(E2234*H2234,2)</f>
        <v>0</v>
      </c>
      <c r="J2234" s="176"/>
      <c r="K2234" s="177">
        <f>ROUND(E2234*J2234,2)</f>
        <v>0</v>
      </c>
      <c r="L2234" s="177">
        <v>21</v>
      </c>
      <c r="M2234" s="177">
        <f>G2234*(1+L2234/100)</f>
        <v>0</v>
      </c>
      <c r="N2234" s="175">
        <v>0</v>
      </c>
      <c r="O2234" s="175">
        <f>ROUND(E2234*N2234,2)</f>
        <v>0</v>
      </c>
      <c r="P2234" s="175">
        <v>0</v>
      </c>
      <c r="Q2234" s="175">
        <f>ROUND(E2234*P2234,2)</f>
        <v>0</v>
      </c>
      <c r="R2234" s="177"/>
      <c r="S2234" s="177" t="s">
        <v>394</v>
      </c>
      <c r="T2234" s="178" t="s">
        <v>379</v>
      </c>
      <c r="U2234" s="159">
        <v>0.02</v>
      </c>
      <c r="V2234" s="159">
        <f>ROUND(E2234*U2234,2)</f>
        <v>374.4</v>
      </c>
      <c r="W2234" s="159"/>
      <c r="X2234" s="159" t="s">
        <v>429</v>
      </c>
      <c r="Y2234" s="159" t="s">
        <v>381</v>
      </c>
      <c r="Z2234" s="214">
        <v>0.32</v>
      </c>
      <c r="AA2234" s="215">
        <f t="shared" ref="AA2234" si="880">G2234*Z2234</f>
        <v>0</v>
      </c>
      <c r="AB2234" s="215">
        <f t="shared" ref="AB2234" si="881">G2234-AA2234</f>
        <v>0</v>
      </c>
      <c r="AC2234" s="148"/>
      <c r="AD2234" s="148"/>
      <c r="AE2234" s="148"/>
      <c r="AF2234" s="148"/>
      <c r="AG2234" s="148" t="s">
        <v>431</v>
      </c>
      <c r="AH2234" s="148"/>
      <c r="AI2234" s="148"/>
      <c r="AJ2234" s="148"/>
      <c r="AK2234" s="148"/>
      <c r="AL2234" s="148"/>
      <c r="AM2234" s="148"/>
      <c r="AN2234" s="148"/>
      <c r="AO2234" s="148"/>
      <c r="AP2234" s="148"/>
      <c r="AQ2234" s="148"/>
      <c r="AR2234" s="148"/>
      <c r="AS2234" s="148"/>
      <c r="AT2234" s="148"/>
      <c r="AU2234" s="148"/>
      <c r="AV2234" s="148"/>
      <c r="AW2234" s="148"/>
      <c r="AX2234" s="148"/>
      <c r="AY2234" s="148"/>
      <c r="AZ2234" s="148"/>
      <c r="BA2234" s="148"/>
      <c r="BB2234" s="148"/>
      <c r="BC2234" s="148"/>
      <c r="BD2234" s="148"/>
      <c r="BE2234" s="148"/>
      <c r="BF2234" s="148"/>
      <c r="BG2234" s="148"/>
      <c r="BH2234" s="148"/>
    </row>
    <row r="2235" spans="1:60" outlineLevel="2" x14ac:dyDescent="0.2">
      <c r="A2235" s="155"/>
      <c r="B2235" s="156"/>
      <c r="C2235" s="194" t="s">
        <v>2825</v>
      </c>
      <c r="D2235" s="185"/>
      <c r="E2235" s="186">
        <v>18720</v>
      </c>
      <c r="F2235" s="159"/>
      <c r="G2235" s="159"/>
      <c r="H2235" s="159"/>
      <c r="I2235" s="159"/>
      <c r="J2235" s="159"/>
      <c r="K2235" s="159"/>
      <c r="L2235" s="159"/>
      <c r="M2235" s="159"/>
      <c r="N2235" s="158"/>
      <c r="O2235" s="158"/>
      <c r="P2235" s="158"/>
      <c r="Q2235" s="158"/>
      <c r="R2235" s="159"/>
      <c r="S2235" s="159"/>
      <c r="T2235" s="159"/>
      <c r="U2235" s="159"/>
      <c r="V2235" s="159"/>
      <c r="W2235" s="159"/>
      <c r="X2235" s="159"/>
      <c r="Y2235" s="159"/>
      <c r="Z2235" s="148"/>
      <c r="AA2235" s="148"/>
      <c r="AB2235" s="148"/>
      <c r="AC2235" s="148"/>
      <c r="AD2235" s="148"/>
      <c r="AE2235" s="148"/>
      <c r="AF2235" s="148"/>
      <c r="AG2235" s="148" t="s">
        <v>435</v>
      </c>
      <c r="AH2235" s="148">
        <v>0</v>
      </c>
      <c r="AI2235" s="148"/>
      <c r="AJ2235" s="148"/>
      <c r="AK2235" s="148"/>
      <c r="AL2235" s="148"/>
      <c r="AM2235" s="148"/>
      <c r="AN2235" s="148"/>
      <c r="AO2235" s="148"/>
      <c r="AP2235" s="148"/>
      <c r="AQ2235" s="148"/>
      <c r="AR2235" s="148"/>
      <c r="AS2235" s="148"/>
      <c r="AT2235" s="148"/>
      <c r="AU2235" s="148"/>
      <c r="AV2235" s="148"/>
      <c r="AW2235" s="148"/>
      <c r="AX2235" s="148"/>
      <c r="AY2235" s="148"/>
      <c r="AZ2235" s="148"/>
      <c r="BA2235" s="148"/>
      <c r="BB2235" s="148"/>
      <c r="BC2235" s="148"/>
      <c r="BD2235" s="148"/>
      <c r="BE2235" s="148"/>
      <c r="BF2235" s="148"/>
      <c r="BG2235" s="148"/>
      <c r="BH2235" s="148"/>
    </row>
    <row r="2236" spans="1:60" x14ac:dyDescent="0.2">
      <c r="A2236" s="151" t="s">
        <v>373</v>
      </c>
      <c r="B2236" s="152" t="s">
        <v>333</v>
      </c>
      <c r="C2236" s="183" t="s">
        <v>334</v>
      </c>
      <c r="D2236" s="168"/>
      <c r="E2236" s="169"/>
      <c r="F2236" s="170"/>
      <c r="G2236" s="170">
        <f>SUMIF(AG2237:AG2252,"&lt;&gt;NOR",G2237:G2252)</f>
        <v>0</v>
      </c>
      <c r="H2236" s="170"/>
      <c r="I2236" s="170">
        <f>SUM(I2237:I2252)</f>
        <v>0</v>
      </c>
      <c r="J2236" s="170"/>
      <c r="K2236" s="170">
        <f>SUM(K2237:K2252)</f>
        <v>0</v>
      </c>
      <c r="L2236" s="170"/>
      <c r="M2236" s="170">
        <f>SUM(M2237:M2252)</f>
        <v>0</v>
      </c>
      <c r="N2236" s="169"/>
      <c r="O2236" s="169">
        <f>SUM(O2237:O2252)</f>
        <v>0</v>
      </c>
      <c r="P2236" s="169"/>
      <c r="Q2236" s="169">
        <f>SUM(Q2237:Q2252)</f>
        <v>0</v>
      </c>
      <c r="R2236" s="170"/>
      <c r="S2236" s="170"/>
      <c r="T2236" s="171"/>
      <c r="U2236" s="161"/>
      <c r="V2236" s="161">
        <f>SUM(V2237:V2252)</f>
        <v>0</v>
      </c>
      <c r="W2236" s="161"/>
      <c r="X2236" s="161"/>
      <c r="Y2236" s="161"/>
      <c r="Z2236" s="208"/>
      <c r="AA2236" s="208"/>
      <c r="AB2236" s="207"/>
      <c r="AG2236" t="s">
        <v>374</v>
      </c>
    </row>
    <row r="2237" spans="1:60" outlineLevel="1" x14ac:dyDescent="0.2">
      <c r="A2237" s="155"/>
      <c r="B2237" s="156"/>
      <c r="C2237" s="295" t="s">
        <v>2826</v>
      </c>
      <c r="D2237" s="296"/>
      <c r="E2237" s="296"/>
      <c r="F2237" s="296"/>
      <c r="G2237" s="296"/>
      <c r="H2237" s="159"/>
      <c r="I2237" s="159"/>
      <c r="J2237" s="159"/>
      <c r="K2237" s="159"/>
      <c r="L2237" s="159"/>
      <c r="M2237" s="159"/>
      <c r="N2237" s="158"/>
      <c r="O2237" s="158"/>
      <c r="P2237" s="158"/>
      <c r="Q2237" s="158"/>
      <c r="R2237" s="159"/>
      <c r="S2237" s="159"/>
      <c r="T2237" s="159"/>
      <c r="U2237" s="159"/>
      <c r="V2237" s="159"/>
      <c r="W2237" s="159"/>
      <c r="X2237" s="159"/>
      <c r="Y2237" s="159"/>
      <c r="Z2237" s="148"/>
      <c r="AA2237" s="148"/>
      <c r="AB2237" s="148"/>
      <c r="AC2237" s="148"/>
      <c r="AD2237" s="148"/>
      <c r="AE2237" s="148"/>
      <c r="AF2237" s="148"/>
      <c r="AG2237" s="148" t="s">
        <v>383</v>
      </c>
      <c r="AH2237" s="148"/>
      <c r="AI2237" s="148"/>
      <c r="AJ2237" s="148"/>
      <c r="AK2237" s="148"/>
      <c r="AL2237" s="148"/>
      <c r="AM2237" s="148"/>
      <c r="AN2237" s="148"/>
      <c r="AO2237" s="148"/>
      <c r="AP2237" s="148"/>
      <c r="AQ2237" s="148"/>
      <c r="AR2237" s="148"/>
      <c r="AS2237" s="148"/>
      <c r="AT2237" s="148"/>
      <c r="AU2237" s="148"/>
      <c r="AV2237" s="148"/>
      <c r="AW2237" s="148"/>
      <c r="AX2237" s="148"/>
      <c r="AY2237" s="148"/>
      <c r="AZ2237" s="148"/>
      <c r="BA2237" s="148"/>
      <c r="BB2237" s="148"/>
      <c r="BC2237" s="148"/>
      <c r="BD2237" s="148"/>
      <c r="BE2237" s="148"/>
      <c r="BF2237" s="148"/>
      <c r="BG2237" s="148"/>
      <c r="BH2237" s="148"/>
    </row>
    <row r="2238" spans="1:60" outlineLevel="2" x14ac:dyDescent="0.2">
      <c r="A2238" s="155"/>
      <c r="B2238" s="156"/>
      <c r="C2238" s="304" t="s">
        <v>2827</v>
      </c>
      <c r="D2238" s="305"/>
      <c r="E2238" s="305"/>
      <c r="F2238" s="305"/>
      <c r="G2238" s="305"/>
      <c r="H2238" s="159"/>
      <c r="I2238" s="159"/>
      <c r="J2238" s="159"/>
      <c r="K2238" s="159"/>
      <c r="L2238" s="159"/>
      <c r="M2238" s="159"/>
      <c r="N2238" s="158"/>
      <c r="O2238" s="158"/>
      <c r="P2238" s="158"/>
      <c r="Q2238" s="158"/>
      <c r="R2238" s="159"/>
      <c r="S2238" s="159"/>
      <c r="T2238" s="159"/>
      <c r="U2238" s="159"/>
      <c r="V2238" s="159"/>
      <c r="W2238" s="159"/>
      <c r="X2238" s="159"/>
      <c r="Y2238" s="159"/>
      <c r="Z2238" s="148"/>
      <c r="AA2238" s="148"/>
      <c r="AB2238" s="148"/>
      <c r="AC2238" s="148"/>
      <c r="AD2238" s="148"/>
      <c r="AE2238" s="148"/>
      <c r="AF2238" s="148"/>
      <c r="AG2238" s="148" t="s">
        <v>383</v>
      </c>
      <c r="AH2238" s="148"/>
      <c r="AI2238" s="148"/>
      <c r="AJ2238" s="148"/>
      <c r="AK2238" s="148"/>
      <c r="AL2238" s="148"/>
      <c r="AM2238" s="148"/>
      <c r="AN2238" s="148"/>
      <c r="AO2238" s="148"/>
      <c r="AP2238" s="148"/>
      <c r="AQ2238" s="148"/>
      <c r="AR2238" s="148"/>
      <c r="AS2238" s="148"/>
      <c r="AT2238" s="148"/>
      <c r="AU2238" s="148"/>
      <c r="AV2238" s="148"/>
      <c r="AW2238" s="148"/>
      <c r="AX2238" s="148"/>
      <c r="AY2238" s="148"/>
      <c r="AZ2238" s="148"/>
      <c r="BA2238" s="148"/>
      <c r="BB2238" s="148"/>
      <c r="BC2238" s="148"/>
      <c r="BD2238" s="148"/>
      <c r="BE2238" s="148"/>
      <c r="BF2238" s="148"/>
      <c r="BG2238" s="148"/>
      <c r="BH2238" s="148"/>
    </row>
    <row r="2239" spans="1:60" outlineLevel="2" x14ac:dyDescent="0.2">
      <c r="A2239" s="155"/>
      <c r="B2239" s="156"/>
      <c r="C2239" s="304" t="s">
        <v>2828</v>
      </c>
      <c r="D2239" s="305"/>
      <c r="E2239" s="305"/>
      <c r="F2239" s="305"/>
      <c r="G2239" s="305"/>
      <c r="H2239" s="159"/>
      <c r="I2239" s="159"/>
      <c r="J2239" s="159"/>
      <c r="K2239" s="159"/>
      <c r="L2239" s="159"/>
      <c r="M2239" s="159"/>
      <c r="N2239" s="158"/>
      <c r="O2239" s="158"/>
      <c r="P2239" s="158"/>
      <c r="Q2239" s="158"/>
      <c r="R2239" s="159"/>
      <c r="S2239" s="159"/>
      <c r="T2239" s="159"/>
      <c r="U2239" s="159"/>
      <c r="V2239" s="159"/>
      <c r="W2239" s="159"/>
      <c r="X2239" s="159"/>
      <c r="Y2239" s="159"/>
      <c r="Z2239" s="148"/>
      <c r="AA2239" s="148"/>
      <c r="AB2239" s="148"/>
      <c r="AC2239" s="148"/>
      <c r="AD2239" s="148"/>
      <c r="AE2239" s="148"/>
      <c r="AF2239" s="148"/>
      <c r="AG2239" s="148" t="s">
        <v>383</v>
      </c>
      <c r="AH2239" s="148"/>
      <c r="AI2239" s="148"/>
      <c r="AJ2239" s="148"/>
      <c r="AK2239" s="148"/>
      <c r="AL2239" s="148"/>
      <c r="AM2239" s="148"/>
      <c r="AN2239" s="148"/>
      <c r="AO2239" s="148"/>
      <c r="AP2239" s="148"/>
      <c r="AQ2239" s="148"/>
      <c r="AR2239" s="148"/>
      <c r="AS2239" s="148"/>
      <c r="AT2239" s="148"/>
      <c r="AU2239" s="148"/>
      <c r="AV2239" s="148"/>
      <c r="AW2239" s="148"/>
      <c r="AX2239" s="148"/>
      <c r="AY2239" s="148"/>
      <c r="AZ2239" s="148"/>
      <c r="BA2239" s="148"/>
      <c r="BB2239" s="148"/>
      <c r="BC2239" s="148"/>
      <c r="BD2239" s="148"/>
      <c r="BE2239" s="148"/>
      <c r="BF2239" s="148"/>
      <c r="BG2239" s="148"/>
      <c r="BH2239" s="148"/>
    </row>
    <row r="2240" spans="1:60" outlineLevel="2" x14ac:dyDescent="0.2">
      <c r="A2240" s="155"/>
      <c r="B2240" s="156"/>
      <c r="C2240" s="304" t="s">
        <v>2829</v>
      </c>
      <c r="D2240" s="305"/>
      <c r="E2240" s="305"/>
      <c r="F2240" s="305"/>
      <c r="G2240" s="305"/>
      <c r="H2240" s="159"/>
      <c r="I2240" s="159"/>
      <c r="J2240" s="159"/>
      <c r="K2240" s="159"/>
      <c r="L2240" s="159"/>
      <c r="M2240" s="159"/>
      <c r="N2240" s="158"/>
      <c r="O2240" s="158"/>
      <c r="P2240" s="158"/>
      <c r="Q2240" s="158"/>
      <c r="R2240" s="159"/>
      <c r="S2240" s="159"/>
      <c r="T2240" s="159"/>
      <c r="U2240" s="159"/>
      <c r="V2240" s="159"/>
      <c r="W2240" s="159"/>
      <c r="X2240" s="159"/>
      <c r="Y2240" s="159"/>
      <c r="Z2240" s="148"/>
      <c r="AA2240" s="148"/>
      <c r="AB2240" s="148"/>
      <c r="AC2240" s="148"/>
      <c r="AD2240" s="148"/>
      <c r="AE2240" s="148"/>
      <c r="AF2240" s="148"/>
      <c r="AG2240" s="148" t="s">
        <v>383</v>
      </c>
      <c r="AH2240" s="148"/>
      <c r="AI2240" s="148"/>
      <c r="AJ2240" s="148"/>
      <c r="AK2240" s="148"/>
      <c r="AL2240" s="148"/>
      <c r="AM2240" s="148"/>
      <c r="AN2240" s="148"/>
      <c r="AO2240" s="148"/>
      <c r="AP2240" s="148"/>
      <c r="AQ2240" s="148"/>
      <c r="AR2240" s="148"/>
      <c r="AS2240" s="148"/>
      <c r="AT2240" s="148"/>
      <c r="AU2240" s="148"/>
      <c r="AV2240" s="148"/>
      <c r="AW2240" s="148"/>
      <c r="AX2240" s="148"/>
      <c r="AY2240" s="148"/>
      <c r="AZ2240" s="148"/>
      <c r="BA2240" s="148"/>
      <c r="BB2240" s="148"/>
      <c r="BC2240" s="148"/>
      <c r="BD2240" s="148"/>
      <c r="BE2240" s="148"/>
      <c r="BF2240" s="148"/>
      <c r="BG2240" s="148"/>
      <c r="BH2240" s="148"/>
    </row>
    <row r="2241" spans="1:60" outlineLevel="2" x14ac:dyDescent="0.2">
      <c r="A2241" s="155"/>
      <c r="B2241" s="156"/>
      <c r="C2241" s="304" t="s">
        <v>2830</v>
      </c>
      <c r="D2241" s="305"/>
      <c r="E2241" s="305"/>
      <c r="F2241" s="305"/>
      <c r="G2241" s="305"/>
      <c r="H2241" s="159"/>
      <c r="I2241" s="159"/>
      <c r="J2241" s="159"/>
      <c r="K2241" s="159"/>
      <c r="L2241" s="159"/>
      <c r="M2241" s="159"/>
      <c r="N2241" s="158"/>
      <c r="O2241" s="158"/>
      <c r="P2241" s="158"/>
      <c r="Q2241" s="158"/>
      <c r="R2241" s="159"/>
      <c r="S2241" s="159"/>
      <c r="T2241" s="159"/>
      <c r="U2241" s="159"/>
      <c r="V2241" s="159"/>
      <c r="W2241" s="159"/>
      <c r="X2241" s="159"/>
      <c r="Y2241" s="159"/>
      <c r="Z2241" s="148"/>
      <c r="AA2241" s="148"/>
      <c r="AB2241" s="148"/>
      <c r="AC2241" s="148"/>
      <c r="AD2241" s="148"/>
      <c r="AE2241" s="148"/>
      <c r="AF2241" s="148"/>
      <c r="AG2241" s="148" t="s">
        <v>383</v>
      </c>
      <c r="AH2241" s="148"/>
      <c r="AI2241" s="148"/>
      <c r="AJ2241" s="148"/>
      <c r="AK2241" s="148"/>
      <c r="AL2241" s="148"/>
      <c r="AM2241" s="148"/>
      <c r="AN2241" s="148"/>
      <c r="AO2241" s="148"/>
      <c r="AP2241" s="148"/>
      <c r="AQ2241" s="148"/>
      <c r="AR2241" s="148"/>
      <c r="AS2241" s="148"/>
      <c r="AT2241" s="148"/>
      <c r="AU2241" s="148"/>
      <c r="AV2241" s="148"/>
      <c r="AW2241" s="148"/>
      <c r="AX2241" s="148"/>
      <c r="AY2241" s="148"/>
      <c r="AZ2241" s="148"/>
      <c r="BA2241" s="148"/>
      <c r="BB2241" s="148"/>
      <c r="BC2241" s="148"/>
      <c r="BD2241" s="148"/>
      <c r="BE2241" s="148"/>
      <c r="BF2241" s="148"/>
      <c r="BG2241" s="148"/>
      <c r="BH2241" s="148"/>
    </row>
    <row r="2242" spans="1:60" outlineLevel="2" x14ac:dyDescent="0.2">
      <c r="A2242" s="155"/>
      <c r="B2242" s="156"/>
      <c r="C2242" s="304" t="s">
        <v>2831</v>
      </c>
      <c r="D2242" s="305"/>
      <c r="E2242" s="305"/>
      <c r="F2242" s="305"/>
      <c r="G2242" s="305"/>
      <c r="H2242" s="159"/>
      <c r="I2242" s="159"/>
      <c r="J2242" s="159"/>
      <c r="K2242" s="159"/>
      <c r="L2242" s="159"/>
      <c r="M2242" s="159"/>
      <c r="N2242" s="158"/>
      <c r="O2242" s="158"/>
      <c r="P2242" s="158"/>
      <c r="Q2242" s="158"/>
      <c r="R2242" s="159"/>
      <c r="S2242" s="159"/>
      <c r="T2242" s="159"/>
      <c r="U2242" s="159"/>
      <c r="V2242" s="159"/>
      <c r="W2242" s="159"/>
      <c r="X2242" s="159"/>
      <c r="Y2242" s="159"/>
      <c r="Z2242" s="148"/>
      <c r="AA2242" s="148"/>
      <c r="AB2242" s="148"/>
      <c r="AC2242" s="148"/>
      <c r="AD2242" s="148"/>
      <c r="AE2242" s="148"/>
      <c r="AF2242" s="148"/>
      <c r="AG2242" s="148" t="s">
        <v>383</v>
      </c>
      <c r="AH2242" s="148"/>
      <c r="AI2242" s="148"/>
      <c r="AJ2242" s="148"/>
      <c r="AK2242" s="148"/>
      <c r="AL2242" s="148"/>
      <c r="AM2242" s="148"/>
      <c r="AN2242" s="148"/>
      <c r="AO2242" s="148"/>
      <c r="AP2242" s="148"/>
      <c r="AQ2242" s="148"/>
      <c r="AR2242" s="148"/>
      <c r="AS2242" s="148"/>
      <c r="AT2242" s="148"/>
      <c r="AU2242" s="148"/>
      <c r="AV2242" s="148"/>
      <c r="AW2242" s="148"/>
      <c r="AX2242" s="148"/>
      <c r="AY2242" s="148"/>
      <c r="AZ2242" s="148"/>
      <c r="BA2242" s="148"/>
      <c r="BB2242" s="148"/>
      <c r="BC2242" s="148"/>
      <c r="BD2242" s="148"/>
      <c r="BE2242" s="148"/>
      <c r="BF2242" s="148"/>
      <c r="BG2242" s="148"/>
      <c r="BH2242" s="148"/>
    </row>
    <row r="2243" spans="1:60" outlineLevel="2" x14ac:dyDescent="0.2">
      <c r="A2243" s="155"/>
      <c r="B2243" s="156"/>
      <c r="C2243" s="304" t="s">
        <v>2832</v>
      </c>
      <c r="D2243" s="305"/>
      <c r="E2243" s="305"/>
      <c r="F2243" s="305"/>
      <c r="G2243" s="305"/>
      <c r="H2243" s="159"/>
      <c r="I2243" s="159"/>
      <c r="J2243" s="159"/>
      <c r="K2243" s="159"/>
      <c r="L2243" s="159"/>
      <c r="M2243" s="159"/>
      <c r="N2243" s="158"/>
      <c r="O2243" s="158"/>
      <c r="P2243" s="158"/>
      <c r="Q2243" s="158"/>
      <c r="R2243" s="159"/>
      <c r="S2243" s="159"/>
      <c r="T2243" s="159"/>
      <c r="U2243" s="159"/>
      <c r="V2243" s="159"/>
      <c r="W2243" s="159"/>
      <c r="X2243" s="159"/>
      <c r="Y2243" s="159"/>
      <c r="Z2243" s="148"/>
      <c r="AA2243" s="148"/>
      <c r="AB2243" s="148"/>
      <c r="AC2243" s="148"/>
      <c r="AD2243" s="148"/>
      <c r="AE2243" s="148"/>
      <c r="AF2243" s="148"/>
      <c r="AG2243" s="148" t="s">
        <v>383</v>
      </c>
      <c r="AH2243" s="148"/>
      <c r="AI2243" s="148"/>
      <c r="AJ2243" s="148"/>
      <c r="AK2243" s="148"/>
      <c r="AL2243" s="148"/>
      <c r="AM2243" s="148"/>
      <c r="AN2243" s="148"/>
      <c r="AO2243" s="148"/>
      <c r="AP2243" s="148"/>
      <c r="AQ2243" s="148"/>
      <c r="AR2243" s="148"/>
      <c r="AS2243" s="148"/>
      <c r="AT2243" s="148"/>
      <c r="AU2243" s="148"/>
      <c r="AV2243" s="148"/>
      <c r="AW2243" s="148"/>
      <c r="AX2243" s="148"/>
      <c r="AY2243" s="148"/>
      <c r="AZ2243" s="148"/>
      <c r="BA2243" s="148"/>
      <c r="BB2243" s="148"/>
      <c r="BC2243" s="148"/>
      <c r="BD2243" s="148"/>
      <c r="BE2243" s="148"/>
      <c r="BF2243" s="148"/>
      <c r="BG2243" s="148"/>
      <c r="BH2243" s="148"/>
    </row>
    <row r="2244" spans="1:60" outlineLevel="2" x14ac:dyDescent="0.2">
      <c r="A2244" s="155"/>
      <c r="B2244" s="156"/>
      <c r="C2244" s="304" t="s">
        <v>2833</v>
      </c>
      <c r="D2244" s="305"/>
      <c r="E2244" s="305"/>
      <c r="F2244" s="305"/>
      <c r="G2244" s="305"/>
      <c r="H2244" s="159"/>
      <c r="I2244" s="159"/>
      <c r="J2244" s="159"/>
      <c r="K2244" s="159"/>
      <c r="L2244" s="159"/>
      <c r="M2244" s="159"/>
      <c r="N2244" s="158"/>
      <c r="O2244" s="158"/>
      <c r="P2244" s="158"/>
      <c r="Q2244" s="158"/>
      <c r="R2244" s="159"/>
      <c r="S2244" s="159"/>
      <c r="T2244" s="159"/>
      <c r="U2244" s="159"/>
      <c r="V2244" s="159"/>
      <c r="W2244" s="159"/>
      <c r="X2244" s="159"/>
      <c r="Y2244" s="159"/>
      <c r="Z2244" s="148"/>
      <c r="AA2244" s="148"/>
      <c r="AB2244" s="148"/>
      <c r="AC2244" s="148"/>
      <c r="AD2244" s="148"/>
      <c r="AE2244" s="148"/>
      <c r="AF2244" s="148"/>
      <c r="AG2244" s="148" t="s">
        <v>383</v>
      </c>
      <c r="AH2244" s="148"/>
      <c r="AI2244" s="148"/>
      <c r="AJ2244" s="148"/>
      <c r="AK2244" s="148"/>
      <c r="AL2244" s="148"/>
      <c r="AM2244" s="148"/>
      <c r="AN2244" s="148"/>
      <c r="AO2244" s="148"/>
      <c r="AP2244" s="148"/>
      <c r="AQ2244" s="148"/>
      <c r="AR2244" s="148"/>
      <c r="AS2244" s="148"/>
      <c r="AT2244" s="148"/>
      <c r="AU2244" s="148"/>
      <c r="AV2244" s="148"/>
      <c r="AW2244" s="148"/>
      <c r="AX2244" s="148"/>
      <c r="AY2244" s="148"/>
      <c r="AZ2244" s="148"/>
      <c r="BA2244" s="148"/>
      <c r="BB2244" s="148"/>
      <c r="BC2244" s="148"/>
      <c r="BD2244" s="148"/>
      <c r="BE2244" s="148"/>
      <c r="BF2244" s="148"/>
      <c r="BG2244" s="148"/>
      <c r="BH2244" s="148"/>
    </row>
    <row r="2245" spans="1:60" outlineLevel="2" x14ac:dyDescent="0.2">
      <c r="A2245" s="155"/>
      <c r="B2245" s="156"/>
      <c r="C2245" s="304" t="s">
        <v>2834</v>
      </c>
      <c r="D2245" s="305"/>
      <c r="E2245" s="305"/>
      <c r="F2245" s="305"/>
      <c r="G2245" s="305"/>
      <c r="H2245" s="159"/>
      <c r="I2245" s="159"/>
      <c r="J2245" s="159"/>
      <c r="K2245" s="159"/>
      <c r="L2245" s="159"/>
      <c r="M2245" s="159"/>
      <c r="N2245" s="158"/>
      <c r="O2245" s="158"/>
      <c r="P2245" s="158"/>
      <c r="Q2245" s="158"/>
      <c r="R2245" s="159"/>
      <c r="S2245" s="159"/>
      <c r="T2245" s="159"/>
      <c r="U2245" s="159"/>
      <c r="V2245" s="159"/>
      <c r="W2245" s="159"/>
      <c r="X2245" s="159"/>
      <c r="Y2245" s="159"/>
      <c r="Z2245" s="148"/>
      <c r="AA2245" s="148"/>
      <c r="AB2245" s="148"/>
      <c r="AC2245" s="148"/>
      <c r="AD2245" s="148"/>
      <c r="AE2245" s="148"/>
      <c r="AF2245" s="148"/>
      <c r="AG2245" s="148" t="s">
        <v>383</v>
      </c>
      <c r="AH2245" s="148"/>
      <c r="AI2245" s="148"/>
      <c r="AJ2245" s="148"/>
      <c r="AK2245" s="148"/>
      <c r="AL2245" s="148"/>
      <c r="AM2245" s="148"/>
      <c r="AN2245" s="148"/>
      <c r="AO2245" s="148"/>
      <c r="AP2245" s="148"/>
      <c r="AQ2245" s="148"/>
      <c r="AR2245" s="148"/>
      <c r="AS2245" s="148"/>
      <c r="AT2245" s="148"/>
      <c r="AU2245" s="148"/>
      <c r="AV2245" s="148"/>
      <c r="AW2245" s="148"/>
      <c r="AX2245" s="148"/>
      <c r="AY2245" s="148"/>
      <c r="AZ2245" s="148"/>
      <c r="BA2245" s="148"/>
      <c r="BB2245" s="148"/>
      <c r="BC2245" s="148"/>
      <c r="BD2245" s="148"/>
      <c r="BE2245" s="148"/>
      <c r="BF2245" s="148"/>
      <c r="BG2245" s="148"/>
      <c r="BH2245" s="148"/>
    </row>
    <row r="2246" spans="1:60" outlineLevel="1" x14ac:dyDescent="0.2">
      <c r="A2246" s="187">
        <v>452</v>
      </c>
      <c r="B2246" s="188" t="s">
        <v>2835</v>
      </c>
      <c r="C2246" s="195" t="s">
        <v>2836</v>
      </c>
      <c r="D2246" s="189" t="s">
        <v>515</v>
      </c>
      <c r="E2246" s="190">
        <v>1</v>
      </c>
      <c r="F2246" s="191"/>
      <c r="G2246" s="192">
        <f>ROUND(E2246*F2246,2)</f>
        <v>0</v>
      </c>
      <c r="H2246" s="191"/>
      <c r="I2246" s="192">
        <f>ROUND(E2246*H2246,2)</f>
        <v>0</v>
      </c>
      <c r="J2246" s="191"/>
      <c r="K2246" s="192">
        <f>ROUND(E2246*J2246,2)</f>
        <v>0</v>
      </c>
      <c r="L2246" s="192">
        <v>21</v>
      </c>
      <c r="M2246" s="192">
        <f>G2246*(1+L2246/100)</f>
        <v>0</v>
      </c>
      <c r="N2246" s="190">
        <v>0</v>
      </c>
      <c r="O2246" s="190">
        <f>ROUND(E2246*N2246,2)</f>
        <v>0</v>
      </c>
      <c r="P2246" s="190">
        <v>0</v>
      </c>
      <c r="Q2246" s="190">
        <f>ROUND(E2246*P2246,2)</f>
        <v>0</v>
      </c>
      <c r="R2246" s="192"/>
      <c r="S2246" s="192" t="s">
        <v>394</v>
      </c>
      <c r="T2246" s="193" t="s">
        <v>379</v>
      </c>
      <c r="U2246" s="159">
        <v>0</v>
      </c>
      <c r="V2246" s="159">
        <f>ROUND(E2246*U2246,2)</f>
        <v>0</v>
      </c>
      <c r="W2246" s="159"/>
      <c r="X2246" s="159" t="s">
        <v>429</v>
      </c>
      <c r="Y2246" s="159" t="s">
        <v>381</v>
      </c>
      <c r="Z2246" s="214">
        <v>0.32</v>
      </c>
      <c r="AA2246" s="215">
        <f t="shared" ref="AA2246:AA2250" si="882">G2246*Z2246</f>
        <v>0</v>
      </c>
      <c r="AB2246" s="215">
        <f t="shared" ref="AB2246:AB2250" si="883">G2246-AA2246</f>
        <v>0</v>
      </c>
      <c r="AC2246" s="148"/>
      <c r="AD2246" s="148"/>
      <c r="AE2246" s="148"/>
      <c r="AF2246" s="148"/>
      <c r="AG2246" s="148" t="s">
        <v>431</v>
      </c>
      <c r="AH2246" s="148"/>
      <c r="AI2246" s="148"/>
      <c r="AJ2246" s="148"/>
      <c r="AK2246" s="148"/>
      <c r="AL2246" s="148"/>
      <c r="AM2246" s="148"/>
      <c r="AN2246" s="148"/>
      <c r="AO2246" s="148"/>
      <c r="AP2246" s="148"/>
      <c r="AQ2246" s="148"/>
      <c r="AR2246" s="148"/>
      <c r="AS2246" s="148"/>
      <c r="AT2246" s="148"/>
      <c r="AU2246" s="148"/>
      <c r="AV2246" s="148"/>
      <c r="AW2246" s="148"/>
      <c r="AX2246" s="148"/>
      <c r="AY2246" s="148"/>
      <c r="AZ2246" s="148"/>
      <c r="BA2246" s="148"/>
      <c r="BB2246" s="148"/>
      <c r="BC2246" s="148"/>
      <c r="BD2246" s="148"/>
      <c r="BE2246" s="148"/>
      <c r="BF2246" s="148"/>
      <c r="BG2246" s="148"/>
      <c r="BH2246" s="148"/>
    </row>
    <row r="2247" spans="1:60" outlineLevel="1" x14ac:dyDescent="0.2">
      <c r="A2247" s="187">
        <v>453</v>
      </c>
      <c r="B2247" s="188" t="s">
        <v>2837</v>
      </c>
      <c r="C2247" s="195" t="s">
        <v>2838</v>
      </c>
      <c r="D2247" s="189" t="s">
        <v>515</v>
      </c>
      <c r="E2247" s="190">
        <v>1</v>
      </c>
      <c r="F2247" s="191"/>
      <c r="G2247" s="192">
        <f>ROUND(E2247*F2247,2)</f>
        <v>0</v>
      </c>
      <c r="H2247" s="191"/>
      <c r="I2247" s="192">
        <f>ROUND(E2247*H2247,2)</f>
        <v>0</v>
      </c>
      <c r="J2247" s="191"/>
      <c r="K2247" s="192">
        <f>ROUND(E2247*J2247,2)</f>
        <v>0</v>
      </c>
      <c r="L2247" s="192">
        <v>21</v>
      </c>
      <c r="M2247" s="192">
        <f>G2247*(1+L2247/100)</f>
        <v>0</v>
      </c>
      <c r="N2247" s="190">
        <v>0</v>
      </c>
      <c r="O2247" s="190">
        <f>ROUND(E2247*N2247,2)</f>
        <v>0</v>
      </c>
      <c r="P2247" s="190">
        <v>0</v>
      </c>
      <c r="Q2247" s="190">
        <f>ROUND(E2247*P2247,2)</f>
        <v>0</v>
      </c>
      <c r="R2247" s="192"/>
      <c r="S2247" s="192" t="s">
        <v>394</v>
      </c>
      <c r="T2247" s="193" t="s">
        <v>379</v>
      </c>
      <c r="U2247" s="159">
        <v>0</v>
      </c>
      <c r="V2247" s="159">
        <f>ROUND(E2247*U2247,2)</f>
        <v>0</v>
      </c>
      <c r="W2247" s="159"/>
      <c r="X2247" s="159" t="s">
        <v>429</v>
      </c>
      <c r="Y2247" s="159" t="s">
        <v>381</v>
      </c>
      <c r="Z2247" s="214">
        <v>0.32</v>
      </c>
      <c r="AA2247" s="215">
        <f t="shared" si="882"/>
        <v>0</v>
      </c>
      <c r="AB2247" s="215">
        <f t="shared" si="883"/>
        <v>0</v>
      </c>
      <c r="AC2247" s="148"/>
      <c r="AD2247" s="148"/>
      <c r="AE2247" s="148"/>
      <c r="AF2247" s="148"/>
      <c r="AG2247" s="148" t="s">
        <v>431</v>
      </c>
      <c r="AH2247" s="148"/>
      <c r="AI2247" s="148"/>
      <c r="AJ2247" s="148"/>
      <c r="AK2247" s="148"/>
      <c r="AL2247" s="148"/>
      <c r="AM2247" s="148"/>
      <c r="AN2247" s="148"/>
      <c r="AO2247" s="148"/>
      <c r="AP2247" s="148"/>
      <c r="AQ2247" s="148"/>
      <c r="AR2247" s="148"/>
      <c r="AS2247" s="148"/>
      <c r="AT2247" s="148"/>
      <c r="AU2247" s="148"/>
      <c r="AV2247" s="148"/>
      <c r="AW2247" s="148"/>
      <c r="AX2247" s="148"/>
      <c r="AY2247" s="148"/>
      <c r="AZ2247" s="148"/>
      <c r="BA2247" s="148"/>
      <c r="BB2247" s="148"/>
      <c r="BC2247" s="148"/>
      <c r="BD2247" s="148"/>
      <c r="BE2247" s="148"/>
      <c r="BF2247" s="148"/>
      <c r="BG2247" s="148"/>
      <c r="BH2247" s="148"/>
    </row>
    <row r="2248" spans="1:60" outlineLevel="1" x14ac:dyDescent="0.2">
      <c r="A2248" s="187">
        <v>454</v>
      </c>
      <c r="B2248" s="188" t="s">
        <v>2839</v>
      </c>
      <c r="C2248" s="195" t="s">
        <v>2840</v>
      </c>
      <c r="D2248" s="189" t="s">
        <v>515</v>
      </c>
      <c r="E2248" s="190">
        <v>1</v>
      </c>
      <c r="F2248" s="191"/>
      <c r="G2248" s="192">
        <f>ROUND(E2248*F2248,2)</f>
        <v>0</v>
      </c>
      <c r="H2248" s="191"/>
      <c r="I2248" s="192">
        <f>ROUND(E2248*H2248,2)</f>
        <v>0</v>
      </c>
      <c r="J2248" s="191"/>
      <c r="K2248" s="192">
        <f>ROUND(E2248*J2248,2)</f>
        <v>0</v>
      </c>
      <c r="L2248" s="192">
        <v>21</v>
      </c>
      <c r="M2248" s="192">
        <f>G2248*(1+L2248/100)</f>
        <v>0</v>
      </c>
      <c r="N2248" s="190">
        <v>0</v>
      </c>
      <c r="O2248" s="190">
        <f>ROUND(E2248*N2248,2)</f>
        <v>0</v>
      </c>
      <c r="P2248" s="190">
        <v>0</v>
      </c>
      <c r="Q2248" s="190">
        <f>ROUND(E2248*P2248,2)</f>
        <v>0</v>
      </c>
      <c r="R2248" s="192"/>
      <c r="S2248" s="192" t="s">
        <v>394</v>
      </c>
      <c r="T2248" s="193" t="s">
        <v>379</v>
      </c>
      <c r="U2248" s="159">
        <v>0</v>
      </c>
      <c r="V2248" s="159">
        <f>ROUND(E2248*U2248,2)</f>
        <v>0</v>
      </c>
      <c r="W2248" s="159"/>
      <c r="X2248" s="159" t="s">
        <v>429</v>
      </c>
      <c r="Y2248" s="159" t="s">
        <v>381</v>
      </c>
      <c r="Z2248" s="214">
        <v>0.32</v>
      </c>
      <c r="AA2248" s="215">
        <f t="shared" si="882"/>
        <v>0</v>
      </c>
      <c r="AB2248" s="215">
        <f t="shared" si="883"/>
        <v>0</v>
      </c>
      <c r="AC2248" s="148"/>
      <c r="AD2248" s="148"/>
      <c r="AE2248" s="148"/>
      <c r="AF2248" s="148"/>
      <c r="AG2248" s="148" t="s">
        <v>431</v>
      </c>
      <c r="AH2248" s="148"/>
      <c r="AI2248" s="148"/>
      <c r="AJ2248" s="148"/>
      <c r="AK2248" s="148"/>
      <c r="AL2248" s="148"/>
      <c r="AM2248" s="148"/>
      <c r="AN2248" s="148"/>
      <c r="AO2248" s="148"/>
      <c r="AP2248" s="148"/>
      <c r="AQ2248" s="148"/>
      <c r="AR2248" s="148"/>
      <c r="AS2248" s="148"/>
      <c r="AT2248" s="148"/>
      <c r="AU2248" s="148"/>
      <c r="AV2248" s="148"/>
      <c r="AW2248" s="148"/>
      <c r="AX2248" s="148"/>
      <c r="AY2248" s="148"/>
      <c r="AZ2248" s="148"/>
      <c r="BA2248" s="148"/>
      <c r="BB2248" s="148"/>
      <c r="BC2248" s="148"/>
      <c r="BD2248" s="148"/>
      <c r="BE2248" s="148"/>
      <c r="BF2248" s="148"/>
      <c r="BG2248" s="148"/>
      <c r="BH2248" s="148"/>
    </row>
    <row r="2249" spans="1:60" outlineLevel="1" x14ac:dyDescent="0.2">
      <c r="A2249" s="187">
        <v>455</v>
      </c>
      <c r="B2249" s="188" t="s">
        <v>2841</v>
      </c>
      <c r="C2249" s="195" t="s">
        <v>2842</v>
      </c>
      <c r="D2249" s="189" t="s">
        <v>515</v>
      </c>
      <c r="E2249" s="190">
        <v>1</v>
      </c>
      <c r="F2249" s="191"/>
      <c r="G2249" s="192">
        <f>ROUND(E2249*F2249,2)</f>
        <v>0</v>
      </c>
      <c r="H2249" s="191"/>
      <c r="I2249" s="192">
        <f>ROUND(E2249*H2249,2)</f>
        <v>0</v>
      </c>
      <c r="J2249" s="191"/>
      <c r="K2249" s="192">
        <f>ROUND(E2249*J2249,2)</f>
        <v>0</v>
      </c>
      <c r="L2249" s="192">
        <v>21</v>
      </c>
      <c r="M2249" s="192">
        <f>G2249*(1+L2249/100)</f>
        <v>0</v>
      </c>
      <c r="N2249" s="190">
        <v>0</v>
      </c>
      <c r="O2249" s="190">
        <f>ROUND(E2249*N2249,2)</f>
        <v>0</v>
      </c>
      <c r="P2249" s="190">
        <v>0</v>
      </c>
      <c r="Q2249" s="190">
        <f>ROUND(E2249*P2249,2)</f>
        <v>0</v>
      </c>
      <c r="R2249" s="192"/>
      <c r="S2249" s="192" t="s">
        <v>394</v>
      </c>
      <c r="T2249" s="193" t="s">
        <v>379</v>
      </c>
      <c r="U2249" s="159">
        <v>0</v>
      </c>
      <c r="V2249" s="159">
        <f>ROUND(E2249*U2249,2)</f>
        <v>0</v>
      </c>
      <c r="W2249" s="159"/>
      <c r="X2249" s="159" t="s">
        <v>429</v>
      </c>
      <c r="Y2249" s="159" t="s">
        <v>381</v>
      </c>
      <c r="Z2249" s="214">
        <v>0.32</v>
      </c>
      <c r="AA2249" s="215">
        <f t="shared" si="882"/>
        <v>0</v>
      </c>
      <c r="AB2249" s="215">
        <f t="shared" si="883"/>
        <v>0</v>
      </c>
      <c r="AC2249" s="148"/>
      <c r="AD2249" s="148"/>
      <c r="AE2249" s="148"/>
      <c r="AF2249" s="148"/>
      <c r="AG2249" s="148" t="s">
        <v>431</v>
      </c>
      <c r="AH2249" s="148"/>
      <c r="AI2249" s="148"/>
      <c r="AJ2249" s="148"/>
      <c r="AK2249" s="148"/>
      <c r="AL2249" s="148"/>
      <c r="AM2249" s="148"/>
      <c r="AN2249" s="148"/>
      <c r="AO2249" s="148"/>
      <c r="AP2249" s="148"/>
      <c r="AQ2249" s="148"/>
      <c r="AR2249" s="148"/>
      <c r="AS2249" s="148"/>
      <c r="AT2249" s="148"/>
      <c r="AU2249" s="148"/>
      <c r="AV2249" s="148"/>
      <c r="AW2249" s="148"/>
      <c r="AX2249" s="148"/>
      <c r="AY2249" s="148"/>
      <c r="AZ2249" s="148"/>
      <c r="BA2249" s="148"/>
      <c r="BB2249" s="148"/>
      <c r="BC2249" s="148"/>
      <c r="BD2249" s="148"/>
      <c r="BE2249" s="148"/>
      <c r="BF2249" s="148"/>
      <c r="BG2249" s="148"/>
      <c r="BH2249" s="148"/>
    </row>
    <row r="2250" spans="1:60" outlineLevel="1" x14ac:dyDescent="0.2">
      <c r="A2250" s="172">
        <v>456</v>
      </c>
      <c r="B2250" s="173" t="s">
        <v>2843</v>
      </c>
      <c r="C2250" s="181" t="s">
        <v>2844</v>
      </c>
      <c r="D2250" s="174" t="s">
        <v>406</v>
      </c>
      <c r="E2250" s="175">
        <v>4</v>
      </c>
      <c r="F2250" s="176"/>
      <c r="G2250" s="177">
        <f>ROUND(E2250*F2250,2)</f>
        <v>0</v>
      </c>
      <c r="H2250" s="176"/>
      <c r="I2250" s="177">
        <f>ROUND(E2250*H2250,2)</f>
        <v>0</v>
      </c>
      <c r="J2250" s="176"/>
      <c r="K2250" s="177">
        <f>ROUND(E2250*J2250,2)</f>
        <v>0</v>
      </c>
      <c r="L2250" s="177">
        <v>21</v>
      </c>
      <c r="M2250" s="177">
        <f>G2250*(1+L2250/100)</f>
        <v>0</v>
      </c>
      <c r="N2250" s="175">
        <v>0</v>
      </c>
      <c r="O2250" s="175">
        <f>ROUND(E2250*N2250,2)</f>
        <v>0</v>
      </c>
      <c r="P2250" s="175">
        <v>0</v>
      </c>
      <c r="Q2250" s="175">
        <f>ROUND(E2250*P2250,2)</f>
        <v>0</v>
      </c>
      <c r="R2250" s="177"/>
      <c r="S2250" s="177" t="s">
        <v>394</v>
      </c>
      <c r="T2250" s="178" t="s">
        <v>379</v>
      </c>
      <c r="U2250" s="159">
        <v>0</v>
      </c>
      <c r="V2250" s="159">
        <f>ROUND(E2250*U2250,2)</f>
        <v>0</v>
      </c>
      <c r="W2250" s="159"/>
      <c r="X2250" s="159" t="s">
        <v>580</v>
      </c>
      <c r="Y2250" s="159" t="s">
        <v>381</v>
      </c>
      <c r="Z2250" s="214">
        <v>0.32</v>
      </c>
      <c r="AA2250" s="215">
        <f t="shared" si="882"/>
        <v>0</v>
      </c>
      <c r="AB2250" s="215">
        <f t="shared" si="883"/>
        <v>0</v>
      </c>
      <c r="AC2250" s="148"/>
      <c r="AD2250" s="148"/>
      <c r="AE2250" s="148"/>
      <c r="AF2250" s="148"/>
      <c r="AG2250" s="148" t="s">
        <v>581</v>
      </c>
      <c r="AH2250" s="148"/>
      <c r="AI2250" s="148"/>
      <c r="AJ2250" s="148"/>
      <c r="AK2250" s="148"/>
      <c r="AL2250" s="148"/>
      <c r="AM2250" s="148"/>
      <c r="AN2250" s="148"/>
      <c r="AO2250" s="148"/>
      <c r="AP2250" s="148"/>
      <c r="AQ2250" s="148"/>
      <c r="AR2250" s="148"/>
      <c r="AS2250" s="148"/>
      <c r="AT2250" s="148"/>
      <c r="AU2250" s="148"/>
      <c r="AV2250" s="148"/>
      <c r="AW2250" s="148"/>
      <c r="AX2250" s="148"/>
      <c r="AY2250" s="148"/>
      <c r="AZ2250" s="148"/>
      <c r="BA2250" s="148"/>
      <c r="BB2250" s="148"/>
      <c r="BC2250" s="148"/>
      <c r="BD2250" s="148"/>
      <c r="BE2250" s="148"/>
      <c r="BF2250" s="148"/>
      <c r="BG2250" s="148"/>
      <c r="BH2250" s="148"/>
    </row>
    <row r="2251" spans="1:60" outlineLevel="2" x14ac:dyDescent="0.2">
      <c r="A2251" s="155"/>
      <c r="B2251" s="156"/>
      <c r="C2251" s="194" t="s">
        <v>2845</v>
      </c>
      <c r="D2251" s="185"/>
      <c r="E2251" s="186"/>
      <c r="F2251" s="159"/>
      <c r="G2251" s="159"/>
      <c r="H2251" s="159"/>
      <c r="I2251" s="159"/>
      <c r="J2251" s="159"/>
      <c r="K2251" s="159"/>
      <c r="L2251" s="159"/>
      <c r="M2251" s="159"/>
      <c r="N2251" s="158"/>
      <c r="O2251" s="158"/>
      <c r="P2251" s="158"/>
      <c r="Q2251" s="158"/>
      <c r="R2251" s="159"/>
      <c r="S2251" s="159"/>
      <c r="T2251" s="159"/>
      <c r="U2251" s="159"/>
      <c r="V2251" s="159"/>
      <c r="W2251" s="159"/>
      <c r="X2251" s="159"/>
      <c r="Y2251" s="159"/>
      <c r="Z2251" s="148"/>
      <c r="AA2251" s="148"/>
      <c r="AB2251" s="148"/>
      <c r="AC2251" s="148"/>
      <c r="AD2251" s="148"/>
      <c r="AE2251" s="148"/>
      <c r="AF2251" s="148"/>
      <c r="AG2251" s="148" t="s">
        <v>435</v>
      </c>
      <c r="AH2251" s="148">
        <v>0</v>
      </c>
      <c r="AI2251" s="148"/>
      <c r="AJ2251" s="148"/>
      <c r="AK2251" s="148"/>
      <c r="AL2251" s="148"/>
      <c r="AM2251" s="148"/>
      <c r="AN2251" s="148"/>
      <c r="AO2251" s="148"/>
      <c r="AP2251" s="148"/>
      <c r="AQ2251" s="148"/>
      <c r="AR2251" s="148"/>
      <c r="AS2251" s="148"/>
      <c r="AT2251" s="148"/>
      <c r="AU2251" s="148"/>
      <c r="AV2251" s="148"/>
      <c r="AW2251" s="148"/>
      <c r="AX2251" s="148"/>
      <c r="AY2251" s="148"/>
      <c r="AZ2251" s="148"/>
      <c r="BA2251" s="148"/>
      <c r="BB2251" s="148"/>
      <c r="BC2251" s="148"/>
      <c r="BD2251" s="148"/>
      <c r="BE2251" s="148"/>
      <c r="BF2251" s="148"/>
      <c r="BG2251" s="148"/>
      <c r="BH2251" s="148"/>
    </row>
    <row r="2252" spans="1:60" outlineLevel="3" x14ac:dyDescent="0.2">
      <c r="A2252" s="155"/>
      <c r="B2252" s="156"/>
      <c r="C2252" s="194" t="s">
        <v>2846</v>
      </c>
      <c r="D2252" s="185"/>
      <c r="E2252" s="186">
        <v>4</v>
      </c>
      <c r="F2252" s="159"/>
      <c r="G2252" s="159"/>
      <c r="H2252" s="159"/>
      <c r="I2252" s="159"/>
      <c r="J2252" s="159"/>
      <c r="K2252" s="159"/>
      <c r="L2252" s="159"/>
      <c r="M2252" s="159"/>
      <c r="N2252" s="158"/>
      <c r="O2252" s="158"/>
      <c r="P2252" s="158"/>
      <c r="Q2252" s="158"/>
      <c r="R2252" s="159"/>
      <c r="S2252" s="159"/>
      <c r="T2252" s="159"/>
      <c r="U2252" s="159"/>
      <c r="V2252" s="159"/>
      <c r="W2252" s="159"/>
      <c r="X2252" s="159"/>
      <c r="Y2252" s="159"/>
      <c r="Z2252" s="148"/>
      <c r="AA2252" s="148"/>
      <c r="AB2252" s="148"/>
      <c r="AC2252" s="148"/>
      <c r="AD2252" s="148"/>
      <c r="AE2252" s="148"/>
      <c r="AF2252" s="148"/>
      <c r="AG2252" s="148" t="s">
        <v>435</v>
      </c>
      <c r="AH2252" s="148">
        <v>0</v>
      </c>
      <c r="AI2252" s="148"/>
      <c r="AJ2252" s="148"/>
      <c r="AK2252" s="148"/>
      <c r="AL2252" s="148"/>
      <c r="AM2252" s="148"/>
      <c r="AN2252" s="148"/>
      <c r="AO2252" s="148"/>
      <c r="AP2252" s="148"/>
      <c r="AQ2252" s="148"/>
      <c r="AR2252" s="148"/>
      <c r="AS2252" s="148"/>
      <c r="AT2252" s="148"/>
      <c r="AU2252" s="148"/>
      <c r="AV2252" s="148"/>
      <c r="AW2252" s="148"/>
      <c r="AX2252" s="148"/>
      <c r="AY2252" s="148"/>
      <c r="AZ2252" s="148"/>
      <c r="BA2252" s="148"/>
      <c r="BB2252" s="148"/>
      <c r="BC2252" s="148"/>
      <c r="BD2252" s="148"/>
      <c r="BE2252" s="148"/>
      <c r="BF2252" s="148"/>
      <c r="BG2252" s="148"/>
      <c r="BH2252" s="148"/>
    </row>
    <row r="2253" spans="1:60" x14ac:dyDescent="0.2">
      <c r="A2253" s="3"/>
      <c r="B2253" s="4"/>
      <c r="C2253" s="182"/>
      <c r="D2253" s="6"/>
      <c r="E2253" s="3"/>
      <c r="F2253" s="3"/>
      <c r="G2253" s="3"/>
      <c r="H2253" s="3"/>
      <c r="I2253" s="3"/>
      <c r="J2253" s="3"/>
      <c r="K2253" s="3"/>
      <c r="L2253" s="3"/>
      <c r="M2253" s="3"/>
      <c r="N2253" s="3"/>
      <c r="O2253" s="3"/>
      <c r="P2253" s="3"/>
      <c r="Q2253" s="3"/>
      <c r="R2253" s="3"/>
      <c r="S2253" s="3"/>
      <c r="T2253" s="3"/>
      <c r="U2253" s="3"/>
      <c r="V2253" s="3"/>
      <c r="W2253" s="3"/>
      <c r="X2253" s="3"/>
      <c r="Y2253" s="3"/>
      <c r="AE2253">
        <v>15</v>
      </c>
      <c r="AF2253">
        <v>21</v>
      </c>
      <c r="AG2253" t="s">
        <v>359</v>
      </c>
    </row>
    <row r="2254" spans="1:60" x14ac:dyDescent="0.2">
      <c r="A2254" s="151"/>
      <c r="B2254" s="152" t="s">
        <v>29</v>
      </c>
      <c r="C2254" s="183"/>
      <c r="D2254" s="153"/>
      <c r="E2254" s="154"/>
      <c r="F2254" s="154"/>
      <c r="G2254" s="171">
        <f>G8+G51+G56+G70+G93+G101+G168+G240+G343+G420+G460+G541+G598+G625+G636+G898+G1059+G1161+G1260+G1284+G1289+G1363+G1374+G1395+G1407+G1492+G1574+G1656+G1688+G1709+G1768+G1886+G1910+G1926+G2003+G2009+G2105+G2108+G2233+G2236</f>
        <v>0</v>
      </c>
      <c r="H2254" s="3"/>
      <c r="I2254" s="3"/>
      <c r="J2254" s="3"/>
      <c r="K2254" s="3"/>
      <c r="L2254" s="3"/>
      <c r="M2254" s="3"/>
      <c r="N2254" s="3"/>
      <c r="O2254" s="3"/>
      <c r="P2254" s="3"/>
      <c r="Q2254" s="3"/>
      <c r="R2254" s="154"/>
      <c r="S2254" s="154"/>
      <c r="T2254" s="154"/>
      <c r="U2254" s="154"/>
      <c r="V2254" s="154"/>
      <c r="W2254" s="154"/>
      <c r="X2254" s="154"/>
      <c r="Y2254" s="154"/>
      <c r="Z2254" s="154"/>
      <c r="AA2254" s="207">
        <f>SUM(AA9:AA2250)</f>
        <v>0</v>
      </c>
      <c r="AB2254" s="207">
        <f>SUM(AB9:AB2250)</f>
        <v>0</v>
      </c>
      <c r="AE2254">
        <f>SUMIF(L7:L2252,AE2253,G7:G2252)</f>
        <v>0</v>
      </c>
      <c r="AF2254">
        <f>SUMIF(L7:L2252,AF2253,G7:G2252)</f>
        <v>0</v>
      </c>
      <c r="AG2254" t="s">
        <v>421</v>
      </c>
    </row>
    <row r="2255" spans="1:60" x14ac:dyDescent="0.2">
      <c r="C2255" s="184"/>
      <c r="D2255" s="10"/>
      <c r="AG2255" t="s">
        <v>423</v>
      </c>
    </row>
    <row r="2256" spans="1:60"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BMOcPAi0D2NW9+lsXIrQlzJgLji+86yddeX+eUthcsV0H5Bv992FZYa3veutmdvUFcaCKGeohlwkPgbpI8+Xgg==" saltValue="YIOQNEDuA6kkGU6TfubaPQ==" spinCount="100000" sheet="1" formatRows="0"/>
  <mergeCells count="252">
    <mergeCell ref="C2240:G2240"/>
    <mergeCell ref="C2241:G2241"/>
    <mergeCell ref="C2242:G2242"/>
    <mergeCell ref="C2243:G2243"/>
    <mergeCell ref="C2244:G2244"/>
    <mergeCell ref="C2245:G2245"/>
    <mergeCell ref="C2011:G2011"/>
    <mergeCell ref="C2014:G2014"/>
    <mergeCell ref="C2071:G2071"/>
    <mergeCell ref="C2237:G2237"/>
    <mergeCell ref="C2238:G2238"/>
    <mergeCell ref="C2239:G2239"/>
    <mergeCell ref="C1961:G1961"/>
    <mergeCell ref="C1979:G1979"/>
    <mergeCell ref="C1997:G1997"/>
    <mergeCell ref="C2002:G2002"/>
    <mergeCell ref="C2005:G2005"/>
    <mergeCell ref="C2008:G2008"/>
    <mergeCell ref="C1938:G1938"/>
    <mergeCell ref="C1944:G1944"/>
    <mergeCell ref="C1947:G1947"/>
    <mergeCell ref="C1950:G1950"/>
    <mergeCell ref="C1953:G1953"/>
    <mergeCell ref="C1954:G1954"/>
    <mergeCell ref="C1893:G1893"/>
    <mergeCell ref="C1906:G1906"/>
    <mergeCell ref="C1909:G1909"/>
    <mergeCell ref="C1919:G1919"/>
    <mergeCell ref="C1925:G1925"/>
    <mergeCell ref="C1928:G1928"/>
    <mergeCell ref="C1839:G1839"/>
    <mergeCell ref="C1847:G1847"/>
    <mergeCell ref="C1869:G1869"/>
    <mergeCell ref="C1874:G1874"/>
    <mergeCell ref="C1880:G1880"/>
    <mergeCell ref="C1885:G1885"/>
    <mergeCell ref="C1682:G1682"/>
    <mergeCell ref="C1687:G1687"/>
    <mergeCell ref="C1708:G1708"/>
    <mergeCell ref="C1767:G1767"/>
    <mergeCell ref="C1781:G1781"/>
    <mergeCell ref="C1831:G1831"/>
    <mergeCell ref="C1661:G1661"/>
    <mergeCell ref="C1662:G1662"/>
    <mergeCell ref="C1667:G1667"/>
    <mergeCell ref="C1670:G1670"/>
    <mergeCell ref="C1673:G1673"/>
    <mergeCell ref="C1679:G1679"/>
    <mergeCell ref="C1570:G1570"/>
    <mergeCell ref="C1573:G1573"/>
    <mergeCell ref="C1605:G1605"/>
    <mergeCell ref="C1612:G1612"/>
    <mergeCell ref="C1655:G1655"/>
    <mergeCell ref="C1658:G1658"/>
    <mergeCell ref="C1558:G1558"/>
    <mergeCell ref="C1561:G1561"/>
    <mergeCell ref="C1562:G1562"/>
    <mergeCell ref="C1565:G1565"/>
    <mergeCell ref="C1566:G1566"/>
    <mergeCell ref="C1569:G1569"/>
    <mergeCell ref="C1546:G1546"/>
    <mergeCell ref="C1549:G1549"/>
    <mergeCell ref="C1550:G1550"/>
    <mergeCell ref="C1553:G1553"/>
    <mergeCell ref="C1554:G1554"/>
    <mergeCell ref="C1557:G1557"/>
    <mergeCell ref="C1491:G1491"/>
    <mergeCell ref="C1529:G1529"/>
    <mergeCell ref="C1533:G1533"/>
    <mergeCell ref="C1537:G1537"/>
    <mergeCell ref="C1540:G1540"/>
    <mergeCell ref="C1545:G1545"/>
    <mergeCell ref="C1416:G1416"/>
    <mergeCell ref="C1474:G1474"/>
    <mergeCell ref="C1475:G1475"/>
    <mergeCell ref="C1476:G1476"/>
    <mergeCell ref="C1477:G1477"/>
    <mergeCell ref="C1488:G1488"/>
    <mergeCell ref="C1353:G1353"/>
    <mergeCell ref="C1376:G1376"/>
    <mergeCell ref="C1379:G1379"/>
    <mergeCell ref="C1397:G1397"/>
    <mergeCell ref="C1409:G1409"/>
    <mergeCell ref="C1413:G1413"/>
    <mergeCell ref="C1307:G1307"/>
    <mergeCell ref="C1310:G1310"/>
    <mergeCell ref="C1313:G1313"/>
    <mergeCell ref="C1316:G1316"/>
    <mergeCell ref="C1321:G1321"/>
    <mergeCell ref="C1347:G1347"/>
    <mergeCell ref="C1273:G1273"/>
    <mergeCell ref="C1278:G1278"/>
    <mergeCell ref="C1291:G1291"/>
    <mergeCell ref="C1294:G1294"/>
    <mergeCell ref="C1297:G1297"/>
    <mergeCell ref="C1302:G1302"/>
    <mergeCell ref="C1254:G1254"/>
    <mergeCell ref="C1255:G1255"/>
    <mergeCell ref="C1256:G1256"/>
    <mergeCell ref="C1257:G1257"/>
    <mergeCell ref="C1258:G1258"/>
    <mergeCell ref="C1262:G1262"/>
    <mergeCell ref="C1155:G1155"/>
    <mergeCell ref="C1162:G1162"/>
    <mergeCell ref="C1250:G1250"/>
    <mergeCell ref="C1251:G1251"/>
    <mergeCell ref="C1252:G1252"/>
    <mergeCell ref="C1253:G1253"/>
    <mergeCell ref="C1110:G1110"/>
    <mergeCell ref="C1116:G1116"/>
    <mergeCell ref="C1117:G1117"/>
    <mergeCell ref="C1123:G1123"/>
    <mergeCell ref="C1124:G1124"/>
    <mergeCell ref="C1146:G1146"/>
    <mergeCell ref="C1075:G1075"/>
    <mergeCell ref="C1080:G1080"/>
    <mergeCell ref="C1087:G1087"/>
    <mergeCell ref="C1094:G1094"/>
    <mergeCell ref="C1100:G1100"/>
    <mergeCell ref="C1105:G1105"/>
    <mergeCell ref="C1052:G1052"/>
    <mergeCell ref="C1061:G1061"/>
    <mergeCell ref="C1064:G1064"/>
    <mergeCell ref="C1067:G1067"/>
    <mergeCell ref="C1068:G1068"/>
    <mergeCell ref="C1072:G1072"/>
    <mergeCell ref="C968:G968"/>
    <mergeCell ref="C996:G996"/>
    <mergeCell ref="C997:G997"/>
    <mergeCell ref="C1008:G1008"/>
    <mergeCell ref="C1044:G1044"/>
    <mergeCell ref="C1047:G1047"/>
    <mergeCell ref="C949:G949"/>
    <mergeCell ref="C956:G956"/>
    <mergeCell ref="C959:G959"/>
    <mergeCell ref="C962:G962"/>
    <mergeCell ref="C963:G963"/>
    <mergeCell ref="C967:G967"/>
    <mergeCell ref="C935:G935"/>
    <mergeCell ref="C938:G938"/>
    <mergeCell ref="C939:G939"/>
    <mergeCell ref="C943:G943"/>
    <mergeCell ref="C944:G944"/>
    <mergeCell ref="C948:G948"/>
    <mergeCell ref="C890:G890"/>
    <mergeCell ref="C901:G901"/>
    <mergeCell ref="C912:G912"/>
    <mergeCell ref="C917:G917"/>
    <mergeCell ref="C924:G924"/>
    <mergeCell ref="C934:G934"/>
    <mergeCell ref="C639:G639"/>
    <mergeCell ref="C648:G648"/>
    <mergeCell ref="C651:G651"/>
    <mergeCell ref="C818:G818"/>
    <mergeCell ref="C821:G821"/>
    <mergeCell ref="C834:G834"/>
    <mergeCell ref="C610:G610"/>
    <mergeCell ref="C613:G613"/>
    <mergeCell ref="C616:G616"/>
    <mergeCell ref="C626:G626"/>
    <mergeCell ref="C628:G628"/>
    <mergeCell ref="C638:G638"/>
    <mergeCell ref="C539:G539"/>
    <mergeCell ref="C593:G593"/>
    <mergeCell ref="C596:G596"/>
    <mergeCell ref="C600:G600"/>
    <mergeCell ref="C605:G605"/>
    <mergeCell ref="C606:G606"/>
    <mergeCell ref="C516:G516"/>
    <mergeCell ref="C519:G519"/>
    <mergeCell ref="C527:G527"/>
    <mergeCell ref="C530:G530"/>
    <mergeCell ref="C533:G533"/>
    <mergeCell ref="C536:G536"/>
    <mergeCell ref="C486:G486"/>
    <mergeCell ref="C493:G493"/>
    <mergeCell ref="C496:G496"/>
    <mergeCell ref="C499:G499"/>
    <mergeCell ref="C500:G500"/>
    <mergeCell ref="C508:G508"/>
    <mergeCell ref="C449:G449"/>
    <mergeCell ref="C462:G462"/>
    <mergeCell ref="C470:G470"/>
    <mergeCell ref="C477:G477"/>
    <mergeCell ref="C480:G480"/>
    <mergeCell ref="C483:G483"/>
    <mergeCell ref="C390:G390"/>
    <mergeCell ref="C397:G397"/>
    <mergeCell ref="C398:G398"/>
    <mergeCell ref="C417:G417"/>
    <mergeCell ref="C418:G418"/>
    <mergeCell ref="C424:G424"/>
    <mergeCell ref="C327:G327"/>
    <mergeCell ref="C336:G336"/>
    <mergeCell ref="C340:G340"/>
    <mergeCell ref="C345:G345"/>
    <mergeCell ref="C355:G355"/>
    <mergeCell ref="C387:G387"/>
    <mergeCell ref="C301:G301"/>
    <mergeCell ref="C302:G302"/>
    <mergeCell ref="C307:G307"/>
    <mergeCell ref="C313:G313"/>
    <mergeCell ref="C316:G316"/>
    <mergeCell ref="C319:G319"/>
    <mergeCell ref="C243:G243"/>
    <mergeCell ref="C252:G252"/>
    <mergeCell ref="C253:G253"/>
    <mergeCell ref="C262:G262"/>
    <mergeCell ref="C297:G297"/>
    <mergeCell ref="C300:G300"/>
    <mergeCell ref="C205:G205"/>
    <mergeCell ref="C231:G231"/>
    <mergeCell ref="C232:G232"/>
    <mergeCell ref="C234:G234"/>
    <mergeCell ref="C235:G235"/>
    <mergeCell ref="C242:G242"/>
    <mergeCell ref="C152:G152"/>
    <mergeCell ref="C153:G153"/>
    <mergeCell ref="C157:G157"/>
    <mergeCell ref="C160:G160"/>
    <mergeCell ref="C161:G161"/>
    <mergeCell ref="C164:G164"/>
    <mergeCell ref="C125:G125"/>
    <mergeCell ref="C128:G128"/>
    <mergeCell ref="C129:G129"/>
    <mergeCell ref="C138:G138"/>
    <mergeCell ref="C146:G146"/>
    <mergeCell ref="C147:G147"/>
    <mergeCell ref="C109:G109"/>
    <mergeCell ref="C112:G112"/>
    <mergeCell ref="C113:G113"/>
    <mergeCell ref="C118:G118"/>
    <mergeCell ref="C121:G121"/>
    <mergeCell ref="C122:G122"/>
    <mergeCell ref="C64:G64"/>
    <mergeCell ref="C72:G72"/>
    <mergeCell ref="C75:G75"/>
    <mergeCell ref="C79:G79"/>
    <mergeCell ref="C82:G82"/>
    <mergeCell ref="C108:G108"/>
    <mergeCell ref="C17:G17"/>
    <mergeCell ref="C23:G23"/>
    <mergeCell ref="C26:G26"/>
    <mergeCell ref="C27:G27"/>
    <mergeCell ref="C37:G37"/>
    <mergeCell ref="C49:G49"/>
    <mergeCell ref="A1:G1"/>
    <mergeCell ref="C2:G2"/>
    <mergeCell ref="C3:G3"/>
    <mergeCell ref="C4:G4"/>
    <mergeCell ref="C10:G10"/>
    <mergeCell ref="C13:G13"/>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8E983-775C-479E-AF62-852A0BAE5EE6}">
  <sheetPr>
    <outlinePr summaryBelow="0"/>
    <pageSetUpPr fitToPage="1"/>
  </sheetPr>
  <dimension ref="A1:BH5000"/>
  <sheetViews>
    <sheetView workbookViewId="0">
      <pane ySplit="7" topLeftCell="A8" activePane="bottomLeft" state="frozen"/>
      <selection activeCell="C25" sqref="C25"/>
      <selection pane="bottomLeft" activeCell="G51" sqref="G51"/>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3.710937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69</v>
      </c>
      <c r="C4" s="301" t="s">
        <v>70</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339</v>
      </c>
      <c r="C8" s="180" t="s">
        <v>70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2847</v>
      </c>
      <c r="C9" s="181" t="s">
        <v>2848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12"/>
      <c r="S11" s="212"/>
      <c r="T11" s="3"/>
      <c r="U11" s="3"/>
      <c r="V11" s="3"/>
      <c r="W11" s="3"/>
      <c r="X11" s="3"/>
      <c r="Y11" s="3"/>
      <c r="Z11" s="212"/>
      <c r="AA11" s="213">
        <f>SUM(AA9:AA10)</f>
        <v>0</v>
      </c>
      <c r="AB11" s="213">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CASjCYxFILJKmDNLOjAuUwgboWpyGLC+AgTYwfT/DJLj/OITlI6omj09/QuIl03ULwpue37QtxntPO0cK0Erw==" saltValue="1GGIGf8SvvG5FFyS3myFt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A0588-CF8A-4BCD-919E-2132BC2E7F6C}">
  <sheetPr>
    <outlinePr summaryBelow="0"/>
    <pageSetUpPr fitToPage="1"/>
  </sheetPr>
  <dimension ref="A1:BH5000"/>
  <sheetViews>
    <sheetView workbookViewId="0">
      <pane ySplit="7" topLeftCell="A8" activePane="bottomLeft" state="frozen"/>
      <selection activeCell="C25" sqref="C25"/>
      <selection pane="bottomLeft" activeCell="AA33" sqref="AA33"/>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710937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71</v>
      </c>
      <c r="C4" s="301" t="s">
        <v>72</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2952</v>
      </c>
      <c r="AA6" s="206" t="s">
        <v>2953</v>
      </c>
      <c r="AB6" s="206"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340</v>
      </c>
      <c r="C8" s="180" t="s">
        <v>72</v>
      </c>
      <c r="D8" s="164"/>
      <c r="E8" s="165"/>
      <c r="F8" s="166"/>
      <c r="G8" s="166">
        <f>SUMIF(AG9:AG10,"&lt;&gt;NOR",G9:G10)</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2945</v>
      </c>
      <c r="C9" s="181" t="s">
        <v>2849</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v>2</v>
      </c>
      <c r="B10" s="173" t="s">
        <v>2946</v>
      </c>
      <c r="C10" s="181" t="s">
        <v>2947</v>
      </c>
      <c r="D10" s="174" t="s">
        <v>406</v>
      </c>
      <c r="E10" s="175">
        <v>1</v>
      </c>
      <c r="F10" s="176"/>
      <c r="G10" s="177">
        <f>ROUND(E10*F10,2)</f>
        <v>0</v>
      </c>
      <c r="H10" s="3"/>
      <c r="I10" s="3"/>
      <c r="J10" s="3"/>
      <c r="K10" s="3"/>
      <c r="L10" s="3"/>
      <c r="M10" s="3"/>
      <c r="N10" s="3"/>
      <c r="O10" s="3"/>
      <c r="P10" s="3"/>
      <c r="Q10" s="3"/>
      <c r="R10" s="177"/>
      <c r="S10" s="177" t="s">
        <v>394</v>
      </c>
      <c r="T10" s="3"/>
      <c r="U10" s="3"/>
      <c r="V10" s="3"/>
      <c r="W10" s="3"/>
      <c r="X10" s="3"/>
      <c r="Y10" s="3"/>
      <c r="Z10" s="178">
        <v>0</v>
      </c>
      <c r="AA10" s="178">
        <f>G10*Z10</f>
        <v>0</v>
      </c>
      <c r="AB10" s="178">
        <f>G10-AA10</f>
        <v>0</v>
      </c>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11"/>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z1L4sp8znoKNREe0JAW0q25Boh10UtqUfFbrOCNiCsQEnk4NXs7KMShvmVf5X9Rg15UR+QonRNuX/dxmF6yag==" saltValue="+/ZIE/Ho4ExdsLfqsj3ih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5E28E-90D8-4D01-A53B-FA5E32D190D6}">
  <sheetPr>
    <outlinePr summaryBelow="0"/>
    <pageSetUpPr fitToPage="1"/>
  </sheetPr>
  <dimension ref="A1:BH5000"/>
  <sheetViews>
    <sheetView workbookViewId="0">
      <pane ySplit="7" topLeftCell="A8" activePane="bottomLeft" state="frozen"/>
      <selection activeCell="C25" sqref="C25"/>
      <selection pane="bottomLeft" activeCell="G54" sqref="G54"/>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5703125" customWidth="1"/>
    <col min="29" max="29" width="0" hidden="1" customWidth="1"/>
    <col min="31" max="41" width="0" hidden="1" customWidth="1"/>
  </cols>
  <sheetData>
    <row r="1" spans="1:60" ht="15.75" customHeight="1" x14ac:dyDescent="0.25">
      <c r="A1" s="297" t="s">
        <v>424</v>
      </c>
      <c r="B1" s="297"/>
      <c r="C1" s="297"/>
      <c r="D1" s="297"/>
      <c r="E1" s="297"/>
      <c r="F1" s="297"/>
      <c r="G1" s="297"/>
      <c r="AG1" t="s">
        <v>345</v>
      </c>
    </row>
    <row r="2" spans="1:60" ht="25.15" customHeight="1" x14ac:dyDescent="0.2">
      <c r="A2" s="140" t="s">
        <v>7</v>
      </c>
      <c r="B2" s="48" t="s">
        <v>43</v>
      </c>
      <c r="C2" s="298" t="s">
        <v>44</v>
      </c>
      <c r="D2" s="299"/>
      <c r="E2" s="299"/>
      <c r="F2" s="299"/>
      <c r="G2" s="300"/>
      <c r="AG2" t="s">
        <v>346</v>
      </c>
    </row>
    <row r="3" spans="1:60" ht="25.15" customHeight="1" x14ac:dyDescent="0.2">
      <c r="A3" s="140" t="s">
        <v>8</v>
      </c>
      <c r="B3" s="48" t="s">
        <v>65</v>
      </c>
      <c r="C3" s="298" t="s">
        <v>66</v>
      </c>
      <c r="D3" s="299"/>
      <c r="E3" s="299"/>
      <c r="F3" s="299"/>
      <c r="G3" s="300"/>
      <c r="AC3" s="121" t="s">
        <v>346</v>
      </c>
      <c r="AG3" t="s">
        <v>349</v>
      </c>
    </row>
    <row r="4" spans="1:60" ht="25.15" customHeight="1" x14ac:dyDescent="0.2">
      <c r="A4" s="141" t="s">
        <v>9</v>
      </c>
      <c r="B4" s="142" t="s">
        <v>73</v>
      </c>
      <c r="C4" s="301" t="s">
        <v>74</v>
      </c>
      <c r="D4" s="302"/>
      <c r="E4" s="302"/>
      <c r="F4" s="302"/>
      <c r="G4" s="303"/>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10" t="s">
        <v>2952</v>
      </c>
      <c r="AA6" s="210" t="s">
        <v>2953</v>
      </c>
      <c r="AB6" s="210" t="s">
        <v>2954</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295</v>
      </c>
      <c r="C8" s="180" t="s">
        <v>296</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6"/>
      <c r="AG8" t="s">
        <v>374</v>
      </c>
    </row>
    <row r="9" spans="1:60" outlineLevel="1" x14ac:dyDescent="0.2">
      <c r="A9" s="172">
        <v>1</v>
      </c>
      <c r="B9" s="173" t="s">
        <v>2850</v>
      </c>
      <c r="C9" s="181" t="s">
        <v>2851</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UKZekpfiFsFMzhAK4l8FZvanpL9PgT1A1viwxJGx06dVMRw6Qz+lXHgHdlxX/BHyPiMoBoocoHScaeim419Yg==" saltValue="qTMNOyt6chO5SSwr314Hy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102</vt:i4>
      </vt:variant>
    </vt:vector>
  </HeadingPairs>
  <TitlesOfParts>
    <vt:vector size="133" baseType="lpstr">
      <vt:lpstr>Pokyny pro vyplnění</vt:lpstr>
      <vt:lpstr>Stavba</vt:lpstr>
      <vt:lpstr>VzorPolozky</vt:lpstr>
      <vt:lpstr>00 58230300 Naklady</vt:lpstr>
      <vt:lpstr>00. 58230300. Pol</vt:lpstr>
      <vt:lpstr>01 58230301A1 Pol</vt:lpstr>
      <vt:lpstr>01 58230301A2 Pol</vt:lpstr>
      <vt:lpstr>01 58230301A3 Pol</vt:lpstr>
      <vt:lpstr>01 58230301B Pol</vt:lpstr>
      <vt:lpstr>01 58230301C Pol</vt:lpstr>
      <vt:lpstr>01 58230301D Pol</vt:lpstr>
      <vt:lpstr>01 58230301E Pol</vt:lpstr>
      <vt:lpstr>01 58230301F Pol</vt:lpstr>
      <vt:lpstr>01 58230301G Pol</vt:lpstr>
      <vt:lpstr>01 58230301H Pol</vt:lpstr>
      <vt:lpstr>01 58230301I Pol</vt:lpstr>
      <vt:lpstr>01 58230301J Pol</vt:lpstr>
      <vt:lpstr>01 58230301K Pol</vt:lpstr>
      <vt:lpstr>02 58230302 Pol</vt:lpstr>
      <vt:lpstr>03 58230303 Pol</vt:lpstr>
      <vt:lpstr>04 58230304 Pol</vt:lpstr>
      <vt:lpstr>05 58230305A Pol</vt:lpstr>
      <vt:lpstr>05 58230305B Pol</vt:lpstr>
      <vt:lpstr>05 58230305C Pol</vt:lpstr>
      <vt:lpstr>I01 582303IO1 Pol</vt:lpstr>
      <vt:lpstr>IO2 582303IO2 Pol</vt:lpstr>
      <vt:lpstr>IO3 582303IO3 Pol</vt:lpstr>
      <vt:lpstr>IO4 582303IO4 Pol</vt:lpstr>
      <vt:lpstr>IO5 582303IO5 Pol</vt:lpstr>
      <vt:lpstr>IO6 582303IO6 Pol</vt:lpstr>
      <vt:lpstr>IO7 582303IO7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58230300 Naklady'!Názvy_tisku</vt:lpstr>
      <vt:lpstr>'00. 58230300. Pol'!Názvy_tisku</vt:lpstr>
      <vt:lpstr>'01 58230301A1 Pol'!Názvy_tisku</vt:lpstr>
      <vt:lpstr>'01 58230301A2 Pol'!Názvy_tisku</vt:lpstr>
      <vt:lpstr>'01 58230301A3 Pol'!Názvy_tisku</vt:lpstr>
      <vt:lpstr>'01 58230301B Pol'!Názvy_tisku</vt:lpstr>
      <vt:lpstr>'01 58230301C Pol'!Názvy_tisku</vt:lpstr>
      <vt:lpstr>'01 58230301D Pol'!Názvy_tisku</vt:lpstr>
      <vt:lpstr>'01 58230301E Pol'!Názvy_tisku</vt:lpstr>
      <vt:lpstr>'01 58230301F Pol'!Názvy_tisku</vt:lpstr>
      <vt:lpstr>'01 58230301G Pol'!Názvy_tisku</vt:lpstr>
      <vt:lpstr>'01 58230301H Pol'!Názvy_tisku</vt:lpstr>
      <vt:lpstr>'01 58230301I Pol'!Názvy_tisku</vt:lpstr>
      <vt:lpstr>'01 58230301J Pol'!Názvy_tisku</vt:lpstr>
      <vt:lpstr>'01 58230301K Pol'!Názvy_tisku</vt:lpstr>
      <vt:lpstr>'02 58230302 Pol'!Názvy_tisku</vt:lpstr>
      <vt:lpstr>'03 58230303 Pol'!Názvy_tisku</vt:lpstr>
      <vt:lpstr>'04 58230304 Pol'!Názvy_tisku</vt:lpstr>
      <vt:lpstr>'05 58230305A Pol'!Názvy_tisku</vt:lpstr>
      <vt:lpstr>'05 58230305B Pol'!Názvy_tisku</vt:lpstr>
      <vt:lpstr>'05 58230305C Pol'!Názvy_tisku</vt:lpstr>
      <vt:lpstr>'I01 582303IO1 Pol'!Názvy_tisku</vt:lpstr>
      <vt:lpstr>'IO2 582303IO2 Pol'!Názvy_tisku</vt:lpstr>
      <vt:lpstr>'IO3 582303IO3 Pol'!Názvy_tisku</vt:lpstr>
      <vt:lpstr>'IO4 582303IO4 Pol'!Názvy_tisku</vt:lpstr>
      <vt:lpstr>'IO5 582303IO5 Pol'!Názvy_tisku</vt:lpstr>
      <vt:lpstr>'IO6 582303IO6 Pol'!Názvy_tisku</vt:lpstr>
      <vt:lpstr>'IO7 582303IO7 Pol'!Názvy_tisku</vt:lpstr>
      <vt:lpstr>oadresa</vt:lpstr>
      <vt:lpstr>Stavba!Objednatel</vt:lpstr>
      <vt:lpstr>Stavba!Objekt</vt:lpstr>
      <vt:lpstr>'00 58230300 Naklady'!Oblast_tisku</vt:lpstr>
      <vt:lpstr>'00. 58230300. Pol'!Oblast_tisku</vt:lpstr>
      <vt:lpstr>'01 58230301A1 Pol'!Oblast_tisku</vt:lpstr>
      <vt:lpstr>'01 58230301A2 Pol'!Oblast_tisku</vt:lpstr>
      <vt:lpstr>'01 58230301A3 Pol'!Oblast_tisku</vt:lpstr>
      <vt:lpstr>'01 58230301B Pol'!Oblast_tisku</vt:lpstr>
      <vt:lpstr>'01 58230301C Pol'!Oblast_tisku</vt:lpstr>
      <vt:lpstr>'01 58230301D Pol'!Oblast_tisku</vt:lpstr>
      <vt:lpstr>'01 58230301E Pol'!Oblast_tisku</vt:lpstr>
      <vt:lpstr>'01 58230301F Pol'!Oblast_tisku</vt:lpstr>
      <vt:lpstr>'01 58230301G Pol'!Oblast_tisku</vt:lpstr>
      <vt:lpstr>'01 58230301H Pol'!Oblast_tisku</vt:lpstr>
      <vt:lpstr>'01 58230301I Pol'!Oblast_tisku</vt:lpstr>
      <vt:lpstr>'01 58230301J Pol'!Oblast_tisku</vt:lpstr>
      <vt:lpstr>'01 58230301K Pol'!Oblast_tisku</vt:lpstr>
      <vt:lpstr>'02 58230302 Pol'!Oblast_tisku</vt:lpstr>
      <vt:lpstr>'03 58230303 Pol'!Oblast_tisku</vt:lpstr>
      <vt:lpstr>'04 58230304 Pol'!Oblast_tisku</vt:lpstr>
      <vt:lpstr>'05 58230305A Pol'!Oblast_tisku</vt:lpstr>
      <vt:lpstr>'05 58230305B Pol'!Oblast_tisku</vt:lpstr>
      <vt:lpstr>'05 58230305C Pol'!Oblast_tisku</vt:lpstr>
      <vt:lpstr>'I01 582303IO1 Pol'!Oblast_tisku</vt:lpstr>
      <vt:lpstr>'IO2 582303IO2 Pol'!Oblast_tisku</vt:lpstr>
      <vt:lpstr>'IO3 582303IO3 Pol'!Oblast_tisku</vt:lpstr>
      <vt:lpstr>'IO4 582303IO4 Pol'!Oblast_tisku</vt:lpstr>
      <vt:lpstr>'IO5 582303IO5 Pol'!Oblast_tisku</vt:lpstr>
      <vt:lpstr>'IO6 582303IO6 Pol'!Oblast_tisku</vt:lpstr>
      <vt:lpstr>'IO7 582303IO7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dc:creator>
  <cp:lastModifiedBy>Miroslav Pantůček</cp:lastModifiedBy>
  <cp:lastPrinted>2023-10-10T07:42:44Z</cp:lastPrinted>
  <dcterms:created xsi:type="dcterms:W3CDTF">2009-04-08T07:15:50Z</dcterms:created>
  <dcterms:modified xsi:type="dcterms:W3CDTF">2023-11-24T13:32:17Z</dcterms:modified>
</cp:coreProperties>
</file>